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eanorwich-my.sharepoint.com/personal/gjx17gku_uea_ac_uk/Documents/Documents/Forms/Proj students 22/Miranda/Revision 2/Submission/"/>
    </mc:Choice>
  </mc:AlternateContent>
  <xr:revisionPtr revIDLastSave="1123" documentId="8_{259A8810-D415-44FE-8F65-A14078251A79}" xr6:coauthVersionLast="47" xr6:coauthVersionMax="47" xr10:uidLastSave="{BB3DF61F-90DB-4249-B07B-1BBEA8A53BB1}"/>
  <bookViews>
    <workbookView xWindow="-120" yWindow="-120" windowWidth="29040" windowHeight="15840" firstSheet="3" activeTab="6" xr2:uid="{D4903155-DF91-4B6F-84D8-F1DBF0822942}"/>
  </bookViews>
  <sheets>
    <sheet name="Mnova DHB (CD3CN-H2O)" sheetId="4" r:id="rId1"/>
    <sheet name="Mnova Triazole (CD3CN-H2O)" sheetId="5" r:id="rId2"/>
    <sheet name="Bruker Topspin DHB (CD3CN-H2O)" sheetId="1" r:id="rId3"/>
    <sheet name="Bruker (Triazole CD3CN-H2O)" sheetId="8" r:id="rId4"/>
    <sheet name="DMG (CD3CN-H2O)" sheetId="6" r:id="rId5"/>
    <sheet name="Glycolate (CD3CN-H2O)" sheetId="7" r:id="rId6"/>
    <sheet name="Acetate (CD3CN-H2O)" sheetId="10" r:id="rId7"/>
    <sheet name="pKa Salicylic acid (CD3CN-H2O)" sheetId="9" r:id="rId8"/>
  </sheets>
  <definedNames>
    <definedName name="solver_adj" localSheetId="6" hidden="1">'Acetate (CD3CN-H2O)'!$G$7:$G$8</definedName>
    <definedName name="solver_adj" localSheetId="3" hidden="1">'Bruker (Triazole CD3CN-H2O)'!$L$3:$L$4,'Bruker (Triazole CD3CN-H2O)'!$L$6:$L$8</definedName>
    <definedName name="solver_adj" localSheetId="2" hidden="1">'Bruker Topspin DHB (CD3CN-H2O)'!$O$3:$O$5</definedName>
    <definedName name="solver_adj" localSheetId="4" hidden="1">'DMG (CD3CN-H2O)'!$G$7:$G$8</definedName>
    <definedName name="solver_adj" localSheetId="5" hidden="1">'Glycolate (CD3CN-H2O)'!$G$7:$G$8</definedName>
    <definedName name="solver_adj" localSheetId="0" hidden="1">'Mnova DHB (CD3CN-H2O)'!$O$3:$O$5</definedName>
    <definedName name="solver_adj" localSheetId="1" hidden="1">'Mnova Triazole (CD3CN-H2O)'!$L$3:$L$4,'Mnova Triazole (CD3CN-H2O)'!$L$6:$L$8</definedName>
    <definedName name="solver_adj" localSheetId="7" hidden="1">'pKa Salicylic acid (CD3CN-H2O)'!$AQ$13:$AQ$15</definedName>
    <definedName name="solver_cvg" localSheetId="6" hidden="1">0.0001</definedName>
    <definedName name="solver_cvg" localSheetId="3" hidden="1">0.0001</definedName>
    <definedName name="solver_cvg" localSheetId="2" hidden="1">0.0001</definedName>
    <definedName name="solver_cvg" localSheetId="4" hidden="1">0.0001</definedName>
    <definedName name="solver_cvg" localSheetId="5" hidden="1">0.0001</definedName>
    <definedName name="solver_cvg" localSheetId="0" hidden="1">0.0001</definedName>
    <definedName name="solver_cvg" localSheetId="1" hidden="1">0.0001</definedName>
    <definedName name="solver_cvg" localSheetId="7" hidden="1">0.0001</definedName>
    <definedName name="solver_drv" localSheetId="6" hidden="1">1</definedName>
    <definedName name="solver_drv" localSheetId="3" hidden="1">1</definedName>
    <definedName name="solver_drv" localSheetId="2" hidden="1">1</definedName>
    <definedName name="solver_drv" localSheetId="4" hidden="1">1</definedName>
    <definedName name="solver_drv" localSheetId="5" hidden="1">1</definedName>
    <definedName name="solver_drv" localSheetId="0" hidden="1">1</definedName>
    <definedName name="solver_drv" localSheetId="1" hidden="1">1</definedName>
    <definedName name="solver_drv" localSheetId="7" hidden="1">1</definedName>
    <definedName name="solver_eng" localSheetId="6" hidden="1">1</definedName>
    <definedName name="solver_eng" localSheetId="3" hidden="1">1</definedName>
    <definedName name="solver_eng" localSheetId="2" hidden="1">1</definedName>
    <definedName name="solver_eng" localSheetId="4" hidden="1">1</definedName>
    <definedName name="solver_eng" localSheetId="5" hidden="1">1</definedName>
    <definedName name="solver_eng" localSheetId="0" hidden="1">1</definedName>
    <definedName name="solver_eng" localSheetId="1" hidden="1">1</definedName>
    <definedName name="solver_eng" localSheetId="7" hidden="1">1</definedName>
    <definedName name="solver_est" localSheetId="6" hidden="1">1</definedName>
    <definedName name="solver_est" localSheetId="3" hidden="1">1</definedName>
    <definedName name="solver_est" localSheetId="2" hidden="1">1</definedName>
    <definedName name="solver_est" localSheetId="4" hidden="1">1</definedName>
    <definedName name="solver_est" localSheetId="5" hidden="1">1</definedName>
    <definedName name="solver_est" localSheetId="0" hidden="1">1</definedName>
    <definedName name="solver_est" localSheetId="1" hidden="1">1</definedName>
    <definedName name="solver_est" localSheetId="7" hidden="1">1</definedName>
    <definedName name="solver_itr" localSheetId="6" hidden="1">2147483647</definedName>
    <definedName name="solver_itr" localSheetId="3" hidden="1">2147483647</definedName>
    <definedName name="solver_itr" localSheetId="2" hidden="1">2147483647</definedName>
    <definedName name="solver_itr" localSheetId="4" hidden="1">2147483647</definedName>
    <definedName name="solver_itr" localSheetId="5" hidden="1">2147483647</definedName>
    <definedName name="solver_itr" localSheetId="0" hidden="1">2147483647</definedName>
    <definedName name="solver_itr" localSheetId="1" hidden="1">2147483647</definedName>
    <definedName name="solver_itr" localSheetId="7" hidden="1">2147483647</definedName>
    <definedName name="solver_lhs1" localSheetId="3" hidden="1">'Bruker (Triazole CD3CN-H2O)'!$T$5</definedName>
    <definedName name="solver_lhs1" localSheetId="1" hidden="1">'Mnova Triazole (CD3CN-H2O)'!$T$5</definedName>
    <definedName name="solver_lhs1" localSheetId="7" hidden="1">'pKa Salicylic acid (CD3CN-H2O)'!$AQ$14</definedName>
    <definedName name="solver_mip" localSheetId="6" hidden="1">2147483647</definedName>
    <definedName name="solver_mip" localSheetId="3" hidden="1">2147483647</definedName>
    <definedName name="solver_mip" localSheetId="2" hidden="1">2147483647</definedName>
    <definedName name="solver_mip" localSheetId="4" hidden="1">2147483647</definedName>
    <definedName name="solver_mip" localSheetId="5" hidden="1">2147483647</definedName>
    <definedName name="solver_mip" localSheetId="0" hidden="1">2147483647</definedName>
    <definedName name="solver_mip" localSheetId="1" hidden="1">2147483647</definedName>
    <definedName name="solver_mip" localSheetId="7" hidden="1">2147483647</definedName>
    <definedName name="solver_mni" localSheetId="6" hidden="1">30</definedName>
    <definedName name="solver_mni" localSheetId="3" hidden="1">30</definedName>
    <definedName name="solver_mni" localSheetId="2" hidden="1">30</definedName>
    <definedName name="solver_mni" localSheetId="4" hidden="1">30</definedName>
    <definedName name="solver_mni" localSheetId="5" hidden="1">30</definedName>
    <definedName name="solver_mni" localSheetId="0" hidden="1">30</definedName>
    <definedName name="solver_mni" localSheetId="1" hidden="1">30</definedName>
    <definedName name="solver_mni" localSheetId="7" hidden="1">30</definedName>
    <definedName name="solver_mrt" localSheetId="6" hidden="1">0.075</definedName>
    <definedName name="solver_mrt" localSheetId="3" hidden="1">0.075</definedName>
    <definedName name="solver_mrt" localSheetId="2" hidden="1">0.075</definedName>
    <definedName name="solver_mrt" localSheetId="4" hidden="1">0.075</definedName>
    <definedName name="solver_mrt" localSheetId="5" hidden="1">0.075</definedName>
    <definedName name="solver_mrt" localSheetId="0" hidden="1">0.075</definedName>
    <definedName name="solver_mrt" localSheetId="1" hidden="1">0.075</definedName>
    <definedName name="solver_mrt" localSheetId="7" hidden="1">0.075</definedName>
    <definedName name="solver_msl" localSheetId="6" hidden="1">2</definedName>
    <definedName name="solver_msl" localSheetId="3" hidden="1">2</definedName>
    <definedName name="solver_msl" localSheetId="2" hidden="1">2</definedName>
    <definedName name="solver_msl" localSheetId="4" hidden="1">2</definedName>
    <definedName name="solver_msl" localSheetId="5" hidden="1">2</definedName>
    <definedName name="solver_msl" localSheetId="0" hidden="1">2</definedName>
    <definedName name="solver_msl" localSheetId="1" hidden="1">2</definedName>
    <definedName name="solver_msl" localSheetId="7" hidden="1">2</definedName>
    <definedName name="solver_neg" localSheetId="6" hidden="1">1</definedName>
    <definedName name="solver_neg" localSheetId="3" hidden="1">1</definedName>
    <definedName name="solver_neg" localSheetId="2" hidden="1">1</definedName>
    <definedName name="solver_neg" localSheetId="4" hidden="1">1</definedName>
    <definedName name="solver_neg" localSheetId="5" hidden="1">1</definedName>
    <definedName name="solver_neg" localSheetId="0" hidden="1">1</definedName>
    <definedName name="solver_neg" localSheetId="1" hidden="1">1</definedName>
    <definedName name="solver_neg" localSheetId="7" hidden="1">1</definedName>
    <definedName name="solver_nod" localSheetId="6" hidden="1">2147483647</definedName>
    <definedName name="solver_nod" localSheetId="3" hidden="1">2147483647</definedName>
    <definedName name="solver_nod" localSheetId="2" hidden="1">2147483647</definedName>
    <definedName name="solver_nod" localSheetId="4" hidden="1">2147483647</definedName>
    <definedName name="solver_nod" localSheetId="5" hidden="1">2147483647</definedName>
    <definedName name="solver_nod" localSheetId="0" hidden="1">2147483647</definedName>
    <definedName name="solver_nod" localSheetId="1" hidden="1">2147483647</definedName>
    <definedName name="solver_nod" localSheetId="7" hidden="1">2147483647</definedName>
    <definedName name="solver_num" localSheetId="6" hidden="1">0</definedName>
    <definedName name="solver_num" localSheetId="3" hidden="1">0</definedName>
    <definedName name="solver_num" localSheetId="2" hidden="1">0</definedName>
    <definedName name="solver_num" localSheetId="4" hidden="1">0</definedName>
    <definedName name="solver_num" localSheetId="5" hidden="1">0</definedName>
    <definedName name="solver_num" localSheetId="0" hidden="1">0</definedName>
    <definedName name="solver_num" localSheetId="1" hidden="1">0</definedName>
    <definedName name="solver_num" localSheetId="7" hidden="1">0</definedName>
    <definedName name="solver_nwt" localSheetId="6" hidden="1">1</definedName>
    <definedName name="solver_nwt" localSheetId="3" hidden="1">1</definedName>
    <definedName name="solver_nwt" localSheetId="2" hidden="1">1</definedName>
    <definedName name="solver_nwt" localSheetId="4" hidden="1">1</definedName>
    <definedName name="solver_nwt" localSheetId="5" hidden="1">1</definedName>
    <definedName name="solver_nwt" localSheetId="0" hidden="1">1</definedName>
    <definedName name="solver_nwt" localSheetId="1" hidden="1">1</definedName>
    <definedName name="solver_nwt" localSheetId="7" hidden="1">1</definedName>
    <definedName name="solver_opt" localSheetId="6" hidden="1">'Acetate (CD3CN-H2O)'!$G$12</definedName>
    <definedName name="solver_opt" localSheetId="3" hidden="1">'Bruker (Triazole CD3CN-H2O)'!$L$9</definedName>
    <definedName name="solver_opt" localSheetId="2" hidden="1">'Bruker Topspin DHB (CD3CN-H2O)'!$O$6</definedName>
    <definedName name="solver_opt" localSheetId="4" hidden="1">'DMG (CD3CN-H2O)'!$G$12</definedName>
    <definedName name="solver_opt" localSheetId="5" hidden="1">'Glycolate (CD3CN-H2O)'!$G$12</definedName>
    <definedName name="solver_opt" localSheetId="0" hidden="1">'Mnova DHB (CD3CN-H2O)'!$O$6</definedName>
    <definedName name="solver_opt" localSheetId="1" hidden="1">'Mnova Triazole (CD3CN-H2O)'!$L$9</definedName>
    <definedName name="solver_opt" localSheetId="7" hidden="1">'pKa Salicylic acid (CD3CN-H2O)'!$AQ$17</definedName>
    <definedName name="solver_pre" localSheetId="6" hidden="1">0.000001</definedName>
    <definedName name="solver_pre" localSheetId="3" hidden="1">0.000001</definedName>
    <definedName name="solver_pre" localSheetId="2" hidden="1">0.000001</definedName>
    <definedName name="solver_pre" localSheetId="4" hidden="1">0.000001</definedName>
    <definedName name="solver_pre" localSheetId="5" hidden="1">0.000001</definedName>
    <definedName name="solver_pre" localSheetId="0" hidden="1">0.000001</definedName>
    <definedName name="solver_pre" localSheetId="1" hidden="1">0.000001</definedName>
    <definedName name="solver_pre" localSheetId="7" hidden="1">0.000001</definedName>
    <definedName name="solver_rbv" localSheetId="6" hidden="1">1</definedName>
    <definedName name="solver_rbv" localSheetId="3" hidden="1">1</definedName>
    <definedName name="solver_rbv" localSheetId="2" hidden="1">1</definedName>
    <definedName name="solver_rbv" localSheetId="4" hidden="1">1</definedName>
    <definedName name="solver_rbv" localSheetId="5" hidden="1">1</definedName>
    <definedName name="solver_rbv" localSheetId="0" hidden="1">1</definedName>
    <definedName name="solver_rbv" localSheetId="1" hidden="1">1</definedName>
    <definedName name="solver_rbv" localSheetId="7" hidden="1">1</definedName>
    <definedName name="solver_rel1" localSheetId="3" hidden="1">3</definedName>
    <definedName name="solver_rel1" localSheetId="1" hidden="1">3</definedName>
    <definedName name="solver_rel1" localSheetId="7" hidden="1">1</definedName>
    <definedName name="solver_rhs1" localSheetId="3" hidden="1">6.31</definedName>
    <definedName name="solver_rhs1" localSheetId="1" hidden="1">6.31</definedName>
    <definedName name="solver_rhs1" localSheetId="7" hidden="1">'pKa Salicylic acid (CD3CN-H2O)'!$AQ$15+1</definedName>
    <definedName name="solver_rlx" localSheetId="6" hidden="1">2</definedName>
    <definedName name="solver_rlx" localSheetId="3" hidden="1">2</definedName>
    <definedName name="solver_rlx" localSheetId="2" hidden="1">2</definedName>
    <definedName name="solver_rlx" localSheetId="4" hidden="1">2</definedName>
    <definedName name="solver_rlx" localSheetId="5" hidden="1">2</definedName>
    <definedName name="solver_rlx" localSheetId="0" hidden="1">2</definedName>
    <definedName name="solver_rlx" localSheetId="1" hidden="1">2</definedName>
    <definedName name="solver_rlx" localSheetId="7" hidden="1">2</definedName>
    <definedName name="solver_rsd" localSheetId="6" hidden="1">0</definedName>
    <definedName name="solver_rsd" localSheetId="3" hidden="1">0</definedName>
    <definedName name="solver_rsd" localSheetId="2" hidden="1">0</definedName>
    <definedName name="solver_rsd" localSheetId="4" hidden="1">0</definedName>
    <definedName name="solver_rsd" localSheetId="5" hidden="1">0</definedName>
    <definedName name="solver_rsd" localSheetId="0" hidden="1">0</definedName>
    <definedName name="solver_rsd" localSheetId="1" hidden="1">0</definedName>
    <definedName name="solver_rsd" localSheetId="7" hidden="1">0</definedName>
    <definedName name="solver_scl" localSheetId="6" hidden="1">1</definedName>
    <definedName name="solver_scl" localSheetId="3" hidden="1">1</definedName>
    <definedName name="solver_scl" localSheetId="2" hidden="1">1</definedName>
    <definedName name="solver_scl" localSheetId="4" hidden="1">1</definedName>
    <definedName name="solver_scl" localSheetId="5" hidden="1">1</definedName>
    <definedName name="solver_scl" localSheetId="0" hidden="1">1</definedName>
    <definedName name="solver_scl" localSheetId="1" hidden="1">1</definedName>
    <definedName name="solver_scl" localSheetId="7" hidden="1">1</definedName>
    <definedName name="solver_sho" localSheetId="6" hidden="1">2</definedName>
    <definedName name="solver_sho" localSheetId="3" hidden="1">2</definedName>
    <definedName name="solver_sho" localSheetId="2" hidden="1">2</definedName>
    <definedName name="solver_sho" localSheetId="4" hidden="1">2</definedName>
    <definedName name="solver_sho" localSheetId="5" hidden="1">2</definedName>
    <definedName name="solver_sho" localSheetId="0" hidden="1">2</definedName>
    <definedName name="solver_sho" localSheetId="1" hidden="1">2</definedName>
    <definedName name="solver_sho" localSheetId="7" hidden="1">2</definedName>
    <definedName name="solver_ssz" localSheetId="6" hidden="1">100</definedName>
    <definedName name="solver_ssz" localSheetId="3" hidden="1">100</definedName>
    <definedName name="solver_ssz" localSheetId="2" hidden="1">100</definedName>
    <definedName name="solver_ssz" localSheetId="4" hidden="1">100</definedName>
    <definedName name="solver_ssz" localSheetId="5" hidden="1">100</definedName>
    <definedName name="solver_ssz" localSheetId="0" hidden="1">100</definedName>
    <definedName name="solver_ssz" localSheetId="1" hidden="1">100</definedName>
    <definedName name="solver_ssz" localSheetId="7" hidden="1">100</definedName>
    <definedName name="solver_tim" localSheetId="6" hidden="1">2147483647</definedName>
    <definedName name="solver_tim" localSheetId="3" hidden="1">2147483647</definedName>
    <definedName name="solver_tim" localSheetId="2" hidden="1">2147483647</definedName>
    <definedName name="solver_tim" localSheetId="4" hidden="1">2147483647</definedName>
    <definedName name="solver_tim" localSheetId="5" hidden="1">2147483647</definedName>
    <definedName name="solver_tim" localSheetId="0" hidden="1">2147483647</definedName>
    <definedName name="solver_tim" localSheetId="1" hidden="1">2147483647</definedName>
    <definedName name="solver_tim" localSheetId="7" hidden="1">2147483647</definedName>
    <definedName name="solver_tol" localSheetId="6" hidden="1">0.01</definedName>
    <definedName name="solver_tol" localSheetId="3" hidden="1">0.01</definedName>
    <definedName name="solver_tol" localSheetId="2" hidden="1">0.01</definedName>
    <definedName name="solver_tol" localSheetId="4" hidden="1">0.01</definedName>
    <definedName name="solver_tol" localSheetId="5" hidden="1">0.01</definedName>
    <definedName name="solver_tol" localSheetId="0" hidden="1">0.01</definedName>
    <definedName name="solver_tol" localSheetId="1" hidden="1">0.01</definedName>
    <definedName name="solver_tol" localSheetId="7" hidden="1">0.01</definedName>
    <definedName name="solver_typ" localSheetId="6" hidden="1">3</definedName>
    <definedName name="solver_typ" localSheetId="3" hidden="1">3</definedName>
    <definedName name="solver_typ" localSheetId="2" hidden="1">3</definedName>
    <definedName name="solver_typ" localSheetId="4" hidden="1">3</definedName>
    <definedName name="solver_typ" localSheetId="5" hidden="1">3</definedName>
    <definedName name="solver_typ" localSheetId="0" hidden="1">3</definedName>
    <definedName name="solver_typ" localSheetId="1" hidden="1">3</definedName>
    <definedName name="solver_typ" localSheetId="7" hidden="1">3</definedName>
    <definedName name="solver_val" localSheetId="6" hidden="1">1</definedName>
    <definedName name="solver_val" localSheetId="3" hidden="1">1</definedName>
    <definedName name="solver_val" localSheetId="2" hidden="1">1</definedName>
    <definedName name="solver_val" localSheetId="4" hidden="1">1</definedName>
    <definedName name="solver_val" localSheetId="5" hidden="1">1</definedName>
    <definedName name="solver_val" localSheetId="0" hidden="1">1</definedName>
    <definedName name="solver_val" localSheetId="1" hidden="1">1</definedName>
    <definedName name="solver_val" localSheetId="7" hidden="1">1</definedName>
    <definedName name="solver_ver" localSheetId="6" hidden="1">3</definedName>
    <definedName name="solver_ver" localSheetId="3" hidden="1">3</definedName>
    <definedName name="solver_ver" localSheetId="2" hidden="1">3</definedName>
    <definedName name="solver_ver" localSheetId="4" hidden="1">3</definedName>
    <definedName name="solver_ver" localSheetId="5" hidden="1">3</definedName>
    <definedName name="solver_ver" localSheetId="0" hidden="1">3</definedName>
    <definedName name="solver_ver" localSheetId="1" hidden="1">3</definedName>
    <definedName name="solver_ver" localSheetId="7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14" i="8" l="1"/>
  <c r="T15" i="8"/>
  <c r="T16" i="8"/>
  <c r="T17" i="8"/>
  <c r="T18" i="8"/>
  <c r="T30" i="8"/>
  <c r="T31" i="8"/>
  <c r="T32" i="8"/>
  <c r="T33" i="8"/>
  <c r="T34" i="8"/>
  <c r="T35" i="8"/>
  <c r="T36" i="8"/>
  <c r="T37" i="8"/>
  <c r="T38" i="8"/>
  <c r="T39" i="8"/>
  <c r="T40" i="8"/>
  <c r="T41" i="8"/>
  <c r="T42" i="8"/>
  <c r="T43" i="8"/>
  <c r="T44" i="8"/>
  <c r="T13" i="8"/>
  <c r="AL13" i="8"/>
  <c r="AL14" i="8"/>
  <c r="AL15" i="8"/>
  <c r="AL16" i="8"/>
  <c r="AL17" i="8"/>
  <c r="AL18" i="8"/>
  <c r="AL20" i="8"/>
  <c r="AL21" i="8"/>
  <c r="AL22" i="8"/>
  <c r="AL23" i="8"/>
  <c r="AL24" i="8"/>
  <c r="AL25" i="8"/>
  <c r="AL26" i="8"/>
  <c r="AL27" i="8"/>
  <c r="AL28" i="8"/>
  <c r="AL29" i="8"/>
  <c r="AL30" i="8"/>
  <c r="AL31" i="8"/>
  <c r="AL32" i="8"/>
  <c r="AL33" i="8"/>
  <c r="AL34" i="8"/>
  <c r="AL35" i="8"/>
  <c r="AL36" i="8"/>
  <c r="AL37" i="8"/>
  <c r="AL38" i="8"/>
  <c r="AL39" i="8"/>
  <c r="AL40" i="8"/>
  <c r="AL41" i="8"/>
  <c r="AL42" i="8"/>
  <c r="AL43" i="8"/>
  <c r="AL44" i="8"/>
  <c r="AL19" i="8"/>
  <c r="T26" i="5"/>
  <c r="T27" i="5"/>
  <c r="T28" i="5"/>
  <c r="T29" i="5"/>
  <c r="T30" i="5"/>
  <c r="T31" i="5"/>
  <c r="T32" i="5"/>
  <c r="T33" i="5"/>
  <c r="AK10" i="5"/>
  <c r="AK11" i="5"/>
  <c r="Q17" i="4"/>
  <c r="AD28" i="9"/>
  <c r="V13" i="5"/>
  <c r="W13" i="5" s="1"/>
  <c r="V14" i="5"/>
  <c r="W14" i="5" s="1"/>
  <c r="V15" i="5"/>
  <c r="W15" i="5" s="1"/>
  <c r="V16" i="5"/>
  <c r="W16" i="5" s="1"/>
  <c r="V17" i="5"/>
  <c r="W17" i="5" s="1"/>
  <c r="V18" i="5"/>
  <c r="W18" i="5" s="1"/>
  <c r="V19" i="5"/>
  <c r="W19" i="5" s="1"/>
  <c r="V20" i="5"/>
  <c r="W20" i="5" s="1"/>
  <c r="V21" i="5"/>
  <c r="W21" i="5" s="1"/>
  <c r="V22" i="5"/>
  <c r="W22" i="5" s="1"/>
  <c r="V23" i="5"/>
  <c r="W23" i="5" s="1"/>
  <c r="V24" i="5"/>
  <c r="W24" i="5" s="1"/>
  <c r="V25" i="5"/>
  <c r="W25" i="5" s="1"/>
  <c r="V26" i="5"/>
  <c r="W26" i="5" s="1"/>
  <c r="V27" i="5"/>
  <c r="W27" i="5" s="1"/>
  <c r="V28" i="5"/>
  <c r="W28" i="5" s="1"/>
  <c r="V29" i="5"/>
  <c r="W29" i="5" s="1"/>
  <c r="V30" i="5"/>
  <c r="W30" i="5" s="1"/>
  <c r="V31" i="5"/>
  <c r="W31" i="5" s="1"/>
  <c r="V32" i="5"/>
  <c r="W32" i="5" s="1"/>
  <c r="V33" i="5"/>
  <c r="W33" i="5" s="1"/>
  <c r="U13" i="5"/>
  <c r="S14" i="5"/>
  <c r="ER19" i="9"/>
  <c r="ER20" i="9"/>
  <c r="ER21" i="9"/>
  <c r="ER22" i="9"/>
  <c r="ER23" i="9"/>
  <c r="ER24" i="9"/>
  <c r="ER25" i="9"/>
  <c r="ER26" i="9"/>
  <c r="ER27" i="9"/>
  <c r="ER28" i="9"/>
  <c r="ER29" i="9"/>
  <c r="ER30" i="9"/>
  <c r="ER31" i="9"/>
  <c r="ER32" i="9"/>
  <c r="ER33" i="9"/>
  <c r="ER34" i="9"/>
  <c r="ER35" i="9"/>
  <c r="ER36" i="9"/>
  <c r="ER37" i="9"/>
  <c r="ER38" i="9"/>
  <c r="ER39" i="9"/>
  <c r="ER40" i="9"/>
  <c r="ER41" i="9"/>
  <c r="ER42" i="9"/>
  <c r="ER43" i="9"/>
  <c r="ER44" i="9"/>
  <c r="ER45" i="9"/>
  <c r="ER46" i="9"/>
  <c r="ER47" i="9"/>
  <c r="ER48" i="9"/>
  <c r="ER49" i="9"/>
  <c r="ER50" i="9"/>
  <c r="ER51" i="9"/>
  <c r="ER52" i="9"/>
  <c r="ER53" i="9"/>
  <c r="ER54" i="9"/>
  <c r="ER55" i="9"/>
  <c r="ER56" i="9"/>
  <c r="ER57" i="9"/>
  <c r="ER58" i="9"/>
  <c r="ER59" i="9"/>
  <c r="ER60" i="9"/>
  <c r="ER61" i="9"/>
  <c r="ER62" i="9"/>
  <c r="ER63" i="9"/>
  <c r="ER64" i="9"/>
  <c r="ER65" i="9"/>
  <c r="ER66" i="9"/>
  <c r="ER67" i="9"/>
  <c r="ER68" i="9"/>
  <c r="ER69" i="9"/>
  <c r="ER70" i="9"/>
  <c r="ER71" i="9"/>
  <c r="ER72" i="9"/>
  <c r="ER73" i="9"/>
  <c r="ER74" i="9"/>
  <c r="ER75" i="9"/>
  <c r="ER76" i="9"/>
  <c r="ER77" i="9"/>
  <c r="ER78" i="9"/>
  <c r="ER79" i="9"/>
  <c r="ER80" i="9"/>
  <c r="ER81" i="9"/>
  <c r="ER82" i="9"/>
  <c r="ER83" i="9"/>
  <c r="BZ21" i="9"/>
  <c r="BZ22" i="9" s="1"/>
  <c r="BZ23" i="9" s="1"/>
  <c r="BZ24" i="9" s="1"/>
  <c r="BZ25" i="9" s="1"/>
  <c r="BZ26" i="9" s="1"/>
  <c r="BZ27" i="9" s="1"/>
  <c r="BZ28" i="9" s="1"/>
  <c r="BZ29" i="9" s="1"/>
  <c r="BZ30" i="9" s="1"/>
  <c r="BZ31" i="9" s="1"/>
  <c r="BZ32" i="9" s="1"/>
  <c r="BZ33" i="9" s="1"/>
  <c r="BZ34" i="9" s="1"/>
  <c r="BZ35" i="9" s="1"/>
  <c r="BZ36" i="9" s="1"/>
  <c r="BZ37" i="9" s="1"/>
  <c r="BZ38" i="9" s="1"/>
  <c r="BZ39" i="9" s="1"/>
  <c r="BZ40" i="9" s="1"/>
  <c r="BZ41" i="9" s="1"/>
  <c r="BZ42" i="9" s="1"/>
  <c r="BZ43" i="9" s="1"/>
  <c r="BZ44" i="9" s="1"/>
  <c r="BZ45" i="9" s="1"/>
  <c r="BZ46" i="9" s="1"/>
  <c r="BZ47" i="9" s="1"/>
  <c r="BZ48" i="9" s="1"/>
  <c r="BZ49" i="9" s="1"/>
  <c r="BZ50" i="9" s="1"/>
  <c r="BZ51" i="9" s="1"/>
  <c r="BZ52" i="9" s="1"/>
  <c r="BZ53" i="9" s="1"/>
  <c r="BZ54" i="9" s="1"/>
  <c r="BZ55" i="9" s="1"/>
  <c r="BZ56" i="9" s="1"/>
  <c r="BZ57" i="9" s="1"/>
  <c r="BZ58" i="9" s="1"/>
  <c r="BZ59" i="9" s="1"/>
  <c r="BZ60" i="9" s="1"/>
  <c r="BZ61" i="9" s="1"/>
  <c r="BZ62" i="9" s="1"/>
  <c r="BZ63" i="9" s="1"/>
  <c r="BZ64" i="9" s="1"/>
  <c r="BZ65" i="9" s="1"/>
  <c r="BZ66" i="9" s="1"/>
  <c r="BZ67" i="9" s="1"/>
  <c r="BZ68" i="9" s="1"/>
  <c r="BZ69" i="9" s="1"/>
  <c r="BZ70" i="9" s="1"/>
  <c r="BZ71" i="9" s="1"/>
  <c r="BZ72" i="9" s="1"/>
  <c r="BZ73" i="9" s="1"/>
  <c r="BZ74" i="9" s="1"/>
  <c r="BZ75" i="9" s="1"/>
  <c r="BZ76" i="9" s="1"/>
  <c r="BZ77" i="9" s="1"/>
  <c r="BZ78" i="9" s="1"/>
  <c r="BZ79" i="9" s="1"/>
  <c r="BZ80" i="9" s="1"/>
  <c r="BZ81" i="9" s="1"/>
  <c r="BZ82" i="9" s="1"/>
  <c r="BZ83" i="9" s="1"/>
  <c r="CA21" i="9"/>
  <c r="CA22" i="9" s="1"/>
  <c r="CA23" i="9" s="1"/>
  <c r="CA24" i="9" s="1"/>
  <c r="CA25" i="9" s="1"/>
  <c r="CA26" i="9" s="1"/>
  <c r="CA27" i="9" s="1"/>
  <c r="CA28" i="9" s="1"/>
  <c r="CA29" i="9" s="1"/>
  <c r="CA30" i="9" s="1"/>
  <c r="CA31" i="9" s="1"/>
  <c r="CA32" i="9" s="1"/>
  <c r="CA33" i="9" s="1"/>
  <c r="CA34" i="9" s="1"/>
  <c r="CA35" i="9" s="1"/>
  <c r="CA36" i="9" s="1"/>
  <c r="CA37" i="9" s="1"/>
  <c r="CA38" i="9" s="1"/>
  <c r="CA39" i="9" s="1"/>
  <c r="CA40" i="9" s="1"/>
  <c r="CA41" i="9" s="1"/>
  <c r="CA42" i="9" s="1"/>
  <c r="CA43" i="9" s="1"/>
  <c r="CA44" i="9" s="1"/>
  <c r="CA45" i="9" s="1"/>
  <c r="CA46" i="9" s="1"/>
  <c r="CA47" i="9" s="1"/>
  <c r="CA48" i="9" s="1"/>
  <c r="CA49" i="9" s="1"/>
  <c r="CA50" i="9" s="1"/>
  <c r="CA51" i="9" s="1"/>
  <c r="CA52" i="9" s="1"/>
  <c r="CA53" i="9" s="1"/>
  <c r="CA54" i="9" s="1"/>
  <c r="CA55" i="9" s="1"/>
  <c r="CA56" i="9" s="1"/>
  <c r="CA57" i="9" s="1"/>
  <c r="CA58" i="9" s="1"/>
  <c r="CA59" i="9" s="1"/>
  <c r="CA60" i="9" s="1"/>
  <c r="CA61" i="9" s="1"/>
  <c r="CA62" i="9" s="1"/>
  <c r="CA63" i="9" s="1"/>
  <c r="CA64" i="9" s="1"/>
  <c r="CA65" i="9" s="1"/>
  <c r="CA66" i="9" s="1"/>
  <c r="CA67" i="9" s="1"/>
  <c r="CA68" i="9" s="1"/>
  <c r="CA69" i="9" s="1"/>
  <c r="CA70" i="9" s="1"/>
  <c r="CA71" i="9" s="1"/>
  <c r="CA72" i="9" s="1"/>
  <c r="CA73" i="9" s="1"/>
  <c r="CA74" i="9" s="1"/>
  <c r="CA75" i="9" s="1"/>
  <c r="CA76" i="9" s="1"/>
  <c r="CA77" i="9" s="1"/>
  <c r="CA78" i="9" s="1"/>
  <c r="CA79" i="9" s="1"/>
  <c r="CA80" i="9" s="1"/>
  <c r="CA81" i="9" s="1"/>
  <c r="CA82" i="9" s="1"/>
  <c r="CA83" i="9" s="1"/>
  <c r="CB21" i="9"/>
  <c r="CC21" i="9"/>
  <c r="CD21" i="9"/>
  <c r="DV21" i="9" s="1"/>
  <c r="CB22" i="9"/>
  <c r="CB23" i="9" s="1"/>
  <c r="CB24" i="9" s="1"/>
  <c r="CB25" i="9" s="1"/>
  <c r="CC22" i="9"/>
  <c r="CD22" i="9"/>
  <c r="CC23" i="9"/>
  <c r="CD23" i="9"/>
  <c r="CC24" i="9"/>
  <c r="DU24" i="9" s="1"/>
  <c r="CD24" i="9"/>
  <c r="CC25" i="9"/>
  <c r="CD25" i="9"/>
  <c r="DV25" i="9" s="1"/>
  <c r="CB26" i="9"/>
  <c r="CC26" i="9"/>
  <c r="CD26" i="9"/>
  <c r="CB27" i="9"/>
  <c r="CB28" i="9" s="1"/>
  <c r="CB29" i="9" s="1"/>
  <c r="CC27" i="9"/>
  <c r="CD27" i="9"/>
  <c r="CC28" i="9"/>
  <c r="DU28" i="9" s="1"/>
  <c r="CD28" i="9"/>
  <c r="CC29" i="9"/>
  <c r="CD29" i="9"/>
  <c r="DV29" i="9" s="1"/>
  <c r="CB30" i="9"/>
  <c r="CC30" i="9"/>
  <c r="CD30" i="9"/>
  <c r="CB31" i="9"/>
  <c r="CB32" i="9" s="1"/>
  <c r="CB33" i="9" s="1"/>
  <c r="CB34" i="9" s="1"/>
  <c r="CB35" i="9" s="1"/>
  <c r="CB36" i="9" s="1"/>
  <c r="CB37" i="9" s="1"/>
  <c r="CB38" i="9" s="1"/>
  <c r="CB39" i="9" s="1"/>
  <c r="CB40" i="9" s="1"/>
  <c r="CB41" i="9" s="1"/>
  <c r="CB42" i="9" s="1"/>
  <c r="CB43" i="9" s="1"/>
  <c r="CB44" i="9" s="1"/>
  <c r="CB45" i="9" s="1"/>
  <c r="CB46" i="9" s="1"/>
  <c r="CB47" i="9" s="1"/>
  <c r="CB48" i="9" s="1"/>
  <c r="CB49" i="9" s="1"/>
  <c r="CB50" i="9" s="1"/>
  <c r="CB51" i="9" s="1"/>
  <c r="CB52" i="9" s="1"/>
  <c r="CB53" i="9" s="1"/>
  <c r="CB54" i="9" s="1"/>
  <c r="CB55" i="9" s="1"/>
  <c r="CB56" i="9" s="1"/>
  <c r="CB57" i="9" s="1"/>
  <c r="CB58" i="9" s="1"/>
  <c r="CB59" i="9" s="1"/>
  <c r="CB60" i="9" s="1"/>
  <c r="CB61" i="9" s="1"/>
  <c r="CB62" i="9" s="1"/>
  <c r="CB63" i="9" s="1"/>
  <c r="CB64" i="9" s="1"/>
  <c r="CB65" i="9" s="1"/>
  <c r="CB66" i="9" s="1"/>
  <c r="CB67" i="9" s="1"/>
  <c r="CB68" i="9" s="1"/>
  <c r="CB69" i="9" s="1"/>
  <c r="CB70" i="9" s="1"/>
  <c r="CB71" i="9" s="1"/>
  <c r="CB72" i="9" s="1"/>
  <c r="CB73" i="9" s="1"/>
  <c r="CB74" i="9" s="1"/>
  <c r="CB75" i="9" s="1"/>
  <c r="CB76" i="9" s="1"/>
  <c r="CB77" i="9" s="1"/>
  <c r="CB78" i="9" s="1"/>
  <c r="CB79" i="9" s="1"/>
  <c r="CB80" i="9" s="1"/>
  <c r="CB81" i="9" s="1"/>
  <c r="CB82" i="9" s="1"/>
  <c r="CB83" i="9" s="1"/>
  <c r="CC31" i="9"/>
  <c r="CD31" i="9"/>
  <c r="CC32" i="9"/>
  <c r="CD32" i="9"/>
  <c r="CC33" i="9"/>
  <c r="CD33" i="9"/>
  <c r="CC34" i="9"/>
  <c r="CD34" i="9"/>
  <c r="CC35" i="9"/>
  <c r="CD35" i="9"/>
  <c r="CC36" i="9"/>
  <c r="DU36" i="9" s="1"/>
  <c r="CD36" i="9"/>
  <c r="CC37" i="9"/>
  <c r="CD37" i="9"/>
  <c r="DV37" i="9" s="1"/>
  <c r="CC38" i="9"/>
  <c r="CD38" i="9"/>
  <c r="CC39" i="9"/>
  <c r="CD39" i="9"/>
  <c r="CC40" i="9"/>
  <c r="CD40" i="9"/>
  <c r="CC41" i="9"/>
  <c r="CD41" i="9"/>
  <c r="CC42" i="9"/>
  <c r="CD42" i="9"/>
  <c r="CC43" i="9"/>
  <c r="CD43" i="9"/>
  <c r="CC44" i="9"/>
  <c r="CD44" i="9"/>
  <c r="CC45" i="9"/>
  <c r="CD45" i="9"/>
  <c r="CC46" i="9"/>
  <c r="CD46" i="9"/>
  <c r="CC47" i="9"/>
  <c r="CD47" i="9"/>
  <c r="CC48" i="9"/>
  <c r="CD48" i="9"/>
  <c r="CC49" i="9"/>
  <c r="CD49" i="9"/>
  <c r="CC50" i="9"/>
  <c r="CD50" i="9"/>
  <c r="CC51" i="9"/>
  <c r="CD51" i="9"/>
  <c r="CC52" i="9"/>
  <c r="CD52" i="9"/>
  <c r="CC53" i="9"/>
  <c r="CD53" i="9"/>
  <c r="CC54" i="9"/>
  <c r="CD54" i="9"/>
  <c r="CC55" i="9"/>
  <c r="CD55" i="9"/>
  <c r="CC56" i="9"/>
  <c r="CD56" i="9"/>
  <c r="CC57" i="9"/>
  <c r="CD57" i="9"/>
  <c r="CC58" i="9"/>
  <c r="CD58" i="9"/>
  <c r="CC59" i="9"/>
  <c r="CD59" i="9"/>
  <c r="CC60" i="9"/>
  <c r="CD60" i="9"/>
  <c r="CC61" i="9"/>
  <c r="CD61" i="9"/>
  <c r="CC62" i="9"/>
  <c r="CD62" i="9"/>
  <c r="CC63" i="9"/>
  <c r="DU63" i="9" s="1"/>
  <c r="CD63" i="9"/>
  <c r="CC64" i="9"/>
  <c r="CD64" i="9"/>
  <c r="CC65" i="9"/>
  <c r="CD65" i="9"/>
  <c r="CC66" i="9"/>
  <c r="CD66" i="9"/>
  <c r="CC67" i="9"/>
  <c r="CD67" i="9"/>
  <c r="CC68" i="9"/>
  <c r="CD68" i="9"/>
  <c r="CC69" i="9"/>
  <c r="CD69" i="9"/>
  <c r="CC70" i="9"/>
  <c r="CD70" i="9"/>
  <c r="CC71" i="9"/>
  <c r="CD71" i="9"/>
  <c r="CC72" i="9"/>
  <c r="CD72" i="9"/>
  <c r="CC73" i="9"/>
  <c r="CD73" i="9"/>
  <c r="CC74" i="9"/>
  <c r="CD74" i="9"/>
  <c r="CC75" i="9"/>
  <c r="CD75" i="9"/>
  <c r="CC76" i="9"/>
  <c r="CD76" i="9"/>
  <c r="CC77" i="9"/>
  <c r="CD77" i="9"/>
  <c r="CC78" i="9"/>
  <c r="CD78" i="9"/>
  <c r="CC79" i="9"/>
  <c r="CD79" i="9"/>
  <c r="CC80" i="9"/>
  <c r="CD80" i="9"/>
  <c r="CC81" i="9"/>
  <c r="CD81" i="9"/>
  <c r="CC82" i="9"/>
  <c r="CD82" i="9"/>
  <c r="CC83" i="9"/>
  <c r="CD83" i="9"/>
  <c r="BZ20" i="9"/>
  <c r="CA20" i="9"/>
  <c r="CB20" i="9"/>
  <c r="CC20" i="9"/>
  <c r="CD20" i="9"/>
  <c r="BN21" i="9"/>
  <c r="BP21" i="9"/>
  <c r="BR21" i="9"/>
  <c r="BS21" i="9"/>
  <c r="BT21" i="9"/>
  <c r="BU21" i="9"/>
  <c r="BN22" i="9"/>
  <c r="BP22" i="9"/>
  <c r="BR22" i="9"/>
  <c r="BS22" i="9"/>
  <c r="BT22" i="9"/>
  <c r="BU22" i="9"/>
  <c r="BN23" i="9"/>
  <c r="BP23" i="9"/>
  <c r="BR23" i="9"/>
  <c r="BS23" i="9"/>
  <c r="BT23" i="9"/>
  <c r="BU23" i="9"/>
  <c r="BN24" i="9"/>
  <c r="BP24" i="9"/>
  <c r="BR24" i="9"/>
  <c r="BS24" i="9"/>
  <c r="BT24" i="9"/>
  <c r="BU24" i="9"/>
  <c r="BN25" i="9"/>
  <c r="BP25" i="9"/>
  <c r="BR25" i="9"/>
  <c r="BS25" i="9"/>
  <c r="BT25" i="9"/>
  <c r="BU25" i="9"/>
  <c r="BN26" i="9"/>
  <c r="BP26" i="9"/>
  <c r="BR26" i="9"/>
  <c r="BS26" i="9"/>
  <c r="BT26" i="9"/>
  <c r="BU26" i="9"/>
  <c r="BN27" i="9"/>
  <c r="BP27" i="9"/>
  <c r="BR27" i="9"/>
  <c r="BS27" i="9"/>
  <c r="BT27" i="9"/>
  <c r="BU27" i="9"/>
  <c r="BN28" i="9"/>
  <c r="BP28" i="9"/>
  <c r="BR28" i="9"/>
  <c r="BS28" i="9"/>
  <c r="BT28" i="9"/>
  <c r="BU28" i="9"/>
  <c r="BN29" i="9"/>
  <c r="BP29" i="9"/>
  <c r="BR29" i="9"/>
  <c r="BS29" i="9"/>
  <c r="BT29" i="9"/>
  <c r="BU29" i="9"/>
  <c r="BN30" i="9"/>
  <c r="BP30" i="9"/>
  <c r="BR30" i="9"/>
  <c r="BS30" i="9"/>
  <c r="BT30" i="9"/>
  <c r="BU30" i="9"/>
  <c r="BN31" i="9"/>
  <c r="BP31" i="9"/>
  <c r="BR31" i="9"/>
  <c r="BS31" i="9"/>
  <c r="BT31" i="9"/>
  <c r="BU31" i="9"/>
  <c r="BN32" i="9"/>
  <c r="BP32" i="9"/>
  <c r="BR32" i="9"/>
  <c r="BS32" i="9"/>
  <c r="BT32" i="9"/>
  <c r="BU32" i="9"/>
  <c r="BN33" i="9"/>
  <c r="BP33" i="9"/>
  <c r="BR33" i="9"/>
  <c r="BS33" i="9"/>
  <c r="BT33" i="9"/>
  <c r="BU33" i="9"/>
  <c r="BN34" i="9"/>
  <c r="BP34" i="9"/>
  <c r="BR34" i="9"/>
  <c r="BS34" i="9"/>
  <c r="BT34" i="9"/>
  <c r="BU34" i="9"/>
  <c r="BN35" i="9"/>
  <c r="BP35" i="9"/>
  <c r="BR35" i="9"/>
  <c r="BS35" i="9"/>
  <c r="BT35" i="9"/>
  <c r="BU35" i="9"/>
  <c r="BN36" i="9"/>
  <c r="BP36" i="9"/>
  <c r="BR36" i="9"/>
  <c r="BS36" i="9"/>
  <c r="BT36" i="9"/>
  <c r="BU36" i="9"/>
  <c r="BN37" i="9"/>
  <c r="BP37" i="9"/>
  <c r="BR37" i="9"/>
  <c r="BS37" i="9"/>
  <c r="BT37" i="9"/>
  <c r="BU37" i="9"/>
  <c r="BN38" i="9"/>
  <c r="BP38" i="9"/>
  <c r="BR38" i="9"/>
  <c r="BS38" i="9"/>
  <c r="BT38" i="9"/>
  <c r="BU38" i="9"/>
  <c r="BN39" i="9"/>
  <c r="BP39" i="9"/>
  <c r="BR39" i="9"/>
  <c r="BS39" i="9"/>
  <c r="BT39" i="9"/>
  <c r="BU39" i="9"/>
  <c r="BN40" i="9"/>
  <c r="BP40" i="9"/>
  <c r="BR40" i="9"/>
  <c r="BS40" i="9"/>
  <c r="BT40" i="9"/>
  <c r="BU40" i="9"/>
  <c r="BN41" i="9"/>
  <c r="BP41" i="9"/>
  <c r="BR41" i="9"/>
  <c r="BS41" i="9"/>
  <c r="BT41" i="9"/>
  <c r="BU41" i="9"/>
  <c r="BN42" i="9"/>
  <c r="BP42" i="9"/>
  <c r="BR42" i="9"/>
  <c r="BS42" i="9"/>
  <c r="BT42" i="9"/>
  <c r="BU42" i="9"/>
  <c r="BN43" i="9"/>
  <c r="BP43" i="9"/>
  <c r="BR43" i="9"/>
  <c r="BS43" i="9"/>
  <c r="BT43" i="9"/>
  <c r="BU43" i="9"/>
  <c r="BN44" i="9"/>
  <c r="BP44" i="9"/>
  <c r="BR44" i="9"/>
  <c r="BS44" i="9"/>
  <c r="BT44" i="9"/>
  <c r="BU44" i="9"/>
  <c r="BN45" i="9"/>
  <c r="BP45" i="9"/>
  <c r="BR45" i="9"/>
  <c r="BS45" i="9"/>
  <c r="BT45" i="9"/>
  <c r="BU45" i="9"/>
  <c r="BN46" i="9"/>
  <c r="BP46" i="9"/>
  <c r="BR46" i="9"/>
  <c r="BS46" i="9"/>
  <c r="BT46" i="9"/>
  <c r="BU46" i="9"/>
  <c r="BN47" i="9"/>
  <c r="BP47" i="9"/>
  <c r="BR47" i="9"/>
  <c r="BS47" i="9"/>
  <c r="BT47" i="9"/>
  <c r="BU47" i="9"/>
  <c r="BN48" i="9"/>
  <c r="BP48" i="9"/>
  <c r="BR48" i="9"/>
  <c r="BS48" i="9"/>
  <c r="BT48" i="9"/>
  <c r="BU48" i="9"/>
  <c r="BN49" i="9"/>
  <c r="BP49" i="9"/>
  <c r="BR49" i="9"/>
  <c r="BS49" i="9"/>
  <c r="BT49" i="9"/>
  <c r="BU49" i="9"/>
  <c r="BN50" i="9"/>
  <c r="BP50" i="9"/>
  <c r="BR50" i="9"/>
  <c r="BS50" i="9"/>
  <c r="BT50" i="9"/>
  <c r="BU50" i="9"/>
  <c r="BN51" i="9"/>
  <c r="BP51" i="9"/>
  <c r="BR51" i="9"/>
  <c r="BS51" i="9"/>
  <c r="BT51" i="9"/>
  <c r="BU51" i="9"/>
  <c r="BN52" i="9"/>
  <c r="BP52" i="9"/>
  <c r="BR52" i="9"/>
  <c r="BS52" i="9"/>
  <c r="BT52" i="9"/>
  <c r="BU52" i="9"/>
  <c r="BN53" i="9"/>
  <c r="BP53" i="9"/>
  <c r="BR53" i="9"/>
  <c r="BS53" i="9"/>
  <c r="BT53" i="9"/>
  <c r="BU53" i="9"/>
  <c r="BN54" i="9"/>
  <c r="BP54" i="9"/>
  <c r="BR54" i="9"/>
  <c r="BS54" i="9"/>
  <c r="BT54" i="9"/>
  <c r="BU54" i="9"/>
  <c r="BN55" i="9"/>
  <c r="BP55" i="9"/>
  <c r="BR55" i="9"/>
  <c r="BS55" i="9"/>
  <c r="BT55" i="9"/>
  <c r="BU55" i="9"/>
  <c r="BN56" i="9"/>
  <c r="BP56" i="9"/>
  <c r="BR56" i="9"/>
  <c r="BS56" i="9"/>
  <c r="BT56" i="9"/>
  <c r="BU56" i="9"/>
  <c r="BN57" i="9"/>
  <c r="BP57" i="9"/>
  <c r="BR57" i="9"/>
  <c r="BS57" i="9"/>
  <c r="BT57" i="9"/>
  <c r="BU57" i="9"/>
  <c r="BN58" i="9"/>
  <c r="BP58" i="9"/>
  <c r="BR58" i="9"/>
  <c r="BS58" i="9"/>
  <c r="BT58" i="9"/>
  <c r="BU58" i="9"/>
  <c r="BN59" i="9"/>
  <c r="BP59" i="9"/>
  <c r="BR59" i="9"/>
  <c r="BS59" i="9"/>
  <c r="BT59" i="9"/>
  <c r="BU59" i="9"/>
  <c r="BN60" i="9"/>
  <c r="BP60" i="9"/>
  <c r="BR60" i="9"/>
  <c r="BS60" i="9"/>
  <c r="BT60" i="9"/>
  <c r="BU60" i="9"/>
  <c r="BN61" i="9"/>
  <c r="BP61" i="9"/>
  <c r="BR61" i="9"/>
  <c r="BS61" i="9"/>
  <c r="BT61" i="9"/>
  <c r="BU61" i="9"/>
  <c r="BN62" i="9"/>
  <c r="BP62" i="9"/>
  <c r="BR62" i="9"/>
  <c r="BS62" i="9"/>
  <c r="BT62" i="9"/>
  <c r="BU62" i="9"/>
  <c r="BN63" i="9"/>
  <c r="BP63" i="9"/>
  <c r="BR63" i="9"/>
  <c r="BS63" i="9"/>
  <c r="BT63" i="9"/>
  <c r="BU63" i="9"/>
  <c r="BN64" i="9"/>
  <c r="BP64" i="9"/>
  <c r="BR64" i="9"/>
  <c r="BS64" i="9"/>
  <c r="BT64" i="9"/>
  <c r="BU64" i="9"/>
  <c r="BN65" i="9"/>
  <c r="BP65" i="9"/>
  <c r="BR65" i="9"/>
  <c r="BS65" i="9"/>
  <c r="BT65" i="9"/>
  <c r="BU65" i="9"/>
  <c r="BN66" i="9"/>
  <c r="BP66" i="9"/>
  <c r="BR66" i="9"/>
  <c r="BS66" i="9"/>
  <c r="BT66" i="9"/>
  <c r="BU66" i="9"/>
  <c r="BN67" i="9"/>
  <c r="BP67" i="9"/>
  <c r="BR67" i="9"/>
  <c r="BS67" i="9"/>
  <c r="BT67" i="9"/>
  <c r="BU67" i="9"/>
  <c r="BN68" i="9"/>
  <c r="BP68" i="9"/>
  <c r="BR68" i="9"/>
  <c r="BS68" i="9"/>
  <c r="BT68" i="9"/>
  <c r="BU68" i="9"/>
  <c r="BN69" i="9"/>
  <c r="BP69" i="9"/>
  <c r="BR69" i="9"/>
  <c r="BS69" i="9"/>
  <c r="BT69" i="9"/>
  <c r="BU69" i="9"/>
  <c r="BN70" i="9"/>
  <c r="BP70" i="9"/>
  <c r="BR70" i="9"/>
  <c r="BS70" i="9"/>
  <c r="BT70" i="9"/>
  <c r="BU70" i="9"/>
  <c r="BN71" i="9"/>
  <c r="BP71" i="9"/>
  <c r="BR71" i="9"/>
  <c r="BS71" i="9"/>
  <c r="BT71" i="9"/>
  <c r="BU71" i="9"/>
  <c r="BN72" i="9"/>
  <c r="BP72" i="9"/>
  <c r="BR72" i="9"/>
  <c r="BS72" i="9"/>
  <c r="BT72" i="9"/>
  <c r="BU72" i="9"/>
  <c r="BN73" i="9"/>
  <c r="BP73" i="9"/>
  <c r="BR73" i="9"/>
  <c r="BS73" i="9"/>
  <c r="BT73" i="9"/>
  <c r="BU73" i="9"/>
  <c r="BN74" i="9"/>
  <c r="BP74" i="9"/>
  <c r="BR74" i="9"/>
  <c r="BS74" i="9"/>
  <c r="BT74" i="9"/>
  <c r="BU74" i="9"/>
  <c r="BN75" i="9"/>
  <c r="BP75" i="9"/>
  <c r="BR75" i="9"/>
  <c r="BS75" i="9"/>
  <c r="BT75" i="9"/>
  <c r="BU75" i="9"/>
  <c r="BN76" i="9"/>
  <c r="BP76" i="9"/>
  <c r="BR76" i="9"/>
  <c r="BS76" i="9"/>
  <c r="BT76" i="9"/>
  <c r="BU76" i="9"/>
  <c r="BN77" i="9"/>
  <c r="BP77" i="9"/>
  <c r="BR77" i="9"/>
  <c r="BS77" i="9"/>
  <c r="BT77" i="9"/>
  <c r="BU77" i="9"/>
  <c r="BN78" i="9"/>
  <c r="BP78" i="9"/>
  <c r="BR78" i="9"/>
  <c r="BS78" i="9"/>
  <c r="BT78" i="9"/>
  <c r="BU78" i="9"/>
  <c r="BN79" i="9"/>
  <c r="BP79" i="9"/>
  <c r="BR79" i="9"/>
  <c r="BS79" i="9"/>
  <c r="BT79" i="9"/>
  <c r="BU79" i="9"/>
  <c r="BN80" i="9"/>
  <c r="BP80" i="9"/>
  <c r="BR80" i="9"/>
  <c r="BS80" i="9"/>
  <c r="BT80" i="9"/>
  <c r="BU80" i="9"/>
  <c r="BN81" i="9"/>
  <c r="BP81" i="9"/>
  <c r="BR81" i="9"/>
  <c r="BS81" i="9"/>
  <c r="BT81" i="9"/>
  <c r="BU81" i="9"/>
  <c r="BN82" i="9"/>
  <c r="BP82" i="9"/>
  <c r="BR82" i="9"/>
  <c r="BS82" i="9"/>
  <c r="BT82" i="9"/>
  <c r="BU82" i="9"/>
  <c r="BN83" i="9"/>
  <c r="BP83" i="9"/>
  <c r="BR83" i="9"/>
  <c r="BS83" i="9"/>
  <c r="BT83" i="9"/>
  <c r="BU83" i="9"/>
  <c r="BP20" i="9"/>
  <c r="BR20" i="9"/>
  <c r="BS20" i="9"/>
  <c r="BT20" i="9"/>
  <c r="BU20" i="9"/>
  <c r="BN20" i="9"/>
  <c r="AT21" i="9"/>
  <c r="B11" i="9"/>
  <c r="B10" i="9"/>
  <c r="AI4" i="9"/>
  <c r="AI5" i="9"/>
  <c r="AH4" i="9"/>
  <c r="AH5" i="9"/>
  <c r="AG4" i="9"/>
  <c r="AG5" i="9"/>
  <c r="AG6" i="9"/>
  <c r="AF4" i="9"/>
  <c r="AF5" i="9"/>
  <c r="AF9" i="9" s="1"/>
  <c r="AE4" i="9"/>
  <c r="AE5" i="9"/>
  <c r="AE6" i="9"/>
  <c r="CV128" i="10"/>
  <c r="CV127" i="10"/>
  <c r="CV126" i="10"/>
  <c r="CV125" i="10"/>
  <c r="CV124" i="10"/>
  <c r="CV123" i="10"/>
  <c r="CV122" i="10"/>
  <c r="CV121" i="10"/>
  <c r="CV120" i="10"/>
  <c r="CV119" i="10"/>
  <c r="CV118" i="10"/>
  <c r="CV117" i="10"/>
  <c r="CV116" i="10"/>
  <c r="CV115" i="10"/>
  <c r="CV114" i="10"/>
  <c r="CV113" i="10"/>
  <c r="CV112" i="10"/>
  <c r="CV111" i="10"/>
  <c r="CV110" i="10"/>
  <c r="CV109" i="10"/>
  <c r="CV108" i="10"/>
  <c r="CV107" i="10"/>
  <c r="CV106" i="10"/>
  <c r="CV105" i="10"/>
  <c r="CV104" i="10"/>
  <c r="CV103" i="10"/>
  <c r="CV102" i="10"/>
  <c r="CV101" i="10"/>
  <c r="CV100" i="10"/>
  <c r="CV99" i="10"/>
  <c r="CV98" i="10"/>
  <c r="CV97" i="10"/>
  <c r="CV96" i="10"/>
  <c r="CV95" i="10"/>
  <c r="CV94" i="10"/>
  <c r="CV93" i="10"/>
  <c r="CV92" i="10"/>
  <c r="CV91" i="10"/>
  <c r="CV90" i="10"/>
  <c r="CV89" i="10"/>
  <c r="CV88" i="10"/>
  <c r="CV87" i="10"/>
  <c r="CV86" i="10"/>
  <c r="CV85" i="10"/>
  <c r="CV84" i="10"/>
  <c r="CV83" i="10"/>
  <c r="CV82" i="10"/>
  <c r="DU81" i="10"/>
  <c r="CV81" i="10"/>
  <c r="CV80" i="10"/>
  <c r="CV79" i="10"/>
  <c r="EC78" i="10"/>
  <c r="EB78" i="10"/>
  <c r="EA78" i="10"/>
  <c r="DZ78" i="10"/>
  <c r="DY78" i="10"/>
  <c r="DX78" i="10"/>
  <c r="AY78" i="10"/>
  <c r="BI78" i="10" s="1"/>
  <c r="BS78" i="10" s="1"/>
  <c r="AQ78" i="10"/>
  <c r="AZ78" i="10" s="1"/>
  <c r="BJ78" i="10" s="1"/>
  <c r="BT78" i="10" s="1"/>
  <c r="AM78" i="10"/>
  <c r="AV78" i="10" s="1"/>
  <c r="BF78" i="10" s="1"/>
  <c r="BP78" i="10" s="1"/>
  <c r="AI78" i="10"/>
  <c r="AH78" i="10"/>
  <c r="AP78" i="10" s="1"/>
  <c r="K78" i="10"/>
  <c r="J78" i="10"/>
  <c r="DE78" i="10" s="1"/>
  <c r="I78" i="10"/>
  <c r="H78" i="10"/>
  <c r="G78" i="10" s="1"/>
  <c r="F78" i="10"/>
  <c r="BB78" i="10" s="1"/>
  <c r="C78" i="10"/>
  <c r="EC77" i="10"/>
  <c r="EB77" i="10"/>
  <c r="EA77" i="10"/>
  <c r="DZ77" i="10"/>
  <c r="DY77" i="10"/>
  <c r="DX77" i="10"/>
  <c r="AZ77" i="10"/>
  <c r="BJ77" i="10" s="1"/>
  <c r="BT77" i="10" s="1"/>
  <c r="AR77" i="10"/>
  <c r="BA77" i="10" s="1"/>
  <c r="BK77" i="10" s="1"/>
  <c r="BU77" i="10" s="1"/>
  <c r="AQ77" i="10"/>
  <c r="AN77" i="10"/>
  <c r="AW77" i="10" s="1"/>
  <c r="BG77" i="10" s="1"/>
  <c r="BQ77" i="10" s="1"/>
  <c r="AM77" i="10"/>
  <c r="AV77" i="10" s="1"/>
  <c r="BF77" i="10" s="1"/>
  <c r="BP77" i="10" s="1"/>
  <c r="AJ77" i="10"/>
  <c r="AI77" i="10"/>
  <c r="AH77" i="10"/>
  <c r="AP77" i="10" s="1"/>
  <c r="AY77" i="10" s="1"/>
  <c r="BI77" i="10" s="1"/>
  <c r="BS77" i="10" s="1"/>
  <c r="K77" i="10"/>
  <c r="J77" i="10"/>
  <c r="CV77" i="10" s="1"/>
  <c r="I77" i="10"/>
  <c r="H77" i="10"/>
  <c r="G77" i="10" s="1"/>
  <c r="F77" i="10"/>
  <c r="C77" i="10"/>
  <c r="EC76" i="10"/>
  <c r="EB76" i="10"/>
  <c r="EA76" i="10"/>
  <c r="DZ76" i="10"/>
  <c r="DY76" i="10"/>
  <c r="DX76" i="10"/>
  <c r="BA76" i="10"/>
  <c r="BK76" i="10" s="1"/>
  <c r="BU76" i="10" s="1"/>
  <c r="AW76" i="10"/>
  <c r="BG76" i="10" s="1"/>
  <c r="BQ76" i="10" s="1"/>
  <c r="AR76" i="10"/>
  <c r="AO76" i="10"/>
  <c r="AX76" i="10" s="1"/>
  <c r="BH76" i="10" s="1"/>
  <c r="BR76" i="10" s="1"/>
  <c r="AN76" i="10"/>
  <c r="AK76" i="10"/>
  <c r="AJ76" i="10"/>
  <c r="AI76" i="10"/>
  <c r="AH76" i="10"/>
  <c r="AQ76" i="10" s="1"/>
  <c r="AZ76" i="10" s="1"/>
  <c r="BJ76" i="10" s="1"/>
  <c r="BT76" i="10" s="1"/>
  <c r="K76" i="10"/>
  <c r="J76" i="10"/>
  <c r="DE76" i="10" s="1"/>
  <c r="I76" i="10"/>
  <c r="H76" i="10"/>
  <c r="G76" i="10" s="1"/>
  <c r="F76" i="10"/>
  <c r="C76" i="10"/>
  <c r="EC75" i="10"/>
  <c r="EB75" i="10"/>
  <c r="EA75" i="10"/>
  <c r="DZ75" i="10"/>
  <c r="DY75" i="10"/>
  <c r="DX75" i="10"/>
  <c r="AP75" i="10"/>
  <c r="AY75" i="10" s="1"/>
  <c r="BI75" i="10" s="1"/>
  <c r="BS75" i="10" s="1"/>
  <c r="AL75" i="10"/>
  <c r="AH75" i="10"/>
  <c r="F75" i="10" s="1"/>
  <c r="K75" i="10"/>
  <c r="J75" i="10"/>
  <c r="I75" i="10"/>
  <c r="H75" i="10"/>
  <c r="G75" i="10" s="1"/>
  <c r="C75" i="10"/>
  <c r="EC74" i="10"/>
  <c r="EB74" i="10"/>
  <c r="EA74" i="10"/>
  <c r="DZ74" i="10"/>
  <c r="DY74" i="10"/>
  <c r="DX74" i="10"/>
  <c r="AQ74" i="10"/>
  <c r="AZ74" i="10" s="1"/>
  <c r="BJ74" i="10" s="1"/>
  <c r="BT74" i="10" s="1"/>
  <c r="AM74" i="10"/>
  <c r="AV74" i="10" s="1"/>
  <c r="BF74" i="10" s="1"/>
  <c r="BP74" i="10" s="1"/>
  <c r="AI74" i="10"/>
  <c r="AH74" i="10"/>
  <c r="AP74" i="10" s="1"/>
  <c r="AY74" i="10" s="1"/>
  <c r="BI74" i="10" s="1"/>
  <c r="BS74" i="10" s="1"/>
  <c r="CC74" i="10" s="1"/>
  <c r="K74" i="10"/>
  <c r="J74" i="10"/>
  <c r="DE74" i="10" s="1"/>
  <c r="I74" i="10"/>
  <c r="H74" i="10"/>
  <c r="G74" i="10" s="1"/>
  <c r="F74" i="10"/>
  <c r="C74" i="10"/>
  <c r="EC73" i="10"/>
  <c r="EB73" i="10"/>
  <c r="EA73" i="10"/>
  <c r="DZ73" i="10"/>
  <c r="DY73" i="10"/>
  <c r="DX73" i="10"/>
  <c r="AZ73" i="10"/>
  <c r="BJ73" i="10" s="1"/>
  <c r="BT73" i="10" s="1"/>
  <c r="CD73" i="10" s="1"/>
  <c r="AW73" i="10"/>
  <c r="BG73" i="10" s="1"/>
  <c r="BQ73" i="10" s="1"/>
  <c r="CA73" i="10" s="1"/>
  <c r="AR73" i="10"/>
  <c r="BA73" i="10" s="1"/>
  <c r="BK73" i="10" s="1"/>
  <c r="BU73" i="10" s="1"/>
  <c r="AQ73" i="10"/>
  <c r="AO73" i="10"/>
  <c r="AX73" i="10" s="1"/>
  <c r="BH73" i="10" s="1"/>
  <c r="BR73" i="10" s="1"/>
  <c r="AN73" i="10"/>
  <c r="AM73" i="10"/>
  <c r="AV73" i="10" s="1"/>
  <c r="BF73" i="10" s="1"/>
  <c r="BP73" i="10" s="1"/>
  <c r="AK73" i="10"/>
  <c r="AJ73" i="10"/>
  <c r="AI73" i="10"/>
  <c r="AH73" i="10"/>
  <c r="AP73" i="10" s="1"/>
  <c r="AY73" i="10" s="1"/>
  <c r="BI73" i="10" s="1"/>
  <c r="BS73" i="10" s="1"/>
  <c r="CM73" i="10" s="1"/>
  <c r="K73" i="10"/>
  <c r="J73" i="10"/>
  <c r="CV73" i="10" s="1"/>
  <c r="I73" i="10"/>
  <c r="H73" i="10"/>
  <c r="G73" i="10" s="1"/>
  <c r="F73" i="10"/>
  <c r="C73" i="10"/>
  <c r="EC72" i="10"/>
  <c r="EB72" i="10"/>
  <c r="EA72" i="10"/>
  <c r="DZ72" i="10"/>
  <c r="DY72" i="10"/>
  <c r="DX72" i="10"/>
  <c r="AO72" i="10"/>
  <c r="AX72" i="10" s="1"/>
  <c r="BH72" i="10" s="1"/>
  <c r="BR72" i="10" s="1"/>
  <c r="AL72" i="10"/>
  <c r="AK72" i="10"/>
  <c r="AH72" i="10"/>
  <c r="K72" i="10"/>
  <c r="J72" i="10"/>
  <c r="I72" i="10"/>
  <c r="H72" i="10"/>
  <c r="G72" i="10" s="1"/>
  <c r="F72" i="10"/>
  <c r="C72" i="10"/>
  <c r="EC71" i="10"/>
  <c r="EB71" i="10"/>
  <c r="EA71" i="10"/>
  <c r="DZ71" i="10"/>
  <c r="DY71" i="10"/>
  <c r="DX71" i="10"/>
  <c r="AP71" i="10"/>
  <c r="AY71" i="10" s="1"/>
  <c r="BI71" i="10" s="1"/>
  <c r="BS71" i="10" s="1"/>
  <c r="CC71" i="10" s="1"/>
  <c r="AL71" i="10"/>
  <c r="AI71" i="10"/>
  <c r="AH71" i="10"/>
  <c r="F71" i="10"/>
  <c r="C71" i="10"/>
  <c r="EC70" i="10"/>
  <c r="EB70" i="10"/>
  <c r="EA70" i="10"/>
  <c r="DZ70" i="10"/>
  <c r="DY70" i="10"/>
  <c r="DX70" i="10"/>
  <c r="AY70" i="10"/>
  <c r="BI70" i="10" s="1"/>
  <c r="BS70" i="10" s="1"/>
  <c r="CC70" i="10" s="1"/>
  <c r="AR70" i="10"/>
  <c r="BA70" i="10" s="1"/>
  <c r="BK70" i="10" s="1"/>
  <c r="BU70" i="10" s="1"/>
  <c r="AQ70" i="10"/>
  <c r="AZ70" i="10" s="1"/>
  <c r="BJ70" i="10" s="1"/>
  <c r="BT70" i="10" s="1"/>
  <c r="AN70" i="10"/>
  <c r="AW70" i="10" s="1"/>
  <c r="BG70" i="10" s="1"/>
  <c r="BQ70" i="10" s="1"/>
  <c r="AM70" i="10"/>
  <c r="AV70" i="10" s="1"/>
  <c r="BF70" i="10" s="1"/>
  <c r="BP70" i="10" s="1"/>
  <c r="AJ70" i="10"/>
  <c r="AI70" i="10"/>
  <c r="AH70" i="10"/>
  <c r="AP70" i="10" s="1"/>
  <c r="F70" i="10"/>
  <c r="C70" i="10"/>
  <c r="EC69" i="10"/>
  <c r="EB69" i="10"/>
  <c r="EA69" i="10"/>
  <c r="DZ69" i="10"/>
  <c r="DY69" i="10"/>
  <c r="DX69" i="10"/>
  <c r="BA69" i="10"/>
  <c r="BK69" i="10" s="1"/>
  <c r="BU69" i="10" s="1"/>
  <c r="AZ69" i="10"/>
  <c r="BJ69" i="10" s="1"/>
  <c r="BT69" i="10" s="1"/>
  <c r="AY69" i="10"/>
  <c r="BI69" i="10" s="1"/>
  <c r="BS69" i="10" s="1"/>
  <c r="CC69" i="10" s="1"/>
  <c r="AV69" i="10"/>
  <c r="BF69" i="10" s="1"/>
  <c r="BP69" i="10" s="1"/>
  <c r="BZ69" i="10" s="1"/>
  <c r="AR69" i="10"/>
  <c r="AQ69" i="10"/>
  <c r="AO69" i="10"/>
  <c r="AX69" i="10" s="1"/>
  <c r="BH69" i="10" s="1"/>
  <c r="BR69" i="10" s="1"/>
  <c r="CL69" i="10" s="1"/>
  <c r="AN69" i="10"/>
  <c r="AW69" i="10" s="1"/>
  <c r="BG69" i="10" s="1"/>
  <c r="BQ69" i="10" s="1"/>
  <c r="AM69" i="10"/>
  <c r="AK69" i="10"/>
  <c r="AJ69" i="10"/>
  <c r="AI69" i="10"/>
  <c r="AH69" i="10"/>
  <c r="AP69" i="10" s="1"/>
  <c r="F69" i="10"/>
  <c r="C69" i="10"/>
  <c r="EC68" i="10"/>
  <c r="EB68" i="10"/>
  <c r="EA68" i="10"/>
  <c r="DZ68" i="10"/>
  <c r="DY68" i="10"/>
  <c r="DX68" i="10"/>
  <c r="AO68" i="10"/>
  <c r="AX68" i="10" s="1"/>
  <c r="BH68" i="10" s="1"/>
  <c r="BR68" i="10" s="1"/>
  <c r="AN68" i="10"/>
  <c r="AW68" i="10" s="1"/>
  <c r="BG68" i="10" s="1"/>
  <c r="BQ68" i="10" s="1"/>
  <c r="CA68" i="10" s="1"/>
  <c r="AH68" i="10"/>
  <c r="F68" i="10"/>
  <c r="C68" i="10"/>
  <c r="EC67" i="10"/>
  <c r="EB67" i="10"/>
  <c r="EA67" i="10"/>
  <c r="DZ67" i="10"/>
  <c r="DY67" i="10"/>
  <c r="DX67" i="10"/>
  <c r="AH67" i="10"/>
  <c r="C67" i="10"/>
  <c r="EC66" i="10"/>
  <c r="EB66" i="10"/>
  <c r="EA66" i="10"/>
  <c r="DZ66" i="10"/>
  <c r="DY66" i="10"/>
  <c r="DX66" i="10"/>
  <c r="AW66" i="10"/>
  <c r="BG66" i="10" s="1"/>
  <c r="BQ66" i="10" s="1"/>
  <c r="AR66" i="10"/>
  <c r="BA66" i="10" s="1"/>
  <c r="BK66" i="10" s="1"/>
  <c r="BU66" i="10" s="1"/>
  <c r="CO66" i="10" s="1"/>
  <c r="AQ66" i="10"/>
  <c r="AZ66" i="10" s="1"/>
  <c r="BJ66" i="10" s="1"/>
  <c r="BT66" i="10" s="1"/>
  <c r="CD66" i="10" s="1"/>
  <c r="AO66" i="10"/>
  <c r="AX66" i="10" s="1"/>
  <c r="BH66" i="10" s="1"/>
  <c r="BR66" i="10" s="1"/>
  <c r="AN66" i="10"/>
  <c r="AM66" i="10"/>
  <c r="AV66" i="10" s="1"/>
  <c r="BF66" i="10" s="1"/>
  <c r="BP66" i="10" s="1"/>
  <c r="BZ66" i="10" s="1"/>
  <c r="AK66" i="10"/>
  <c r="AJ66" i="10"/>
  <c r="AI66" i="10"/>
  <c r="AH66" i="10"/>
  <c r="AP66" i="10" s="1"/>
  <c r="AY66" i="10" s="1"/>
  <c r="BI66" i="10" s="1"/>
  <c r="BS66" i="10" s="1"/>
  <c r="F66" i="10"/>
  <c r="C66" i="10"/>
  <c r="EC65" i="10"/>
  <c r="EB65" i="10"/>
  <c r="EA65" i="10"/>
  <c r="DZ65" i="10"/>
  <c r="DY65" i="10"/>
  <c r="DX65" i="10"/>
  <c r="AH65" i="10"/>
  <c r="C65" i="10"/>
  <c r="EC64" i="10"/>
  <c r="EB64" i="10"/>
  <c r="EA64" i="10"/>
  <c r="DZ64" i="10"/>
  <c r="DY64" i="10"/>
  <c r="DX64" i="10"/>
  <c r="AQ64" i="10"/>
  <c r="AZ64" i="10" s="1"/>
  <c r="BJ64" i="10" s="1"/>
  <c r="BT64" i="10" s="1"/>
  <c r="AP64" i="10"/>
  <c r="AY64" i="10" s="1"/>
  <c r="BI64" i="10" s="1"/>
  <c r="BS64" i="10" s="1"/>
  <c r="AO64" i="10"/>
  <c r="AX64" i="10" s="1"/>
  <c r="BH64" i="10" s="1"/>
  <c r="BR64" i="10" s="1"/>
  <c r="AL64" i="10"/>
  <c r="DW64" i="10" s="1"/>
  <c r="AK64" i="10"/>
  <c r="AI64" i="10"/>
  <c r="AH64" i="10"/>
  <c r="F64" i="10"/>
  <c r="C64" i="10"/>
  <c r="EC63" i="10"/>
  <c r="EB63" i="10"/>
  <c r="EA63" i="10"/>
  <c r="DZ63" i="10"/>
  <c r="DY63" i="10"/>
  <c r="DX63" i="10"/>
  <c r="AY63" i="10"/>
  <c r="BI63" i="10" s="1"/>
  <c r="BS63" i="10" s="1"/>
  <c r="AP63" i="10"/>
  <c r="AN63" i="10"/>
  <c r="AW63" i="10" s="1"/>
  <c r="BG63" i="10" s="1"/>
  <c r="BQ63" i="10" s="1"/>
  <c r="CK63" i="10" s="1"/>
  <c r="AJ63" i="10"/>
  <c r="AI63" i="10"/>
  <c r="AH63" i="10"/>
  <c r="AQ63" i="10" s="1"/>
  <c r="AZ63" i="10" s="1"/>
  <c r="BJ63" i="10" s="1"/>
  <c r="BT63" i="10" s="1"/>
  <c r="F63" i="10"/>
  <c r="C63" i="10"/>
  <c r="EC62" i="10"/>
  <c r="EB62" i="10"/>
  <c r="EA62" i="10"/>
  <c r="DZ62" i="10"/>
  <c r="DY62" i="10"/>
  <c r="DX62" i="10"/>
  <c r="AY62" i="10"/>
  <c r="BI62" i="10" s="1"/>
  <c r="BS62" i="10" s="1"/>
  <c r="AW62" i="10"/>
  <c r="BG62" i="10" s="1"/>
  <c r="BQ62" i="10" s="1"/>
  <c r="AR62" i="10"/>
  <c r="BA62" i="10" s="1"/>
  <c r="BK62" i="10" s="1"/>
  <c r="BU62" i="10" s="1"/>
  <c r="CE62" i="10" s="1"/>
  <c r="AQ62" i="10"/>
  <c r="AZ62" i="10" s="1"/>
  <c r="BJ62" i="10" s="1"/>
  <c r="BT62" i="10" s="1"/>
  <c r="CD62" i="10" s="1"/>
  <c r="AO62" i="10"/>
  <c r="AX62" i="10" s="1"/>
  <c r="BH62" i="10" s="1"/>
  <c r="BR62" i="10" s="1"/>
  <c r="AN62" i="10"/>
  <c r="AM62" i="10"/>
  <c r="AK62" i="10"/>
  <c r="AJ62" i="10"/>
  <c r="AI62" i="10"/>
  <c r="AH62" i="10"/>
  <c r="AP62" i="10" s="1"/>
  <c r="F62" i="10"/>
  <c r="C62" i="10"/>
  <c r="EC61" i="10"/>
  <c r="EB61" i="10"/>
  <c r="EA61" i="10"/>
  <c r="DZ61" i="10"/>
  <c r="DY61" i="10"/>
  <c r="DX61" i="10"/>
  <c r="AQ61" i="10"/>
  <c r="AZ61" i="10" s="1"/>
  <c r="BJ61" i="10" s="1"/>
  <c r="BT61" i="10" s="1"/>
  <c r="AM61" i="10"/>
  <c r="AL61" i="10"/>
  <c r="DW61" i="10" s="1"/>
  <c r="AI61" i="10"/>
  <c r="AH61" i="10"/>
  <c r="F61" i="10"/>
  <c r="C61" i="10"/>
  <c r="EC60" i="10"/>
  <c r="EB60" i="10"/>
  <c r="EA60" i="10"/>
  <c r="DZ60" i="10"/>
  <c r="DY60" i="10"/>
  <c r="DX60" i="10"/>
  <c r="AZ60" i="10"/>
  <c r="BJ60" i="10" s="1"/>
  <c r="BT60" i="10" s="1"/>
  <c r="AR60" i="10"/>
  <c r="BA60" i="10" s="1"/>
  <c r="BK60" i="10" s="1"/>
  <c r="BU60" i="10" s="1"/>
  <c r="AQ60" i="10"/>
  <c r="AN60" i="10"/>
  <c r="AW60" i="10" s="1"/>
  <c r="BG60" i="10" s="1"/>
  <c r="BQ60" i="10" s="1"/>
  <c r="CK60" i="10" s="1"/>
  <c r="AM60" i="10"/>
  <c r="AJ60" i="10"/>
  <c r="AI60" i="10"/>
  <c r="AH60" i="10"/>
  <c r="AP60" i="10" s="1"/>
  <c r="AY60" i="10" s="1"/>
  <c r="BI60" i="10" s="1"/>
  <c r="BS60" i="10" s="1"/>
  <c r="F60" i="10"/>
  <c r="C60" i="10"/>
  <c r="EC59" i="10"/>
  <c r="EB59" i="10"/>
  <c r="EA59" i="10"/>
  <c r="DZ59" i="10"/>
  <c r="DY59" i="10"/>
  <c r="DX59" i="10"/>
  <c r="AZ59" i="10"/>
  <c r="BJ59" i="10" s="1"/>
  <c r="BT59" i="10" s="1"/>
  <c r="AY59" i="10"/>
  <c r="BI59" i="10" s="1"/>
  <c r="BS59" i="10" s="1"/>
  <c r="AR59" i="10"/>
  <c r="BA59" i="10" s="1"/>
  <c r="BK59" i="10" s="1"/>
  <c r="BU59" i="10" s="1"/>
  <c r="AQ59" i="10"/>
  <c r="AO59" i="10"/>
  <c r="AX59" i="10" s="1"/>
  <c r="BH59" i="10" s="1"/>
  <c r="BR59" i="10" s="1"/>
  <c r="AN59" i="10"/>
  <c r="AW59" i="10" s="1"/>
  <c r="BG59" i="10" s="1"/>
  <c r="BQ59" i="10" s="1"/>
  <c r="CK59" i="10" s="1"/>
  <c r="AM59" i="10"/>
  <c r="AK59" i="10"/>
  <c r="AJ59" i="10"/>
  <c r="AI59" i="10"/>
  <c r="AH59" i="10"/>
  <c r="AP59" i="10" s="1"/>
  <c r="F59" i="10"/>
  <c r="C59" i="10"/>
  <c r="EC58" i="10"/>
  <c r="EB58" i="10"/>
  <c r="EA58" i="10"/>
  <c r="DZ58" i="10"/>
  <c r="DY58" i="10"/>
  <c r="DX58" i="10"/>
  <c r="AX58" i="10"/>
  <c r="BH58" i="10" s="1"/>
  <c r="BR58" i="10" s="1"/>
  <c r="AO58" i="10"/>
  <c r="AN58" i="10"/>
  <c r="AW58" i="10" s="1"/>
  <c r="BG58" i="10" s="1"/>
  <c r="BQ58" i="10" s="1"/>
  <c r="CA58" i="10" s="1"/>
  <c r="AJ58" i="10"/>
  <c r="AH58" i="10"/>
  <c r="C58" i="10"/>
  <c r="EC57" i="10"/>
  <c r="EB57" i="10"/>
  <c r="EA57" i="10"/>
  <c r="DZ57" i="10"/>
  <c r="DY57" i="10"/>
  <c r="DX57" i="10"/>
  <c r="AH57" i="10"/>
  <c r="C57" i="10"/>
  <c r="EC56" i="10"/>
  <c r="EB56" i="10"/>
  <c r="EA56" i="10"/>
  <c r="DZ56" i="10"/>
  <c r="DY56" i="10"/>
  <c r="DX56" i="10"/>
  <c r="AZ56" i="10"/>
  <c r="BJ56" i="10" s="1"/>
  <c r="BT56" i="10" s="1"/>
  <c r="AQ56" i="10"/>
  <c r="AP56" i="10"/>
  <c r="AY56" i="10" s="1"/>
  <c r="BI56" i="10" s="1"/>
  <c r="BS56" i="10" s="1"/>
  <c r="AN56" i="10"/>
  <c r="AW56" i="10" s="1"/>
  <c r="BG56" i="10" s="1"/>
  <c r="BQ56" i="10" s="1"/>
  <c r="AL56" i="10"/>
  <c r="DW56" i="10" s="1"/>
  <c r="AJ56" i="10"/>
  <c r="AI56" i="10"/>
  <c r="AH56" i="10"/>
  <c r="F56" i="10"/>
  <c r="C56" i="10"/>
  <c r="EC55" i="10"/>
  <c r="EB55" i="10"/>
  <c r="EA55" i="10"/>
  <c r="DZ55" i="10"/>
  <c r="DY55" i="10"/>
  <c r="DX55" i="10"/>
  <c r="AZ55" i="10"/>
  <c r="BJ55" i="10" s="1"/>
  <c r="BT55" i="10" s="1"/>
  <c r="AY55" i="10"/>
  <c r="BI55" i="10" s="1"/>
  <c r="BS55" i="10" s="1"/>
  <c r="AS55" i="10"/>
  <c r="BC55" i="10" s="1"/>
  <c r="BM55" i="10" s="1"/>
  <c r="AR55" i="10"/>
  <c r="BA55" i="10" s="1"/>
  <c r="BK55" i="10" s="1"/>
  <c r="BU55" i="10" s="1"/>
  <c r="AQ55" i="10"/>
  <c r="AO55" i="10"/>
  <c r="AX55" i="10" s="1"/>
  <c r="BH55" i="10" s="1"/>
  <c r="BR55" i="10" s="1"/>
  <c r="AN55" i="10"/>
  <c r="AW55" i="10" s="1"/>
  <c r="BG55" i="10" s="1"/>
  <c r="BQ55" i="10" s="1"/>
  <c r="CA55" i="10" s="1"/>
  <c r="AM55" i="10"/>
  <c r="AK55" i="10"/>
  <c r="AJ55" i="10"/>
  <c r="AI55" i="10"/>
  <c r="AH55" i="10"/>
  <c r="AP55" i="10" s="1"/>
  <c r="F55" i="10"/>
  <c r="C55" i="10"/>
  <c r="EC54" i="10"/>
  <c r="EB54" i="10"/>
  <c r="EA54" i="10"/>
  <c r="DZ54" i="10"/>
  <c r="DY54" i="10"/>
  <c r="DX54" i="10"/>
  <c r="AX54" i="10"/>
  <c r="BH54" i="10" s="1"/>
  <c r="BR54" i="10" s="1"/>
  <c r="AO54" i="10"/>
  <c r="AN54" i="10"/>
  <c r="AW54" i="10" s="1"/>
  <c r="BG54" i="10" s="1"/>
  <c r="BQ54" i="10" s="1"/>
  <c r="CA54" i="10" s="1"/>
  <c r="AJ54" i="10"/>
  <c r="AH54" i="10"/>
  <c r="C54" i="10"/>
  <c r="EC53" i="10"/>
  <c r="EB53" i="10"/>
  <c r="EA53" i="10"/>
  <c r="DZ53" i="10"/>
  <c r="DY53" i="10"/>
  <c r="DX53" i="10"/>
  <c r="AH53" i="10"/>
  <c r="C53" i="10"/>
  <c r="EC52" i="10"/>
  <c r="EB52" i="10"/>
  <c r="EA52" i="10"/>
  <c r="DZ52" i="10"/>
  <c r="DY52" i="10"/>
  <c r="DX52" i="10"/>
  <c r="AZ52" i="10"/>
  <c r="BJ52" i="10" s="1"/>
  <c r="BT52" i="10" s="1"/>
  <c r="AQ52" i="10"/>
  <c r="AP52" i="10"/>
  <c r="AY52" i="10" s="1"/>
  <c r="BI52" i="10" s="1"/>
  <c r="BS52" i="10" s="1"/>
  <c r="CC52" i="10" s="1"/>
  <c r="AN52" i="10"/>
  <c r="AW52" i="10" s="1"/>
  <c r="BG52" i="10" s="1"/>
  <c r="BQ52" i="10" s="1"/>
  <c r="AL52" i="10"/>
  <c r="DW52" i="10" s="1"/>
  <c r="AJ52" i="10"/>
  <c r="AI52" i="10"/>
  <c r="AH52" i="10"/>
  <c r="F52" i="10"/>
  <c r="C52" i="10"/>
  <c r="EC51" i="10"/>
  <c r="EB51" i="10"/>
  <c r="EA51" i="10"/>
  <c r="DZ51" i="10"/>
  <c r="DY51" i="10"/>
  <c r="DX51" i="10"/>
  <c r="AZ51" i="10"/>
  <c r="BJ51" i="10" s="1"/>
  <c r="BT51" i="10" s="1"/>
  <c r="AW51" i="10"/>
  <c r="BG51" i="10" s="1"/>
  <c r="BQ51" i="10" s="1"/>
  <c r="CK51" i="10" s="1"/>
  <c r="AR51" i="10"/>
  <c r="BA51" i="10" s="1"/>
  <c r="BK51" i="10" s="1"/>
  <c r="BU51" i="10" s="1"/>
  <c r="AQ51" i="10"/>
  <c r="AO51" i="10"/>
  <c r="AX51" i="10" s="1"/>
  <c r="BH51" i="10" s="1"/>
  <c r="BR51" i="10" s="1"/>
  <c r="AN51" i="10"/>
  <c r="AM51" i="10"/>
  <c r="AK51" i="10"/>
  <c r="AJ51" i="10"/>
  <c r="AI51" i="10"/>
  <c r="AH51" i="10"/>
  <c r="AP51" i="10" s="1"/>
  <c r="AY51" i="10" s="1"/>
  <c r="BI51" i="10" s="1"/>
  <c r="BS51" i="10" s="1"/>
  <c r="F51" i="10"/>
  <c r="C51" i="10"/>
  <c r="EC50" i="10"/>
  <c r="EB50" i="10"/>
  <c r="EA50" i="10"/>
  <c r="DZ50" i="10"/>
  <c r="DY50" i="10"/>
  <c r="DX50" i="10"/>
  <c r="AH50" i="10"/>
  <c r="C50" i="10"/>
  <c r="EC49" i="10"/>
  <c r="EB49" i="10"/>
  <c r="EA49" i="10"/>
  <c r="DZ49" i="10"/>
  <c r="DY49" i="10"/>
  <c r="DX49" i="10"/>
  <c r="AH49" i="10"/>
  <c r="C49" i="10"/>
  <c r="EC48" i="10"/>
  <c r="EB48" i="10"/>
  <c r="EA48" i="10"/>
  <c r="DZ48" i="10"/>
  <c r="DY48" i="10"/>
  <c r="DX48" i="10"/>
  <c r="AQ48" i="10"/>
  <c r="AZ48" i="10" s="1"/>
  <c r="BJ48" i="10" s="1"/>
  <c r="BT48" i="10" s="1"/>
  <c r="CN48" i="10" s="1"/>
  <c r="AM48" i="10"/>
  <c r="AH48" i="10"/>
  <c r="C48" i="10"/>
  <c r="EC47" i="10"/>
  <c r="EB47" i="10"/>
  <c r="EA47" i="10"/>
  <c r="DZ47" i="10"/>
  <c r="DY47" i="10"/>
  <c r="DX47" i="10"/>
  <c r="AZ47" i="10"/>
  <c r="BJ47" i="10" s="1"/>
  <c r="BT47" i="10" s="1"/>
  <c r="AQ47" i="10"/>
  <c r="AP47" i="10"/>
  <c r="AY47" i="10" s="1"/>
  <c r="BI47" i="10" s="1"/>
  <c r="BS47" i="10" s="1"/>
  <c r="CC47" i="10" s="1"/>
  <c r="AL47" i="10"/>
  <c r="DW47" i="10" s="1"/>
  <c r="AJ47" i="10"/>
  <c r="AH47" i="10"/>
  <c r="F47" i="10"/>
  <c r="C47" i="10"/>
  <c r="EC46" i="10"/>
  <c r="EB46" i="10"/>
  <c r="EA46" i="10"/>
  <c r="DZ46" i="10"/>
  <c r="DY46" i="10"/>
  <c r="DX46" i="10"/>
  <c r="AO46" i="10"/>
  <c r="AX46" i="10" s="1"/>
  <c r="BH46" i="10" s="1"/>
  <c r="BR46" i="10" s="1"/>
  <c r="AL46" i="10"/>
  <c r="AH46" i="10"/>
  <c r="F46" i="10"/>
  <c r="C46" i="10"/>
  <c r="EC45" i="10"/>
  <c r="EB45" i="10"/>
  <c r="EA45" i="10"/>
  <c r="DZ45" i="10"/>
  <c r="DY45" i="10"/>
  <c r="DX45" i="10"/>
  <c r="AM45" i="10"/>
  <c r="AH45" i="10"/>
  <c r="AQ45" i="10" s="1"/>
  <c r="AZ45" i="10" s="1"/>
  <c r="BJ45" i="10" s="1"/>
  <c r="BT45" i="10" s="1"/>
  <c r="C45" i="10"/>
  <c r="EC44" i="10"/>
  <c r="EB44" i="10"/>
  <c r="EA44" i="10"/>
  <c r="DZ44" i="10"/>
  <c r="DY44" i="10"/>
  <c r="DX44" i="10"/>
  <c r="AY44" i="10"/>
  <c r="BI44" i="10" s="1"/>
  <c r="BS44" i="10" s="1"/>
  <c r="AR44" i="10"/>
  <c r="BA44" i="10" s="1"/>
  <c r="BK44" i="10" s="1"/>
  <c r="BU44" i="10" s="1"/>
  <c r="AQ44" i="10"/>
  <c r="AZ44" i="10" s="1"/>
  <c r="BJ44" i="10" s="1"/>
  <c r="BT44" i="10" s="1"/>
  <c r="AO44" i="10"/>
  <c r="AX44" i="10" s="1"/>
  <c r="BH44" i="10" s="1"/>
  <c r="BR44" i="10" s="1"/>
  <c r="CL44" i="10" s="1"/>
  <c r="AN44" i="10"/>
  <c r="AW44" i="10" s="1"/>
  <c r="BG44" i="10" s="1"/>
  <c r="BQ44" i="10" s="1"/>
  <c r="CK44" i="10" s="1"/>
  <c r="AM44" i="10"/>
  <c r="AK44" i="10"/>
  <c r="AJ44" i="10"/>
  <c r="AI44" i="10"/>
  <c r="AH44" i="10"/>
  <c r="AP44" i="10" s="1"/>
  <c r="F44" i="10"/>
  <c r="C44" i="10"/>
  <c r="EC43" i="10"/>
  <c r="EB43" i="10"/>
  <c r="EA43" i="10"/>
  <c r="DZ43" i="10"/>
  <c r="DY43" i="10"/>
  <c r="DX43" i="10"/>
  <c r="AR43" i="10"/>
  <c r="BA43" i="10" s="1"/>
  <c r="BK43" i="10" s="1"/>
  <c r="BU43" i="10" s="1"/>
  <c r="AO43" i="10"/>
  <c r="AX43" i="10" s="1"/>
  <c r="BH43" i="10" s="1"/>
  <c r="BR43" i="10" s="1"/>
  <c r="CL43" i="10" s="1"/>
  <c r="AN43" i="10"/>
  <c r="AW43" i="10" s="1"/>
  <c r="BG43" i="10" s="1"/>
  <c r="BQ43" i="10" s="1"/>
  <c r="AK43" i="10"/>
  <c r="AJ43" i="10"/>
  <c r="AH43" i="10"/>
  <c r="AQ43" i="10" s="1"/>
  <c r="AZ43" i="10" s="1"/>
  <c r="BJ43" i="10" s="1"/>
  <c r="BT43" i="10" s="1"/>
  <c r="F43" i="10"/>
  <c r="C43" i="10"/>
  <c r="EC42" i="10"/>
  <c r="EB42" i="10"/>
  <c r="EA42" i="10"/>
  <c r="DZ42" i="10"/>
  <c r="DY42" i="10"/>
  <c r="DX42" i="10"/>
  <c r="AP42" i="10"/>
  <c r="AY42" i="10" s="1"/>
  <c r="BI42" i="10" s="1"/>
  <c r="BS42" i="10" s="1"/>
  <c r="AH42" i="10"/>
  <c r="F42" i="10"/>
  <c r="C42" i="10"/>
  <c r="EC41" i="10"/>
  <c r="EB41" i="10"/>
  <c r="EA41" i="10"/>
  <c r="DZ41" i="10"/>
  <c r="DY41" i="10"/>
  <c r="DX41" i="10"/>
  <c r="DW41" i="10"/>
  <c r="AQ41" i="10"/>
  <c r="AZ41" i="10" s="1"/>
  <c r="BJ41" i="10" s="1"/>
  <c r="BT41" i="10" s="1"/>
  <c r="AM41" i="10"/>
  <c r="AL41" i="10"/>
  <c r="AI41" i="10"/>
  <c r="AH41" i="10"/>
  <c r="F41" i="10"/>
  <c r="C41" i="10"/>
  <c r="EC40" i="10"/>
  <c r="EB40" i="10"/>
  <c r="EA40" i="10"/>
  <c r="DZ40" i="10"/>
  <c r="DY40" i="10"/>
  <c r="DX40" i="10"/>
  <c r="AZ40" i="10"/>
  <c r="BJ40" i="10" s="1"/>
  <c r="BT40" i="10" s="1"/>
  <c r="CD40" i="10" s="1"/>
  <c r="AR40" i="10"/>
  <c r="BA40" i="10" s="1"/>
  <c r="BK40" i="10" s="1"/>
  <c r="BU40" i="10" s="1"/>
  <c r="AQ40" i="10"/>
  <c r="AO40" i="10"/>
  <c r="AX40" i="10" s="1"/>
  <c r="BH40" i="10" s="1"/>
  <c r="BR40" i="10" s="1"/>
  <c r="AN40" i="10"/>
  <c r="AW40" i="10" s="1"/>
  <c r="BG40" i="10" s="1"/>
  <c r="BQ40" i="10" s="1"/>
  <c r="AM40" i="10"/>
  <c r="AK40" i="10"/>
  <c r="AJ40" i="10"/>
  <c r="AI40" i="10"/>
  <c r="AH40" i="10"/>
  <c r="AP40" i="10" s="1"/>
  <c r="AY40" i="10" s="1"/>
  <c r="BI40" i="10" s="1"/>
  <c r="BS40" i="10" s="1"/>
  <c r="F40" i="10"/>
  <c r="C40" i="10"/>
  <c r="EC39" i="10"/>
  <c r="EB39" i="10"/>
  <c r="EA39" i="10"/>
  <c r="DZ39" i="10"/>
  <c r="DY39" i="10"/>
  <c r="DX39" i="10"/>
  <c r="AZ39" i="10"/>
  <c r="BJ39" i="10" s="1"/>
  <c r="BT39" i="10" s="1"/>
  <c r="CD39" i="10" s="1"/>
  <c r="AR39" i="10"/>
  <c r="BA39" i="10" s="1"/>
  <c r="BK39" i="10" s="1"/>
  <c r="BU39" i="10" s="1"/>
  <c r="AO39" i="10"/>
  <c r="AX39" i="10" s="1"/>
  <c r="BH39" i="10" s="1"/>
  <c r="BR39" i="10" s="1"/>
  <c r="AN39" i="10"/>
  <c r="AW39" i="10" s="1"/>
  <c r="BG39" i="10" s="1"/>
  <c r="BQ39" i="10" s="1"/>
  <c r="AK39" i="10"/>
  <c r="AJ39" i="10"/>
  <c r="AH39" i="10"/>
  <c r="AQ39" i="10" s="1"/>
  <c r="F39" i="10"/>
  <c r="C39" i="10"/>
  <c r="EC38" i="10"/>
  <c r="EB38" i="10"/>
  <c r="EA38" i="10"/>
  <c r="DZ38" i="10"/>
  <c r="DY38" i="10"/>
  <c r="DX38" i="10"/>
  <c r="AO38" i="10"/>
  <c r="AX38" i="10" s="1"/>
  <c r="BH38" i="10" s="1"/>
  <c r="BR38" i="10" s="1"/>
  <c r="AL38" i="10"/>
  <c r="AH38" i="10"/>
  <c r="F38" i="10"/>
  <c r="C38" i="10"/>
  <c r="EC37" i="10"/>
  <c r="EB37" i="10"/>
  <c r="EA37" i="10"/>
  <c r="DZ37" i="10"/>
  <c r="DY37" i="10"/>
  <c r="DX37" i="10"/>
  <c r="AM37" i="10"/>
  <c r="AH37" i="10"/>
  <c r="AQ37" i="10" s="1"/>
  <c r="AZ37" i="10" s="1"/>
  <c r="BJ37" i="10" s="1"/>
  <c r="BT37" i="10" s="1"/>
  <c r="F37" i="10"/>
  <c r="C37" i="10"/>
  <c r="EC36" i="10"/>
  <c r="EB36" i="10"/>
  <c r="EA36" i="10"/>
  <c r="DZ36" i="10"/>
  <c r="DY36" i="10"/>
  <c r="DX36" i="10"/>
  <c r="BA36" i="10"/>
  <c r="BK36" i="10" s="1"/>
  <c r="BU36" i="10" s="1"/>
  <c r="AZ36" i="10"/>
  <c r="BJ36" i="10" s="1"/>
  <c r="BT36" i="10" s="1"/>
  <c r="AY36" i="10"/>
  <c r="BI36" i="10" s="1"/>
  <c r="BS36" i="10" s="1"/>
  <c r="AR36" i="10"/>
  <c r="AQ36" i="10"/>
  <c r="AO36" i="10"/>
  <c r="AX36" i="10" s="1"/>
  <c r="BH36" i="10" s="1"/>
  <c r="BR36" i="10" s="1"/>
  <c r="CL36" i="10" s="1"/>
  <c r="AN36" i="10"/>
  <c r="AW36" i="10" s="1"/>
  <c r="BG36" i="10" s="1"/>
  <c r="BQ36" i="10" s="1"/>
  <c r="AM36" i="10"/>
  <c r="AK36" i="10"/>
  <c r="AJ36" i="10"/>
  <c r="AI36" i="10"/>
  <c r="AH36" i="10"/>
  <c r="AP36" i="10" s="1"/>
  <c r="F36" i="10"/>
  <c r="C36" i="10"/>
  <c r="EC35" i="10"/>
  <c r="EB35" i="10"/>
  <c r="EA35" i="10"/>
  <c r="DZ35" i="10"/>
  <c r="DY35" i="10"/>
  <c r="DX35" i="10"/>
  <c r="BA35" i="10"/>
  <c r="BK35" i="10" s="1"/>
  <c r="BU35" i="10" s="1"/>
  <c r="CE35" i="10" s="1"/>
  <c r="AO35" i="10"/>
  <c r="AX35" i="10" s="1"/>
  <c r="BH35" i="10" s="1"/>
  <c r="BR35" i="10" s="1"/>
  <c r="AK35" i="10"/>
  <c r="AH35" i="10"/>
  <c r="AR35" i="10" s="1"/>
  <c r="F35" i="10"/>
  <c r="C35" i="10"/>
  <c r="EC34" i="10"/>
  <c r="EB34" i="10"/>
  <c r="EA34" i="10"/>
  <c r="DZ34" i="10"/>
  <c r="DY34" i="10"/>
  <c r="DX34" i="10"/>
  <c r="AH34" i="10"/>
  <c r="AP34" i="10" s="1"/>
  <c r="AY34" i="10" s="1"/>
  <c r="BI34" i="10" s="1"/>
  <c r="BS34" i="10" s="1"/>
  <c r="C34" i="10"/>
  <c r="EC33" i="10"/>
  <c r="EB33" i="10"/>
  <c r="EA33" i="10"/>
  <c r="DZ33" i="10"/>
  <c r="DY33" i="10"/>
  <c r="DX33" i="10"/>
  <c r="AR33" i="10"/>
  <c r="BA33" i="10" s="1"/>
  <c r="BK33" i="10" s="1"/>
  <c r="BU33" i="10" s="1"/>
  <c r="AQ33" i="10"/>
  <c r="AZ33" i="10" s="1"/>
  <c r="BJ33" i="10" s="1"/>
  <c r="BT33" i="10" s="1"/>
  <c r="AO33" i="10"/>
  <c r="AX33" i="10" s="1"/>
  <c r="BH33" i="10" s="1"/>
  <c r="BR33" i="10" s="1"/>
  <c r="AN33" i="10"/>
  <c r="AW33" i="10" s="1"/>
  <c r="BG33" i="10" s="1"/>
  <c r="BQ33" i="10" s="1"/>
  <c r="CK33" i="10" s="1"/>
  <c r="AM33" i="10"/>
  <c r="AK33" i="10"/>
  <c r="AJ33" i="10"/>
  <c r="AI33" i="10"/>
  <c r="AH33" i="10"/>
  <c r="AP33" i="10" s="1"/>
  <c r="AY33" i="10" s="1"/>
  <c r="BI33" i="10" s="1"/>
  <c r="BS33" i="10" s="1"/>
  <c r="F33" i="10"/>
  <c r="C33" i="10"/>
  <c r="EC32" i="10"/>
  <c r="EB32" i="10"/>
  <c r="EA32" i="10"/>
  <c r="DZ32" i="10"/>
  <c r="DY32" i="10"/>
  <c r="DX32" i="10"/>
  <c r="AR32" i="10"/>
  <c r="BA32" i="10" s="1"/>
  <c r="BK32" i="10" s="1"/>
  <c r="BU32" i="10" s="1"/>
  <c r="AO32" i="10"/>
  <c r="AX32" i="10" s="1"/>
  <c r="BH32" i="10" s="1"/>
  <c r="BR32" i="10" s="1"/>
  <c r="CL32" i="10" s="1"/>
  <c r="AN32" i="10"/>
  <c r="AW32" i="10" s="1"/>
  <c r="BG32" i="10" s="1"/>
  <c r="BQ32" i="10" s="1"/>
  <c r="AK32" i="10"/>
  <c r="AJ32" i="10"/>
  <c r="AH32" i="10"/>
  <c r="AQ32" i="10" s="1"/>
  <c r="AZ32" i="10" s="1"/>
  <c r="BJ32" i="10" s="1"/>
  <c r="BT32" i="10" s="1"/>
  <c r="F32" i="10"/>
  <c r="BB32" i="10" s="1"/>
  <c r="C32" i="10"/>
  <c r="EC31" i="10"/>
  <c r="EB31" i="10"/>
  <c r="EA31" i="10"/>
  <c r="DZ31" i="10"/>
  <c r="DY31" i="10"/>
  <c r="DX31" i="10"/>
  <c r="AO31" i="10"/>
  <c r="AX31" i="10" s="1"/>
  <c r="BH31" i="10" s="1"/>
  <c r="BR31" i="10" s="1"/>
  <c r="AK31" i="10"/>
  <c r="AH31" i="10"/>
  <c r="AR31" i="10" s="1"/>
  <c r="BA31" i="10" s="1"/>
  <c r="BK31" i="10" s="1"/>
  <c r="BU31" i="10" s="1"/>
  <c r="F31" i="10"/>
  <c r="BB31" i="10" s="1"/>
  <c r="C31" i="10"/>
  <c r="EC30" i="10"/>
  <c r="EB30" i="10"/>
  <c r="EA30" i="10"/>
  <c r="DZ30" i="10"/>
  <c r="DY30" i="10"/>
  <c r="DX30" i="10"/>
  <c r="AH30" i="10"/>
  <c r="AL30" i="10" s="1"/>
  <c r="C30" i="10"/>
  <c r="EC29" i="10"/>
  <c r="EB29" i="10"/>
  <c r="EA29" i="10"/>
  <c r="DZ29" i="10"/>
  <c r="DY29" i="10"/>
  <c r="DX29" i="10"/>
  <c r="AR29" i="10"/>
  <c r="BA29" i="10" s="1"/>
  <c r="BK29" i="10" s="1"/>
  <c r="BU29" i="10" s="1"/>
  <c r="AQ29" i="10"/>
  <c r="AZ29" i="10" s="1"/>
  <c r="BJ29" i="10" s="1"/>
  <c r="BT29" i="10" s="1"/>
  <c r="AO29" i="10"/>
  <c r="AX29" i="10" s="1"/>
  <c r="BH29" i="10" s="1"/>
  <c r="BR29" i="10" s="1"/>
  <c r="AN29" i="10"/>
  <c r="AW29" i="10" s="1"/>
  <c r="BG29" i="10" s="1"/>
  <c r="BQ29" i="10" s="1"/>
  <c r="CK29" i="10" s="1"/>
  <c r="AM29" i="10"/>
  <c r="AV29" i="10" s="1"/>
  <c r="BF29" i="10" s="1"/>
  <c r="BP29" i="10" s="1"/>
  <c r="AK29" i="10"/>
  <c r="AJ29" i="10"/>
  <c r="AI29" i="10"/>
  <c r="AH29" i="10"/>
  <c r="AP29" i="10" s="1"/>
  <c r="AY29" i="10" s="1"/>
  <c r="BI29" i="10" s="1"/>
  <c r="BS29" i="10" s="1"/>
  <c r="F29" i="10"/>
  <c r="BB29" i="10" s="1"/>
  <c r="C29" i="10"/>
  <c r="EC28" i="10"/>
  <c r="EB28" i="10"/>
  <c r="EA28" i="10"/>
  <c r="DZ28" i="10"/>
  <c r="DY28" i="10"/>
  <c r="DX28" i="10"/>
  <c r="AR28" i="10"/>
  <c r="BA28" i="10" s="1"/>
  <c r="BK28" i="10" s="1"/>
  <c r="BU28" i="10" s="1"/>
  <c r="AO28" i="10"/>
  <c r="AX28" i="10" s="1"/>
  <c r="BH28" i="10" s="1"/>
  <c r="BR28" i="10" s="1"/>
  <c r="AN28" i="10"/>
  <c r="AW28" i="10" s="1"/>
  <c r="BG28" i="10" s="1"/>
  <c r="BQ28" i="10" s="1"/>
  <c r="AK28" i="10"/>
  <c r="AJ28" i="10"/>
  <c r="AH28" i="10"/>
  <c r="AQ28" i="10" s="1"/>
  <c r="AZ28" i="10" s="1"/>
  <c r="BJ28" i="10" s="1"/>
  <c r="BT28" i="10" s="1"/>
  <c r="F28" i="10"/>
  <c r="BB28" i="10" s="1"/>
  <c r="C28" i="10"/>
  <c r="EC27" i="10"/>
  <c r="EB27" i="10"/>
  <c r="EA27" i="10"/>
  <c r="DZ27" i="10"/>
  <c r="DY27" i="10"/>
  <c r="DX27" i="10"/>
  <c r="AO27" i="10"/>
  <c r="AX27" i="10" s="1"/>
  <c r="BH27" i="10" s="1"/>
  <c r="BR27" i="10" s="1"/>
  <c r="AH27" i="10"/>
  <c r="AK27" i="10" s="1"/>
  <c r="K27" i="10"/>
  <c r="J27" i="10"/>
  <c r="I27" i="10"/>
  <c r="H27" i="10"/>
  <c r="G27" i="10" s="1"/>
  <c r="C27" i="10"/>
  <c r="EC26" i="10"/>
  <c r="EB26" i="10"/>
  <c r="EA26" i="10"/>
  <c r="DZ26" i="10"/>
  <c r="DY26" i="10"/>
  <c r="DX26" i="10"/>
  <c r="AM26" i="10"/>
  <c r="AV26" i="10" s="1"/>
  <c r="BF26" i="10" s="1"/>
  <c r="BP26" i="10" s="1"/>
  <c r="AH26" i="10"/>
  <c r="K26" i="10"/>
  <c r="J26" i="10"/>
  <c r="DE26" i="10" s="1"/>
  <c r="I26" i="10"/>
  <c r="H26" i="10"/>
  <c r="G26" i="10" s="1"/>
  <c r="C26" i="10"/>
  <c r="EC25" i="10"/>
  <c r="EB25" i="10"/>
  <c r="EA25" i="10"/>
  <c r="DZ25" i="10"/>
  <c r="DY25" i="10"/>
  <c r="DX25" i="10"/>
  <c r="AZ25" i="10"/>
  <c r="BJ25" i="10" s="1"/>
  <c r="BT25" i="10" s="1"/>
  <c r="AR25" i="10"/>
  <c r="BA25" i="10" s="1"/>
  <c r="BK25" i="10" s="1"/>
  <c r="BU25" i="10" s="1"/>
  <c r="AQ25" i="10"/>
  <c r="AO25" i="10"/>
  <c r="AX25" i="10" s="1"/>
  <c r="BH25" i="10" s="1"/>
  <c r="BR25" i="10" s="1"/>
  <c r="CL25" i="10" s="1"/>
  <c r="AN25" i="10"/>
  <c r="AW25" i="10" s="1"/>
  <c r="BG25" i="10" s="1"/>
  <c r="BQ25" i="10" s="1"/>
  <c r="AM25" i="10"/>
  <c r="AV25" i="10" s="1"/>
  <c r="BF25" i="10" s="1"/>
  <c r="BP25" i="10" s="1"/>
  <c r="AK25" i="10"/>
  <c r="AJ25" i="10"/>
  <c r="AI25" i="10"/>
  <c r="AH25" i="10"/>
  <c r="AP25" i="10" s="1"/>
  <c r="AY25" i="10" s="1"/>
  <c r="BI25" i="10" s="1"/>
  <c r="BS25" i="10" s="1"/>
  <c r="K25" i="10"/>
  <c r="J25" i="10"/>
  <c r="DE25" i="10" s="1"/>
  <c r="I25" i="10"/>
  <c r="H25" i="10"/>
  <c r="G25" i="10" s="1"/>
  <c r="F25" i="10"/>
  <c r="BB25" i="10" s="1"/>
  <c r="C25" i="10"/>
  <c r="EC24" i="10"/>
  <c r="EB24" i="10"/>
  <c r="EA24" i="10"/>
  <c r="DZ24" i="10"/>
  <c r="DY24" i="10"/>
  <c r="DX24" i="10"/>
  <c r="BA24" i="10"/>
  <c r="BK24" i="10" s="1"/>
  <c r="BU24" i="10" s="1"/>
  <c r="CE24" i="10" s="1"/>
  <c r="AR24" i="10"/>
  <c r="AO24" i="10"/>
  <c r="AX24" i="10" s="1"/>
  <c r="BH24" i="10" s="1"/>
  <c r="BR24" i="10" s="1"/>
  <c r="AN24" i="10"/>
  <c r="AW24" i="10" s="1"/>
  <c r="BG24" i="10" s="1"/>
  <c r="BQ24" i="10" s="1"/>
  <c r="AK24" i="10"/>
  <c r="AJ24" i="10"/>
  <c r="AH24" i="10"/>
  <c r="AQ24" i="10" s="1"/>
  <c r="AZ24" i="10" s="1"/>
  <c r="BJ24" i="10" s="1"/>
  <c r="BT24" i="10" s="1"/>
  <c r="K24" i="10"/>
  <c r="J24" i="10"/>
  <c r="CV24" i="10" s="1"/>
  <c r="I24" i="10"/>
  <c r="H24" i="10"/>
  <c r="G24" i="10" s="1"/>
  <c r="F24" i="10"/>
  <c r="BB24" i="10" s="1"/>
  <c r="C24" i="10"/>
  <c r="EC23" i="10"/>
  <c r="EB23" i="10"/>
  <c r="EA23" i="10"/>
  <c r="DZ23" i="10"/>
  <c r="DY23" i="10"/>
  <c r="DX23" i="10"/>
  <c r="AO23" i="10"/>
  <c r="AX23" i="10" s="1"/>
  <c r="BH23" i="10" s="1"/>
  <c r="BR23" i="10" s="1"/>
  <c r="AL23" i="10"/>
  <c r="AK23" i="10"/>
  <c r="AH23" i="10"/>
  <c r="K23" i="10"/>
  <c r="J23" i="10"/>
  <c r="I23" i="10"/>
  <c r="H23" i="10"/>
  <c r="G23" i="10" s="1"/>
  <c r="F23" i="10"/>
  <c r="BB23" i="10" s="1"/>
  <c r="C23" i="10"/>
  <c r="EC22" i="10"/>
  <c r="EB22" i="10"/>
  <c r="EA22" i="10"/>
  <c r="DZ22" i="10"/>
  <c r="DY22" i="10"/>
  <c r="DX22" i="10"/>
  <c r="AQ22" i="10"/>
  <c r="AZ22" i="10" s="1"/>
  <c r="BJ22" i="10" s="1"/>
  <c r="BT22" i="10" s="1"/>
  <c r="CN22" i="10" s="1"/>
  <c r="AM22" i="10"/>
  <c r="AV22" i="10" s="1"/>
  <c r="BF22" i="10" s="1"/>
  <c r="BP22" i="10" s="1"/>
  <c r="AL22" i="10"/>
  <c r="DW22" i="10" s="1"/>
  <c r="AI22" i="10"/>
  <c r="AH22" i="10"/>
  <c r="K22" i="10"/>
  <c r="J22" i="10"/>
  <c r="DE22" i="10" s="1"/>
  <c r="I22" i="10"/>
  <c r="H22" i="10"/>
  <c r="G22" i="10" s="1"/>
  <c r="F22" i="10"/>
  <c r="BB22" i="10" s="1"/>
  <c r="C22" i="10"/>
  <c r="EC21" i="10"/>
  <c r="EB21" i="10"/>
  <c r="EA21" i="10"/>
  <c r="DZ21" i="10"/>
  <c r="DY21" i="10"/>
  <c r="DX21" i="10"/>
  <c r="AY21" i="10"/>
  <c r="BI21" i="10" s="1"/>
  <c r="BS21" i="10" s="1"/>
  <c r="AR21" i="10"/>
  <c r="BA21" i="10" s="1"/>
  <c r="BK21" i="10" s="1"/>
  <c r="BU21" i="10" s="1"/>
  <c r="AQ21" i="10"/>
  <c r="AZ21" i="10" s="1"/>
  <c r="BJ21" i="10" s="1"/>
  <c r="BT21" i="10" s="1"/>
  <c r="AO21" i="10"/>
  <c r="AX21" i="10" s="1"/>
  <c r="BH21" i="10" s="1"/>
  <c r="BR21" i="10" s="1"/>
  <c r="CL21" i="10" s="1"/>
  <c r="AN21" i="10"/>
  <c r="AW21" i="10" s="1"/>
  <c r="BG21" i="10" s="1"/>
  <c r="BQ21" i="10" s="1"/>
  <c r="CK21" i="10" s="1"/>
  <c r="AM21" i="10"/>
  <c r="AV21" i="10" s="1"/>
  <c r="BF21" i="10" s="1"/>
  <c r="BP21" i="10" s="1"/>
  <c r="AK21" i="10"/>
  <c r="AJ21" i="10"/>
  <c r="AI21" i="10"/>
  <c r="AH21" i="10"/>
  <c r="AP21" i="10" s="1"/>
  <c r="K21" i="10"/>
  <c r="J21" i="10"/>
  <c r="CV21" i="10" s="1"/>
  <c r="I21" i="10"/>
  <c r="H21" i="10"/>
  <c r="G21" i="10" s="1"/>
  <c r="F21" i="10"/>
  <c r="BB21" i="10" s="1"/>
  <c r="C21" i="10"/>
  <c r="EC20" i="10"/>
  <c r="EB20" i="10"/>
  <c r="EA20" i="10"/>
  <c r="DZ20" i="10"/>
  <c r="DY20" i="10"/>
  <c r="DX20" i="10"/>
  <c r="BA20" i="10"/>
  <c r="BK20" i="10" s="1"/>
  <c r="BU20" i="10" s="1"/>
  <c r="AZ20" i="10"/>
  <c r="BJ20" i="10" s="1"/>
  <c r="BT20" i="10" s="1"/>
  <c r="CD20" i="10" s="1"/>
  <c r="AR20" i="10"/>
  <c r="AO20" i="10"/>
  <c r="AX20" i="10" s="1"/>
  <c r="BH20" i="10" s="1"/>
  <c r="BR20" i="10" s="1"/>
  <c r="AN20" i="10"/>
  <c r="AW20" i="10" s="1"/>
  <c r="BG20" i="10" s="1"/>
  <c r="BQ20" i="10" s="1"/>
  <c r="AK20" i="10"/>
  <c r="AJ20" i="10"/>
  <c r="AH20" i="10"/>
  <c r="AQ20" i="10" s="1"/>
  <c r="K20" i="10"/>
  <c r="J20" i="10"/>
  <c r="CV20" i="10" s="1"/>
  <c r="I20" i="10"/>
  <c r="H20" i="10"/>
  <c r="G20" i="10" s="1"/>
  <c r="F20" i="10"/>
  <c r="BB20" i="10" s="1"/>
  <c r="C20" i="10"/>
  <c r="EC19" i="10"/>
  <c r="EB19" i="10"/>
  <c r="EA19" i="10"/>
  <c r="DZ19" i="10"/>
  <c r="DY19" i="10"/>
  <c r="DX19" i="10"/>
  <c r="AL19" i="10"/>
  <c r="AK19" i="10"/>
  <c r="AH19" i="10"/>
  <c r="AO19" i="10" s="1"/>
  <c r="AX19" i="10" s="1"/>
  <c r="BH19" i="10" s="1"/>
  <c r="BR19" i="10" s="1"/>
  <c r="K19" i="10"/>
  <c r="J19" i="10"/>
  <c r="I19" i="10"/>
  <c r="H19" i="10"/>
  <c r="G19" i="10" s="1"/>
  <c r="F19" i="10"/>
  <c r="BB19" i="10" s="1"/>
  <c r="C19" i="10"/>
  <c r="EC18" i="10"/>
  <c r="EB18" i="10"/>
  <c r="EA18" i="10"/>
  <c r="DZ18" i="10"/>
  <c r="DY18" i="10"/>
  <c r="DX18" i="10"/>
  <c r="DW18" i="10"/>
  <c r="AQ18" i="10"/>
  <c r="AZ18" i="10" s="1"/>
  <c r="BJ18" i="10" s="1"/>
  <c r="BT18" i="10" s="1"/>
  <c r="AL18" i="10"/>
  <c r="AI18" i="10"/>
  <c r="AH18" i="10"/>
  <c r="AM18" i="10" s="1"/>
  <c r="K18" i="10"/>
  <c r="J18" i="10"/>
  <c r="DE18" i="10" s="1"/>
  <c r="I18" i="10"/>
  <c r="H18" i="10"/>
  <c r="G18" i="10" s="1"/>
  <c r="F18" i="10"/>
  <c r="C18" i="10"/>
  <c r="EC17" i="10"/>
  <c r="EB17" i="10"/>
  <c r="EA17" i="10"/>
  <c r="DZ17" i="10"/>
  <c r="DY17" i="10"/>
  <c r="DX17" i="10"/>
  <c r="AY17" i="10"/>
  <c r="BI17" i="10" s="1"/>
  <c r="BS17" i="10" s="1"/>
  <c r="AR17" i="10"/>
  <c r="BA17" i="10" s="1"/>
  <c r="BK17" i="10" s="1"/>
  <c r="BU17" i="10" s="1"/>
  <c r="AQ17" i="10"/>
  <c r="AZ17" i="10" s="1"/>
  <c r="BJ17" i="10" s="1"/>
  <c r="BT17" i="10" s="1"/>
  <c r="AO17" i="10"/>
  <c r="AX17" i="10" s="1"/>
  <c r="BH17" i="10" s="1"/>
  <c r="BR17" i="10" s="1"/>
  <c r="AN17" i="10"/>
  <c r="AW17" i="10" s="1"/>
  <c r="BG17" i="10" s="1"/>
  <c r="BQ17" i="10" s="1"/>
  <c r="CK17" i="10" s="1"/>
  <c r="AM17" i="10"/>
  <c r="AK17" i="10"/>
  <c r="AJ17" i="10"/>
  <c r="AI17" i="10"/>
  <c r="AH17" i="10"/>
  <c r="AP17" i="10" s="1"/>
  <c r="K17" i="10"/>
  <c r="J17" i="10"/>
  <c r="CV17" i="10" s="1"/>
  <c r="I17" i="10"/>
  <c r="H17" i="10"/>
  <c r="G17" i="10" s="1"/>
  <c r="F17" i="10"/>
  <c r="C17" i="10"/>
  <c r="EC16" i="10"/>
  <c r="EB16" i="10"/>
  <c r="EA16" i="10"/>
  <c r="DZ16" i="10"/>
  <c r="DY16" i="10"/>
  <c r="DX16" i="10"/>
  <c r="AZ16" i="10"/>
  <c r="BJ16" i="10" s="1"/>
  <c r="BT16" i="10" s="1"/>
  <c r="AW16" i="10"/>
  <c r="BG16" i="10" s="1"/>
  <c r="BQ16" i="10" s="1"/>
  <c r="CA16" i="10" s="1"/>
  <c r="AR16" i="10"/>
  <c r="BA16" i="10" s="1"/>
  <c r="BK16" i="10" s="1"/>
  <c r="BU16" i="10" s="1"/>
  <c r="AO16" i="10"/>
  <c r="AX16" i="10" s="1"/>
  <c r="BH16" i="10" s="1"/>
  <c r="BR16" i="10" s="1"/>
  <c r="CL16" i="10" s="1"/>
  <c r="AN16" i="10"/>
  <c r="AK16" i="10"/>
  <c r="AJ16" i="10"/>
  <c r="DU17" i="10" s="1"/>
  <c r="AH16" i="10"/>
  <c r="AQ16" i="10" s="1"/>
  <c r="K16" i="10"/>
  <c r="J16" i="10"/>
  <c r="CV16" i="10" s="1"/>
  <c r="I16" i="10"/>
  <c r="H16" i="10"/>
  <c r="G16" i="10" s="1"/>
  <c r="F16" i="10"/>
  <c r="C16" i="10"/>
  <c r="EC15" i="10"/>
  <c r="EB15" i="10"/>
  <c r="EA15" i="10"/>
  <c r="DZ15" i="10"/>
  <c r="DY15" i="10"/>
  <c r="DX15" i="10"/>
  <c r="AH15" i="10"/>
  <c r="AL15" i="10" s="1"/>
  <c r="K15" i="10"/>
  <c r="J15" i="10"/>
  <c r="I15" i="10"/>
  <c r="H15" i="10"/>
  <c r="G15" i="10" s="1"/>
  <c r="C15" i="10"/>
  <c r="EC14" i="10"/>
  <c r="EB14" i="10"/>
  <c r="EA14" i="10"/>
  <c r="DZ14" i="10"/>
  <c r="DY14" i="10"/>
  <c r="DX14" i="10"/>
  <c r="DW14" i="10"/>
  <c r="DV14" i="10"/>
  <c r="DU14" i="10"/>
  <c r="CP14" i="10"/>
  <c r="CO14" i="10"/>
  <c r="CN14" i="10"/>
  <c r="CM14" i="10"/>
  <c r="CL14" i="10"/>
  <c r="CK14" i="10"/>
  <c r="CJ14" i="10"/>
  <c r="CI14" i="10"/>
  <c r="CH14" i="10"/>
  <c r="CG14" i="10"/>
  <c r="CF14" i="10"/>
  <c r="CE14" i="10"/>
  <c r="CD14" i="10"/>
  <c r="CC14" i="10"/>
  <c r="CB14" i="10"/>
  <c r="CA14" i="10"/>
  <c r="BZ14" i="10"/>
  <c r="BY14" i="10"/>
  <c r="BX14" i="10"/>
  <c r="BW14" i="10"/>
  <c r="BV14" i="10"/>
  <c r="BU14" i="10"/>
  <c r="BT14" i="10"/>
  <c r="BS14" i="10"/>
  <c r="BR14" i="10"/>
  <c r="BQ14" i="10"/>
  <c r="BP14" i="10"/>
  <c r="BO14" i="10"/>
  <c r="BN14" i="10"/>
  <c r="BM14" i="10"/>
  <c r="BL14" i="10"/>
  <c r="BK14" i="10"/>
  <c r="BJ14" i="10"/>
  <c r="BI14" i="10"/>
  <c r="BH14" i="10"/>
  <c r="BG14" i="10"/>
  <c r="BF14" i="10"/>
  <c r="BE14" i="10"/>
  <c r="BD14" i="10"/>
  <c r="BC14" i="10"/>
  <c r="BB14" i="10"/>
  <c r="BA14" i="10"/>
  <c r="AZ14" i="10"/>
  <c r="AY14" i="10"/>
  <c r="AX14" i="10"/>
  <c r="AW14" i="10"/>
  <c r="AV14" i="10"/>
  <c r="AU14" i="10"/>
  <c r="AT14" i="10"/>
  <c r="AS14" i="10"/>
  <c r="AR14" i="10"/>
  <c r="AQ14" i="10"/>
  <c r="AP14" i="10"/>
  <c r="AO14" i="10"/>
  <c r="AN14" i="10"/>
  <c r="AM14" i="10"/>
  <c r="AL14" i="10"/>
  <c r="AK14" i="10"/>
  <c r="AJ14" i="10"/>
  <c r="AI14" i="10"/>
  <c r="DV66" i="10"/>
  <c r="AJ6" i="10"/>
  <c r="AK5" i="10"/>
  <c r="AJ5" i="10"/>
  <c r="AK4" i="10"/>
  <c r="AJ4" i="10"/>
  <c r="F3" i="10"/>
  <c r="F2" i="10"/>
  <c r="C2" i="10"/>
  <c r="FK83" i="9"/>
  <c r="FJ83" i="9"/>
  <c r="DL83" i="9"/>
  <c r="BI83" i="9"/>
  <c r="AY83" i="9"/>
  <c r="DI83" i="9" s="1"/>
  <c r="AP83" i="9"/>
  <c r="AO83" i="9"/>
  <c r="AM83" i="9"/>
  <c r="AL83" i="9"/>
  <c r="BA83" i="9" s="1"/>
  <c r="AK83" i="9"/>
  <c r="AJ83" i="9"/>
  <c r="EP83" i="9" s="1"/>
  <c r="AG83" i="9"/>
  <c r="AD83" i="9"/>
  <c r="AN83" i="9" s="1"/>
  <c r="B83" i="9"/>
  <c r="FK82" i="9"/>
  <c r="FJ82" i="9"/>
  <c r="EQ82" i="9"/>
  <c r="EM82" i="9"/>
  <c r="DL82" i="9"/>
  <c r="AP82" i="9"/>
  <c r="AO82" i="9"/>
  <c r="AN82" i="9"/>
  <c r="AM82" i="9"/>
  <c r="AL82" i="9"/>
  <c r="BA82" i="9" s="1"/>
  <c r="AK82" i="9"/>
  <c r="AJ82" i="9"/>
  <c r="AG82" i="9"/>
  <c r="AF82" i="9"/>
  <c r="AD82" i="9"/>
  <c r="AI82" i="9" s="1"/>
  <c r="EO82" i="9" s="1"/>
  <c r="B82" i="9"/>
  <c r="FK81" i="9"/>
  <c r="FJ81" i="9"/>
  <c r="EP81" i="9"/>
  <c r="EL81" i="9"/>
  <c r="C81" i="9" s="1"/>
  <c r="DL81" i="9"/>
  <c r="BK81" i="9"/>
  <c r="BA81" i="9"/>
  <c r="DK81" i="9" s="1"/>
  <c r="AP81" i="9"/>
  <c r="AO81" i="9"/>
  <c r="AN81" i="9"/>
  <c r="AM81" i="9"/>
  <c r="AL81" i="9"/>
  <c r="AK81" i="9"/>
  <c r="AJ81" i="9"/>
  <c r="AI81" i="9"/>
  <c r="AG81" i="9"/>
  <c r="AF81" i="9"/>
  <c r="AE81" i="9"/>
  <c r="AD81" i="9"/>
  <c r="AH81" i="9" s="1"/>
  <c r="EN81" i="9" s="1"/>
  <c r="B81" i="9"/>
  <c r="FK80" i="9"/>
  <c r="FJ80" i="9"/>
  <c r="DL80" i="9"/>
  <c r="AP80" i="9"/>
  <c r="AO80" i="9"/>
  <c r="AM80" i="9"/>
  <c r="AL80" i="9"/>
  <c r="BA80" i="9" s="1"/>
  <c r="AK80" i="9"/>
  <c r="EQ80" i="9" s="1"/>
  <c r="AJ80" i="9"/>
  <c r="AG80" i="9"/>
  <c r="EM80" i="9" s="1"/>
  <c r="AD80" i="9"/>
  <c r="AI80" i="9" s="1"/>
  <c r="B80" i="9"/>
  <c r="FK79" i="9"/>
  <c r="FJ79" i="9"/>
  <c r="EQ79" i="9"/>
  <c r="EM79" i="9"/>
  <c r="DL79" i="9"/>
  <c r="AP79" i="9"/>
  <c r="AO79" i="9"/>
  <c r="AN79" i="9"/>
  <c r="AM79" i="9"/>
  <c r="AL79" i="9"/>
  <c r="BA79" i="9" s="1"/>
  <c r="AK79" i="9"/>
  <c r="AJ79" i="9"/>
  <c r="AG79" i="9"/>
  <c r="AF79" i="9"/>
  <c r="AD79" i="9"/>
  <c r="AH79" i="9" s="1"/>
  <c r="B79" i="9"/>
  <c r="FK78" i="9"/>
  <c r="FJ78" i="9"/>
  <c r="EP78" i="9"/>
  <c r="EL78" i="9"/>
  <c r="C78" i="9" s="1"/>
  <c r="DL78" i="9"/>
  <c r="BA78" i="9"/>
  <c r="AP78" i="9"/>
  <c r="AO78" i="9"/>
  <c r="AN78" i="9"/>
  <c r="AM78" i="9"/>
  <c r="AL78" i="9"/>
  <c r="AK78" i="9"/>
  <c r="EQ78" i="9" s="1"/>
  <c r="AJ78" i="9"/>
  <c r="AI78" i="9"/>
  <c r="AG78" i="9"/>
  <c r="EM78" i="9" s="1"/>
  <c r="AF78" i="9"/>
  <c r="AE78" i="9"/>
  <c r="AD78" i="9"/>
  <c r="AH78" i="9" s="1"/>
  <c r="EN78" i="9" s="1"/>
  <c r="B78" i="9"/>
  <c r="FK77" i="9"/>
  <c r="FJ77" i="9"/>
  <c r="EO77" i="9"/>
  <c r="DL77" i="9"/>
  <c r="AY77" i="9"/>
  <c r="AP77" i="9"/>
  <c r="AO77" i="9"/>
  <c r="AN77" i="9"/>
  <c r="AM77" i="9"/>
  <c r="AL77" i="9"/>
  <c r="BA77" i="9" s="1"/>
  <c r="AK77" i="9"/>
  <c r="AJ77" i="9"/>
  <c r="AI77" i="9"/>
  <c r="AG77" i="9"/>
  <c r="AF77" i="9"/>
  <c r="AE77" i="9"/>
  <c r="AD77" i="9"/>
  <c r="AH77" i="9" s="1"/>
  <c r="B77" i="9"/>
  <c r="FK76" i="9"/>
  <c r="FJ76" i="9"/>
  <c r="EQ76" i="9"/>
  <c r="EL76" i="9"/>
  <c r="C76" i="9" s="1"/>
  <c r="DL76" i="9"/>
  <c r="BA76" i="9"/>
  <c r="DK76" i="9" s="1"/>
  <c r="AP76" i="9"/>
  <c r="AO76" i="9"/>
  <c r="AN76" i="9"/>
  <c r="AM76" i="9"/>
  <c r="AL76" i="9"/>
  <c r="AK76" i="9"/>
  <c r="AJ76" i="9"/>
  <c r="AI76" i="9"/>
  <c r="EO76" i="9" s="1"/>
  <c r="AF76" i="9"/>
  <c r="AE76" i="9"/>
  <c r="AD76" i="9"/>
  <c r="AH76" i="9" s="1"/>
  <c r="EN76" i="9" s="1"/>
  <c r="B76" i="9"/>
  <c r="FK75" i="9"/>
  <c r="FJ75" i="9"/>
  <c r="EP75" i="9"/>
  <c r="DL75" i="9"/>
  <c r="DI75" i="9"/>
  <c r="AZ75" i="9"/>
  <c r="DJ75" i="9" s="1"/>
  <c r="AY75" i="9"/>
  <c r="AP75" i="9"/>
  <c r="AO75" i="9"/>
  <c r="AM75" i="9"/>
  <c r="AL75" i="9"/>
  <c r="BA75" i="9" s="1"/>
  <c r="AK75" i="9"/>
  <c r="EQ75" i="9" s="1"/>
  <c r="AJ75" i="9"/>
  <c r="AD75" i="9"/>
  <c r="B75" i="9"/>
  <c r="FK74" i="9"/>
  <c r="FJ74" i="9"/>
  <c r="DL74" i="9"/>
  <c r="AP74" i="9"/>
  <c r="AO74" i="9"/>
  <c r="AM74" i="9"/>
  <c r="AL74" i="9"/>
  <c r="BA74" i="9" s="1"/>
  <c r="AK74" i="9"/>
  <c r="EQ74" i="9" s="1"/>
  <c r="AJ74" i="9"/>
  <c r="EP74" i="9" s="1"/>
  <c r="AG74" i="9"/>
  <c r="EM74" i="9" s="1"/>
  <c r="AF74" i="9"/>
  <c r="EL74" i="9" s="1"/>
  <c r="C74" i="9" s="1"/>
  <c r="AD74" i="9"/>
  <c r="AH74" i="9" s="1"/>
  <c r="B74" i="9"/>
  <c r="FK73" i="9"/>
  <c r="FJ73" i="9"/>
  <c r="DL73" i="9"/>
  <c r="AP73" i="9"/>
  <c r="AO73" i="9"/>
  <c r="AM73" i="9"/>
  <c r="AL73" i="9"/>
  <c r="BA73" i="9" s="1"/>
  <c r="AK73" i="9"/>
  <c r="AJ73" i="9"/>
  <c r="AI73" i="9"/>
  <c r="EO73" i="9" s="1"/>
  <c r="AE73" i="9"/>
  <c r="AD73" i="9"/>
  <c r="AH73" i="9" s="1"/>
  <c r="B73" i="9"/>
  <c r="FK72" i="9"/>
  <c r="FJ72" i="9"/>
  <c r="DL72" i="9"/>
  <c r="AP72" i="9"/>
  <c r="AO72" i="9"/>
  <c r="AN72" i="9"/>
  <c r="AM72" i="9"/>
  <c r="AL72" i="9"/>
  <c r="BA72" i="9" s="1"/>
  <c r="AK72" i="9"/>
  <c r="AJ72" i="9"/>
  <c r="AI72" i="9"/>
  <c r="AG72" i="9"/>
  <c r="AF72" i="9"/>
  <c r="AE72" i="9"/>
  <c r="AD72" i="9"/>
  <c r="AH72" i="9" s="1"/>
  <c r="B72" i="9"/>
  <c r="FK71" i="9"/>
  <c r="FJ71" i="9"/>
  <c r="DL71" i="9"/>
  <c r="AZ71" i="9"/>
  <c r="DJ71" i="9" s="1"/>
  <c r="AP71" i="9"/>
  <c r="AO71" i="9"/>
  <c r="AM71" i="9"/>
  <c r="AL71" i="9"/>
  <c r="BA71" i="9" s="1"/>
  <c r="AK71" i="9"/>
  <c r="EQ71" i="9" s="1"/>
  <c r="AJ71" i="9"/>
  <c r="AD71" i="9"/>
  <c r="AG71" i="9" s="1"/>
  <c r="B71" i="9"/>
  <c r="FK70" i="9"/>
  <c r="FJ70" i="9"/>
  <c r="DL70" i="9"/>
  <c r="DU70" i="9"/>
  <c r="AY70" i="9"/>
  <c r="DI70" i="9" s="1"/>
  <c r="AP70" i="9"/>
  <c r="AO70" i="9"/>
  <c r="AM70" i="9"/>
  <c r="AL70" i="9"/>
  <c r="BA70" i="9" s="1"/>
  <c r="AK70" i="9"/>
  <c r="EQ70" i="9" s="1"/>
  <c r="AJ70" i="9"/>
  <c r="EP70" i="9" s="1"/>
  <c r="AG70" i="9"/>
  <c r="EM70" i="9" s="1"/>
  <c r="AD70" i="9"/>
  <c r="AN70" i="9" s="1"/>
  <c r="B70" i="9"/>
  <c r="FK69" i="9"/>
  <c r="FJ69" i="9"/>
  <c r="DL69" i="9"/>
  <c r="AP69" i="9"/>
  <c r="AO69" i="9"/>
  <c r="AN69" i="9"/>
  <c r="AM69" i="9"/>
  <c r="AL69" i="9"/>
  <c r="BA69" i="9" s="1"/>
  <c r="AK69" i="9"/>
  <c r="AJ69" i="9"/>
  <c r="EP69" i="9" s="1"/>
  <c r="AF69" i="9"/>
  <c r="EL69" i="9" s="1"/>
  <c r="C69" i="9" s="1"/>
  <c r="AD69" i="9"/>
  <c r="AI69" i="9" s="1"/>
  <c r="B69" i="9"/>
  <c r="FK68" i="9"/>
  <c r="FJ68" i="9"/>
  <c r="DL68" i="9"/>
  <c r="BA68" i="9"/>
  <c r="DK68" i="9" s="1"/>
  <c r="AP68" i="9"/>
  <c r="AO68" i="9"/>
  <c r="AM68" i="9"/>
  <c r="AL68" i="9"/>
  <c r="AK68" i="9"/>
  <c r="AJ68" i="9"/>
  <c r="AI68" i="9"/>
  <c r="EO68" i="9" s="1"/>
  <c r="AG68" i="9"/>
  <c r="AE68" i="9"/>
  <c r="AD68" i="9"/>
  <c r="AH68" i="9" s="1"/>
  <c r="B68" i="9"/>
  <c r="FK67" i="9"/>
  <c r="FJ67" i="9"/>
  <c r="DL67" i="9"/>
  <c r="AZ67" i="9"/>
  <c r="DJ67" i="9" s="1"/>
  <c r="AP67" i="9"/>
  <c r="AO67" i="9"/>
  <c r="AM67" i="9"/>
  <c r="AL67" i="9"/>
  <c r="BA67" i="9" s="1"/>
  <c r="AK67" i="9"/>
  <c r="EQ67" i="9" s="1"/>
  <c r="AJ67" i="9"/>
  <c r="AD67" i="9"/>
  <c r="AG67" i="9" s="1"/>
  <c r="B67" i="9"/>
  <c r="FK66" i="9"/>
  <c r="FJ66" i="9"/>
  <c r="DL66" i="9"/>
  <c r="DU66" i="9"/>
  <c r="BA66" i="9"/>
  <c r="AY66" i="9"/>
  <c r="DI66" i="9" s="1"/>
  <c r="AP66" i="9"/>
  <c r="AO66" i="9"/>
  <c r="AM66" i="9"/>
  <c r="AL66" i="9"/>
  <c r="AK66" i="9"/>
  <c r="EQ66" i="9" s="1"/>
  <c r="AJ66" i="9"/>
  <c r="EP66" i="9" s="1"/>
  <c r="AI66" i="9"/>
  <c r="AG66" i="9"/>
  <c r="EM66" i="9" s="1"/>
  <c r="AF66" i="9"/>
  <c r="AE66" i="9"/>
  <c r="AD66" i="9"/>
  <c r="AN66" i="9" s="1"/>
  <c r="B66" i="9"/>
  <c r="FK65" i="9"/>
  <c r="FJ65" i="9"/>
  <c r="DL65" i="9"/>
  <c r="AZ65" i="9"/>
  <c r="AP65" i="9"/>
  <c r="AO65" i="9"/>
  <c r="AM65" i="9"/>
  <c r="AL65" i="9"/>
  <c r="BA65" i="9" s="1"/>
  <c r="AK65" i="9"/>
  <c r="AJ65" i="9"/>
  <c r="EP65" i="9" s="1"/>
  <c r="AF65" i="9"/>
  <c r="AD65" i="9"/>
  <c r="AI65" i="9" s="1"/>
  <c r="B65" i="9"/>
  <c r="FK64" i="9"/>
  <c r="FJ64" i="9"/>
  <c r="DL64" i="9"/>
  <c r="AP64" i="9"/>
  <c r="AO64" i="9"/>
  <c r="AM64" i="9"/>
  <c r="AL64" i="9"/>
  <c r="BA64" i="9" s="1"/>
  <c r="AK64" i="9"/>
  <c r="AJ64" i="9"/>
  <c r="EP64" i="9" s="1"/>
  <c r="AF64" i="9"/>
  <c r="EL64" i="9" s="1"/>
  <c r="C64" i="9" s="1"/>
  <c r="AE64" i="9"/>
  <c r="AD64" i="9"/>
  <c r="AI64" i="9" s="1"/>
  <c r="B64" i="9"/>
  <c r="FK63" i="9"/>
  <c r="FJ63" i="9"/>
  <c r="DL63" i="9"/>
  <c r="BA63" i="9"/>
  <c r="DK63" i="9" s="1"/>
  <c r="AY63" i="9"/>
  <c r="AP63" i="9"/>
  <c r="AO63" i="9"/>
  <c r="AM63" i="9"/>
  <c r="AL63" i="9"/>
  <c r="AK63" i="9"/>
  <c r="AJ63" i="9"/>
  <c r="EP63" i="9" s="1"/>
  <c r="AI63" i="9"/>
  <c r="EO63" i="9" s="1"/>
  <c r="AG63" i="9"/>
  <c r="AE63" i="9"/>
  <c r="AD63" i="9"/>
  <c r="AH63" i="9" s="1"/>
  <c r="B63" i="9"/>
  <c r="FK62" i="9"/>
  <c r="FJ62" i="9"/>
  <c r="DL62" i="9"/>
  <c r="AZ62" i="9"/>
  <c r="DJ62" i="9" s="1"/>
  <c r="AP62" i="9"/>
  <c r="AO62" i="9"/>
  <c r="AM62" i="9"/>
  <c r="AL62" i="9"/>
  <c r="BA62" i="9" s="1"/>
  <c r="AK62" i="9"/>
  <c r="EQ62" i="9" s="1"/>
  <c r="AJ62" i="9"/>
  <c r="AD62" i="9"/>
  <c r="AG62" i="9" s="1"/>
  <c r="B62" i="9"/>
  <c r="FK61" i="9"/>
  <c r="FJ61" i="9"/>
  <c r="DL61" i="9"/>
  <c r="DU61" i="9"/>
  <c r="AY61" i="9"/>
  <c r="DI61" i="9" s="1"/>
  <c r="AP61" i="9"/>
  <c r="AO61" i="9"/>
  <c r="AM61" i="9"/>
  <c r="AL61" i="9"/>
  <c r="BA61" i="9" s="1"/>
  <c r="AK61" i="9"/>
  <c r="EQ61" i="9" s="1"/>
  <c r="AJ61" i="9"/>
  <c r="EP61" i="9" s="1"/>
  <c r="AI61" i="9"/>
  <c r="AG61" i="9"/>
  <c r="EM61" i="9" s="1"/>
  <c r="AE61" i="9"/>
  <c r="AD61" i="9"/>
  <c r="AN61" i="9" s="1"/>
  <c r="B61" i="9"/>
  <c r="FK60" i="9"/>
  <c r="FJ60" i="9"/>
  <c r="DL60" i="9"/>
  <c r="AP60" i="9"/>
  <c r="AO60" i="9"/>
  <c r="AM60" i="9"/>
  <c r="AL60" i="9"/>
  <c r="BA60" i="9" s="1"/>
  <c r="AK60" i="9"/>
  <c r="AJ60" i="9"/>
  <c r="EP60" i="9" s="1"/>
  <c r="AD60" i="9"/>
  <c r="AI60" i="9" s="1"/>
  <c r="B60" i="9"/>
  <c r="FK59" i="9"/>
  <c r="FJ59" i="9"/>
  <c r="DL59" i="9"/>
  <c r="BA59" i="9"/>
  <c r="DK59" i="9" s="1"/>
  <c r="AP59" i="9"/>
  <c r="AO59" i="9"/>
  <c r="AM59" i="9"/>
  <c r="AL59" i="9"/>
  <c r="AK59" i="9"/>
  <c r="AJ59" i="9"/>
  <c r="AI59" i="9"/>
  <c r="EO59" i="9" s="1"/>
  <c r="AG59" i="9"/>
  <c r="AF59" i="9"/>
  <c r="AE59" i="9"/>
  <c r="AD59" i="9"/>
  <c r="AH59" i="9" s="1"/>
  <c r="B59" i="9"/>
  <c r="FK58" i="9"/>
  <c r="FJ58" i="9"/>
  <c r="DL58" i="9"/>
  <c r="AZ58" i="9"/>
  <c r="DJ58" i="9" s="1"/>
  <c r="AP58" i="9"/>
  <c r="AO58" i="9"/>
  <c r="AM58" i="9"/>
  <c r="AL58" i="9"/>
  <c r="BA58" i="9" s="1"/>
  <c r="AK58" i="9"/>
  <c r="EQ58" i="9" s="1"/>
  <c r="AJ58" i="9"/>
  <c r="AD58" i="9"/>
  <c r="AG58" i="9" s="1"/>
  <c r="B58" i="9"/>
  <c r="FK57" i="9"/>
  <c r="FJ57" i="9"/>
  <c r="DL57" i="9"/>
  <c r="AY57" i="9"/>
  <c r="AP57" i="9"/>
  <c r="AO57" i="9"/>
  <c r="AM57" i="9"/>
  <c r="AL57" i="9"/>
  <c r="BA57" i="9" s="1"/>
  <c r="AK57" i="9"/>
  <c r="AJ57" i="9"/>
  <c r="EP57" i="9" s="1"/>
  <c r="AD57" i="9"/>
  <c r="AI57" i="9" s="1"/>
  <c r="B57" i="9"/>
  <c r="FK56" i="9"/>
  <c r="FJ56" i="9"/>
  <c r="DL56" i="9"/>
  <c r="AP56" i="9"/>
  <c r="AO56" i="9"/>
  <c r="AN56" i="9"/>
  <c r="AM56" i="9"/>
  <c r="AL56" i="9"/>
  <c r="BA56" i="9" s="1"/>
  <c r="AK56" i="9"/>
  <c r="AJ56" i="9"/>
  <c r="AF56" i="9"/>
  <c r="AD56" i="9"/>
  <c r="AH56" i="9" s="1"/>
  <c r="B56" i="9"/>
  <c r="FK55" i="9"/>
  <c r="FJ55" i="9"/>
  <c r="DL55" i="9"/>
  <c r="BA55" i="9"/>
  <c r="DK55" i="9" s="1"/>
  <c r="AP55" i="9"/>
  <c r="AO55" i="9"/>
  <c r="AN55" i="9"/>
  <c r="AM55" i="9"/>
  <c r="AL55" i="9"/>
  <c r="AK55" i="9"/>
  <c r="EQ55" i="9" s="1"/>
  <c r="AJ55" i="9"/>
  <c r="AI55" i="9"/>
  <c r="AG55" i="9"/>
  <c r="EM55" i="9" s="1"/>
  <c r="AF55" i="9"/>
  <c r="AE55" i="9"/>
  <c r="AD55" i="9"/>
  <c r="AH55" i="9" s="1"/>
  <c r="B55" i="9"/>
  <c r="FK54" i="9"/>
  <c r="FJ54" i="9"/>
  <c r="DL54" i="9"/>
  <c r="AZ54" i="9"/>
  <c r="DJ54" i="9" s="1"/>
  <c r="AP54" i="9"/>
  <c r="AO54" i="9"/>
  <c r="AM54" i="9"/>
  <c r="AL54" i="9"/>
  <c r="BA54" i="9" s="1"/>
  <c r="AK54" i="9"/>
  <c r="EQ54" i="9" s="1"/>
  <c r="AJ54" i="9"/>
  <c r="EP54" i="9" s="1"/>
  <c r="AD54" i="9"/>
  <c r="AN54" i="9" s="1"/>
  <c r="B54" i="9"/>
  <c r="FK53" i="9"/>
  <c r="FJ53" i="9"/>
  <c r="DL53" i="9"/>
  <c r="AY53" i="9"/>
  <c r="DI53" i="9" s="1"/>
  <c r="AP53" i="9"/>
  <c r="AO53" i="9"/>
  <c r="AM53" i="9"/>
  <c r="AL53" i="9"/>
  <c r="BA53" i="9" s="1"/>
  <c r="AK53" i="9"/>
  <c r="AJ53" i="9"/>
  <c r="EP53" i="9" s="1"/>
  <c r="AG53" i="9"/>
  <c r="AD53" i="9"/>
  <c r="AI53" i="9" s="1"/>
  <c r="B53" i="9"/>
  <c r="FK52" i="9"/>
  <c r="FJ52" i="9"/>
  <c r="DL52" i="9"/>
  <c r="AP52" i="9"/>
  <c r="AO52" i="9"/>
  <c r="AN52" i="9"/>
  <c r="AM52" i="9"/>
  <c r="AL52" i="9"/>
  <c r="BA52" i="9" s="1"/>
  <c r="AK52" i="9"/>
  <c r="AJ52" i="9"/>
  <c r="AG52" i="9"/>
  <c r="AF52" i="9"/>
  <c r="AD52" i="9"/>
  <c r="AH52" i="9" s="1"/>
  <c r="B52" i="9"/>
  <c r="FK51" i="9"/>
  <c r="FJ51" i="9"/>
  <c r="DL51" i="9"/>
  <c r="BA51" i="9"/>
  <c r="DK51" i="9" s="1"/>
  <c r="AP51" i="9"/>
  <c r="AO51" i="9"/>
  <c r="AN51" i="9"/>
  <c r="AM51" i="9"/>
  <c r="AL51" i="9"/>
  <c r="AK51" i="9"/>
  <c r="EQ51" i="9" s="1"/>
  <c r="AJ51" i="9"/>
  <c r="AI51" i="9"/>
  <c r="AG51" i="9"/>
  <c r="EM51" i="9" s="1"/>
  <c r="AF51" i="9"/>
  <c r="AE51" i="9"/>
  <c r="AD51" i="9"/>
  <c r="AH51" i="9" s="1"/>
  <c r="B51" i="9"/>
  <c r="FK50" i="9"/>
  <c r="FJ50" i="9"/>
  <c r="DL50" i="9"/>
  <c r="AZ50" i="9"/>
  <c r="AP50" i="9"/>
  <c r="AO50" i="9"/>
  <c r="AM50" i="9"/>
  <c r="AL50" i="9"/>
  <c r="BA50" i="9" s="1"/>
  <c r="AK50" i="9"/>
  <c r="EQ50" i="9" s="1"/>
  <c r="AJ50" i="9"/>
  <c r="EP50" i="9" s="1"/>
  <c r="AD50" i="9"/>
  <c r="B50" i="9"/>
  <c r="FK49" i="9"/>
  <c r="FJ49" i="9"/>
  <c r="DL49" i="9"/>
  <c r="AP49" i="9"/>
  <c r="AO49" i="9"/>
  <c r="AM49" i="9"/>
  <c r="AL49" i="9"/>
  <c r="BA49" i="9" s="1"/>
  <c r="AK49" i="9"/>
  <c r="EQ49" i="9" s="1"/>
  <c r="AJ49" i="9"/>
  <c r="EP49" i="9" s="1"/>
  <c r="AG49" i="9"/>
  <c r="EM49" i="9" s="1"/>
  <c r="AF49" i="9"/>
  <c r="AD49" i="9"/>
  <c r="AI49" i="9" s="1"/>
  <c r="B49" i="9"/>
  <c r="FK48" i="9"/>
  <c r="FJ48" i="9"/>
  <c r="DL48" i="9"/>
  <c r="BA48" i="9"/>
  <c r="DK48" i="9" s="1"/>
  <c r="AP48" i="9"/>
  <c r="AO48" i="9"/>
  <c r="AN48" i="9"/>
  <c r="AM48" i="9"/>
  <c r="AL48" i="9"/>
  <c r="AK48" i="9"/>
  <c r="AJ48" i="9"/>
  <c r="AI48" i="9"/>
  <c r="EO48" i="9" s="1"/>
  <c r="AG48" i="9"/>
  <c r="AF48" i="9"/>
  <c r="AE48" i="9"/>
  <c r="AD48" i="9"/>
  <c r="AH48" i="9" s="1"/>
  <c r="B48" i="9"/>
  <c r="FK47" i="9"/>
  <c r="FJ47" i="9"/>
  <c r="DL47" i="9"/>
  <c r="DV47" i="9"/>
  <c r="AZ47" i="9"/>
  <c r="DJ47" i="9" s="1"/>
  <c r="AP47" i="9"/>
  <c r="AO47" i="9"/>
  <c r="AM47" i="9"/>
  <c r="AL47" i="9"/>
  <c r="BA47" i="9" s="1"/>
  <c r="AK47" i="9"/>
  <c r="EQ47" i="9" s="1"/>
  <c r="AJ47" i="9"/>
  <c r="AD47" i="9"/>
  <c r="AG47" i="9" s="1"/>
  <c r="B47" i="9"/>
  <c r="FK46" i="9"/>
  <c r="FJ46" i="9"/>
  <c r="EP46" i="9"/>
  <c r="DL46" i="9"/>
  <c r="DU46" i="9"/>
  <c r="AY46" i="9"/>
  <c r="DI46" i="9" s="1"/>
  <c r="AP46" i="9"/>
  <c r="AO46" i="9"/>
  <c r="AM46" i="9"/>
  <c r="AL46" i="9"/>
  <c r="BA46" i="9" s="1"/>
  <c r="AK46" i="9"/>
  <c r="EQ46" i="9" s="1"/>
  <c r="AJ46" i="9"/>
  <c r="AG46" i="9"/>
  <c r="EM46" i="9" s="1"/>
  <c r="AE46" i="9"/>
  <c r="AD46" i="9"/>
  <c r="AN46" i="9" s="1"/>
  <c r="B46" i="9"/>
  <c r="FK45" i="9"/>
  <c r="FJ45" i="9"/>
  <c r="DL45" i="9"/>
  <c r="AP45" i="9"/>
  <c r="AO45" i="9"/>
  <c r="AN45" i="9"/>
  <c r="AM45" i="9"/>
  <c r="AL45" i="9"/>
  <c r="BA45" i="9" s="1"/>
  <c r="AK45" i="9"/>
  <c r="AJ45" i="9"/>
  <c r="EP45" i="9" s="1"/>
  <c r="AF45" i="9"/>
  <c r="AD45" i="9"/>
  <c r="AI45" i="9" s="1"/>
  <c r="B45" i="9"/>
  <c r="FK44" i="9"/>
  <c r="FJ44" i="9"/>
  <c r="DL44" i="9"/>
  <c r="BA44" i="9"/>
  <c r="DK44" i="9" s="1"/>
  <c r="AY44" i="9"/>
  <c r="AP44" i="9"/>
  <c r="AO44" i="9"/>
  <c r="AN44" i="9"/>
  <c r="AM44" i="9"/>
  <c r="AL44" i="9"/>
  <c r="AK44" i="9"/>
  <c r="AJ44" i="9"/>
  <c r="AI44" i="9"/>
  <c r="EO44" i="9" s="1"/>
  <c r="AG44" i="9"/>
  <c r="AF44" i="9"/>
  <c r="AE44" i="9"/>
  <c r="AD44" i="9"/>
  <c r="AH44" i="9" s="1"/>
  <c r="B44" i="9"/>
  <c r="FK43" i="9"/>
  <c r="FJ43" i="9"/>
  <c r="EQ43" i="9"/>
  <c r="DL43" i="9"/>
  <c r="DV43" i="9"/>
  <c r="AZ43" i="9"/>
  <c r="DJ43" i="9" s="1"/>
  <c r="AP43" i="9"/>
  <c r="AO43" i="9"/>
  <c r="AM43" i="9"/>
  <c r="AL43" i="9"/>
  <c r="BA43" i="9" s="1"/>
  <c r="AK43" i="9"/>
  <c r="AJ43" i="9"/>
  <c r="AD43" i="9"/>
  <c r="AG43" i="9" s="1"/>
  <c r="B43" i="9"/>
  <c r="FK42" i="9"/>
  <c r="FJ42" i="9"/>
  <c r="EP42" i="9"/>
  <c r="DL42" i="9"/>
  <c r="DU42" i="9"/>
  <c r="BA42" i="9"/>
  <c r="AY42" i="9"/>
  <c r="DI42" i="9" s="1"/>
  <c r="AP42" i="9"/>
  <c r="AO42" i="9"/>
  <c r="AM42" i="9"/>
  <c r="AL42" i="9"/>
  <c r="AK42" i="9"/>
  <c r="AJ42" i="9"/>
  <c r="AI42" i="9"/>
  <c r="AG42" i="9"/>
  <c r="AE42" i="9"/>
  <c r="AD42" i="9"/>
  <c r="AN42" i="9" s="1"/>
  <c r="B42" i="9"/>
  <c r="FK41" i="9"/>
  <c r="FJ41" i="9"/>
  <c r="EQ41" i="9"/>
  <c r="DL41" i="9"/>
  <c r="DJ41" i="9"/>
  <c r="AZ41" i="9"/>
  <c r="AP41" i="9"/>
  <c r="AO41" i="9"/>
  <c r="AM41" i="9"/>
  <c r="AL41" i="9"/>
  <c r="BA41" i="9" s="1"/>
  <c r="AK41" i="9"/>
  <c r="AJ41" i="9"/>
  <c r="AG41" i="9"/>
  <c r="EM41" i="9" s="1"/>
  <c r="AF41" i="9"/>
  <c r="AD41" i="9"/>
  <c r="B41" i="9"/>
  <c r="FK40" i="9"/>
  <c r="FJ40" i="9"/>
  <c r="EQ40" i="9"/>
  <c r="DL40" i="9"/>
  <c r="AP40" i="9"/>
  <c r="AO40" i="9"/>
  <c r="AM40" i="9"/>
  <c r="AL40" i="9"/>
  <c r="BA40" i="9" s="1"/>
  <c r="AK40" i="9"/>
  <c r="AJ40" i="9"/>
  <c r="AY40" i="9" s="1"/>
  <c r="AD40" i="9"/>
  <c r="AN40" i="9" s="1"/>
  <c r="B40" i="9"/>
  <c r="FK39" i="9"/>
  <c r="FJ39" i="9"/>
  <c r="DL39" i="9"/>
  <c r="AY39" i="9"/>
  <c r="DI39" i="9" s="1"/>
  <c r="AP39" i="9"/>
  <c r="AO39" i="9"/>
  <c r="AM39" i="9"/>
  <c r="AL39" i="9"/>
  <c r="BA39" i="9" s="1"/>
  <c r="AK39" i="9"/>
  <c r="AJ39" i="9"/>
  <c r="EP39" i="9" s="1"/>
  <c r="AG39" i="9"/>
  <c r="AD39" i="9"/>
  <c r="AI39" i="9" s="1"/>
  <c r="B39" i="9"/>
  <c r="FK38" i="9"/>
  <c r="FJ38" i="9"/>
  <c r="EQ38" i="9"/>
  <c r="EM38" i="9"/>
  <c r="DL38" i="9"/>
  <c r="BA38" i="9"/>
  <c r="DK38" i="9" s="1"/>
  <c r="AP38" i="9"/>
  <c r="AO38" i="9"/>
  <c r="AN38" i="9"/>
  <c r="AM38" i="9"/>
  <c r="AL38" i="9"/>
  <c r="AK38" i="9"/>
  <c r="AJ38" i="9"/>
  <c r="AI38" i="9"/>
  <c r="EO38" i="9" s="1"/>
  <c r="AG38" i="9"/>
  <c r="AF38" i="9"/>
  <c r="AE38" i="9"/>
  <c r="AD38" i="9"/>
  <c r="AH38" i="9" s="1"/>
  <c r="B38" i="9"/>
  <c r="FK37" i="9"/>
  <c r="FJ37" i="9"/>
  <c r="EP37" i="9"/>
  <c r="DL37" i="9"/>
  <c r="BA37" i="9"/>
  <c r="DK37" i="9" s="1"/>
  <c r="AZ37" i="9"/>
  <c r="DJ37" i="9" s="1"/>
  <c r="AP37" i="9"/>
  <c r="AO37" i="9"/>
  <c r="AM37" i="9"/>
  <c r="AL37" i="9"/>
  <c r="AK37" i="9"/>
  <c r="EQ37" i="9" s="1"/>
  <c r="AJ37" i="9"/>
  <c r="AI37" i="9"/>
  <c r="AE37" i="9"/>
  <c r="AD37" i="9"/>
  <c r="AG37" i="9" s="1"/>
  <c r="B37" i="9"/>
  <c r="FK36" i="9"/>
  <c r="FJ36" i="9"/>
  <c r="DL36" i="9"/>
  <c r="AZ36" i="9"/>
  <c r="DJ36" i="9" s="1"/>
  <c r="AY36" i="9"/>
  <c r="DI36" i="9" s="1"/>
  <c r="AP36" i="9"/>
  <c r="AO36" i="9"/>
  <c r="AM36" i="9"/>
  <c r="AL36" i="9"/>
  <c r="BA36" i="9" s="1"/>
  <c r="AK36" i="9"/>
  <c r="EQ36" i="9" s="1"/>
  <c r="AJ36" i="9"/>
  <c r="EP36" i="9" s="1"/>
  <c r="AD36" i="9"/>
  <c r="AN36" i="9" s="1"/>
  <c r="B36" i="9"/>
  <c r="FK35" i="9"/>
  <c r="FJ35" i="9"/>
  <c r="DL35" i="9"/>
  <c r="AY35" i="9"/>
  <c r="DI35" i="9" s="1"/>
  <c r="AP35" i="9"/>
  <c r="AO35" i="9"/>
  <c r="AN35" i="9"/>
  <c r="AM35" i="9"/>
  <c r="AL35" i="9"/>
  <c r="BA35" i="9" s="1"/>
  <c r="AK35" i="9"/>
  <c r="AJ35" i="9"/>
  <c r="EP35" i="9" s="1"/>
  <c r="AG35" i="9"/>
  <c r="AF35" i="9"/>
  <c r="AD35" i="9"/>
  <c r="AI35" i="9" s="1"/>
  <c r="B35" i="9"/>
  <c r="FK34" i="9"/>
  <c r="FJ34" i="9"/>
  <c r="EQ34" i="9"/>
  <c r="EM34" i="9"/>
  <c r="DL34" i="9"/>
  <c r="BA34" i="9"/>
  <c r="DK34" i="9" s="1"/>
  <c r="AP34" i="9"/>
  <c r="AO34" i="9"/>
  <c r="AN34" i="9"/>
  <c r="AM34" i="9"/>
  <c r="AL34" i="9"/>
  <c r="AK34" i="9"/>
  <c r="AJ34" i="9"/>
  <c r="AI34" i="9"/>
  <c r="EO34" i="9" s="1"/>
  <c r="AG34" i="9"/>
  <c r="AF34" i="9"/>
  <c r="AE34" i="9"/>
  <c r="AD34" i="9"/>
  <c r="AH34" i="9" s="1"/>
  <c r="B34" i="9"/>
  <c r="FK33" i="9"/>
  <c r="FJ33" i="9"/>
  <c r="EP33" i="9"/>
  <c r="DL33" i="9"/>
  <c r="DV33" i="9"/>
  <c r="BA33" i="9"/>
  <c r="DK33" i="9" s="1"/>
  <c r="AZ33" i="9"/>
  <c r="DJ33" i="9" s="1"/>
  <c r="AP33" i="9"/>
  <c r="AO33" i="9"/>
  <c r="AM33" i="9"/>
  <c r="AL33" i="9"/>
  <c r="AK33" i="9"/>
  <c r="EQ33" i="9" s="1"/>
  <c r="AJ33" i="9"/>
  <c r="AI33" i="9"/>
  <c r="AE33" i="9"/>
  <c r="AD33" i="9"/>
  <c r="AG33" i="9" s="1"/>
  <c r="B33" i="9"/>
  <c r="FK32" i="9"/>
  <c r="FJ32" i="9"/>
  <c r="DL32" i="9"/>
  <c r="DU32" i="9"/>
  <c r="AZ32" i="9"/>
  <c r="DJ32" i="9" s="1"/>
  <c r="AY32" i="9"/>
  <c r="DI32" i="9" s="1"/>
  <c r="AP32" i="9"/>
  <c r="AO32" i="9"/>
  <c r="AM32" i="9"/>
  <c r="AL32" i="9"/>
  <c r="BA32" i="9" s="1"/>
  <c r="AK32" i="9"/>
  <c r="EQ32" i="9" s="1"/>
  <c r="AJ32" i="9"/>
  <c r="EP32" i="9" s="1"/>
  <c r="AD32" i="9"/>
  <c r="AN32" i="9" s="1"/>
  <c r="B32" i="9"/>
  <c r="FK31" i="9"/>
  <c r="FJ31" i="9"/>
  <c r="DL31" i="9"/>
  <c r="AY31" i="9"/>
  <c r="DI31" i="9" s="1"/>
  <c r="AP31" i="9"/>
  <c r="AO31" i="9"/>
  <c r="AN31" i="9"/>
  <c r="AM31" i="9"/>
  <c r="AL31" i="9"/>
  <c r="BA31" i="9" s="1"/>
  <c r="AK31" i="9"/>
  <c r="AJ31" i="9"/>
  <c r="EP31" i="9" s="1"/>
  <c r="AG31" i="9"/>
  <c r="AF31" i="9"/>
  <c r="AD31" i="9"/>
  <c r="AI31" i="9" s="1"/>
  <c r="B31" i="9"/>
  <c r="FK30" i="9"/>
  <c r="FJ30" i="9"/>
  <c r="EQ30" i="9"/>
  <c r="EM30" i="9"/>
  <c r="DL30" i="9"/>
  <c r="BA30" i="9"/>
  <c r="DK30" i="9" s="1"/>
  <c r="AP30" i="9"/>
  <c r="AO30" i="9"/>
  <c r="AN30" i="9"/>
  <c r="AM30" i="9"/>
  <c r="AL30" i="9"/>
  <c r="AK30" i="9"/>
  <c r="AJ30" i="9"/>
  <c r="AI30" i="9"/>
  <c r="EO30" i="9" s="1"/>
  <c r="AG30" i="9"/>
  <c r="AF30" i="9"/>
  <c r="AE30" i="9"/>
  <c r="AD30" i="9"/>
  <c r="AH30" i="9" s="1"/>
  <c r="B30" i="9"/>
  <c r="FK29" i="9"/>
  <c r="FJ29" i="9"/>
  <c r="EP29" i="9"/>
  <c r="DL29" i="9"/>
  <c r="BA29" i="9"/>
  <c r="DK29" i="9" s="1"/>
  <c r="AZ29" i="9"/>
  <c r="DJ29" i="9" s="1"/>
  <c r="AP29" i="9"/>
  <c r="AO29" i="9"/>
  <c r="AM29" i="9"/>
  <c r="AL29" i="9"/>
  <c r="AK29" i="9"/>
  <c r="EQ29" i="9" s="1"/>
  <c r="AJ29" i="9"/>
  <c r="AI29" i="9"/>
  <c r="AE29" i="9"/>
  <c r="AD29" i="9"/>
  <c r="AG29" i="9" s="1"/>
  <c r="B29" i="9"/>
  <c r="FK28" i="9"/>
  <c r="FJ28" i="9"/>
  <c r="DL28" i="9"/>
  <c r="BJ28" i="9"/>
  <c r="AZ28" i="9"/>
  <c r="DJ28" i="9" s="1"/>
  <c r="AY28" i="9"/>
  <c r="DI28" i="9" s="1"/>
  <c r="AP28" i="9"/>
  <c r="AO28" i="9"/>
  <c r="AM28" i="9"/>
  <c r="AL28" i="9"/>
  <c r="BA28" i="9" s="1"/>
  <c r="AK28" i="9"/>
  <c r="EQ28" i="9" s="1"/>
  <c r="AJ28" i="9"/>
  <c r="EP28" i="9" s="1"/>
  <c r="AH28" i="9"/>
  <c r="B28" i="9"/>
  <c r="FK27" i="9"/>
  <c r="FJ27" i="9"/>
  <c r="DL27" i="9"/>
  <c r="BI27" i="9"/>
  <c r="AY27" i="9"/>
  <c r="DI27" i="9" s="1"/>
  <c r="AP27" i="9"/>
  <c r="AO27" i="9"/>
  <c r="AN27" i="9"/>
  <c r="AM27" i="9"/>
  <c r="AL27" i="9"/>
  <c r="BA27" i="9" s="1"/>
  <c r="AK27" i="9"/>
  <c r="AJ27" i="9"/>
  <c r="EP27" i="9" s="1"/>
  <c r="AG27" i="9"/>
  <c r="AF27" i="9"/>
  <c r="AD27" i="9"/>
  <c r="AI27" i="9" s="1"/>
  <c r="B27" i="9"/>
  <c r="FK26" i="9"/>
  <c r="FJ26" i="9"/>
  <c r="DL26" i="9"/>
  <c r="BA26" i="9"/>
  <c r="DK26" i="9" s="1"/>
  <c r="AP26" i="9"/>
  <c r="AO26" i="9"/>
  <c r="AN26" i="9"/>
  <c r="AM26" i="9"/>
  <c r="AL26" i="9"/>
  <c r="AK26" i="9"/>
  <c r="AJ26" i="9"/>
  <c r="AG26" i="9"/>
  <c r="AF26" i="9"/>
  <c r="AE26" i="9"/>
  <c r="AD26" i="9"/>
  <c r="AH26" i="9" s="1"/>
  <c r="EN26" i="9" s="1"/>
  <c r="B26" i="9"/>
  <c r="FK25" i="9"/>
  <c r="FJ25" i="9"/>
  <c r="DL25" i="9"/>
  <c r="AZ25" i="9"/>
  <c r="DJ25" i="9" s="1"/>
  <c r="AP25" i="9"/>
  <c r="AO25" i="9"/>
  <c r="AM25" i="9"/>
  <c r="AL25" i="9"/>
  <c r="BA25" i="9" s="1"/>
  <c r="AK25" i="9"/>
  <c r="EQ25" i="9" s="1"/>
  <c r="AJ25" i="9"/>
  <c r="AD25" i="9"/>
  <c r="AG25" i="9" s="1"/>
  <c r="B25" i="9"/>
  <c r="FK24" i="9"/>
  <c r="FJ24" i="9"/>
  <c r="DL24" i="9"/>
  <c r="AY24" i="9"/>
  <c r="DI24" i="9" s="1"/>
  <c r="AP24" i="9"/>
  <c r="AO24" i="9"/>
  <c r="AM24" i="9"/>
  <c r="AL24" i="9"/>
  <c r="BA24" i="9" s="1"/>
  <c r="AK24" i="9"/>
  <c r="EQ24" i="9" s="1"/>
  <c r="AJ24" i="9"/>
  <c r="EP24" i="9" s="1"/>
  <c r="AI24" i="9"/>
  <c r="AG24" i="9"/>
  <c r="EM24" i="9" s="1"/>
  <c r="AE24" i="9"/>
  <c r="AD24" i="9"/>
  <c r="AN24" i="9" s="1"/>
  <c r="B24" i="9"/>
  <c r="FK23" i="9"/>
  <c r="FJ23" i="9"/>
  <c r="EQ23" i="9"/>
  <c r="DL23" i="9"/>
  <c r="AP23" i="9"/>
  <c r="AO23" i="9"/>
  <c r="AN23" i="9"/>
  <c r="AM23" i="9"/>
  <c r="AL23" i="9"/>
  <c r="BA23" i="9" s="1"/>
  <c r="AK23" i="9"/>
  <c r="AJ23" i="9"/>
  <c r="EP23" i="9" s="1"/>
  <c r="AF23" i="9"/>
  <c r="AD23" i="9"/>
  <c r="AI23" i="9" s="1"/>
  <c r="B23" i="9"/>
  <c r="FK22" i="9"/>
  <c r="FJ22" i="9"/>
  <c r="EP22" i="9"/>
  <c r="EL22" i="9"/>
  <c r="C22" i="9" s="1"/>
  <c r="DL22" i="9"/>
  <c r="DI22" i="9"/>
  <c r="BA22" i="9"/>
  <c r="DK22" i="9" s="1"/>
  <c r="AY22" i="9"/>
  <c r="AP22" i="9"/>
  <c r="AO22" i="9"/>
  <c r="AN22" i="9"/>
  <c r="AM22" i="9"/>
  <c r="AL22" i="9"/>
  <c r="AK22" i="9"/>
  <c r="AJ22" i="9"/>
  <c r="AI22" i="9"/>
  <c r="EO22" i="9" s="1"/>
  <c r="AG22" i="9"/>
  <c r="AF22" i="9"/>
  <c r="AE22" i="9"/>
  <c r="EK22" i="9" s="1"/>
  <c r="AD22" i="9"/>
  <c r="AH22" i="9" s="1"/>
  <c r="B22" i="9"/>
  <c r="FK21" i="9"/>
  <c r="FJ21" i="9"/>
  <c r="DL21" i="9"/>
  <c r="AZ21" i="9"/>
  <c r="DJ21" i="9" s="1"/>
  <c r="AP21" i="9"/>
  <c r="AO21" i="9"/>
  <c r="AM21" i="9"/>
  <c r="AL21" i="9"/>
  <c r="BA21" i="9" s="1"/>
  <c r="AK21" i="9"/>
  <c r="EQ21" i="9" s="1"/>
  <c r="AJ21" i="9"/>
  <c r="AD21" i="9"/>
  <c r="AG21" i="9" s="1"/>
  <c r="B21" i="9"/>
  <c r="FK20" i="9"/>
  <c r="FJ20" i="9"/>
  <c r="DL20" i="9"/>
  <c r="DK20" i="9"/>
  <c r="DU20" i="9"/>
  <c r="BA20" i="9"/>
  <c r="AY20" i="9"/>
  <c r="DI20" i="9" s="1"/>
  <c r="AP20" i="9"/>
  <c r="AO20" i="9"/>
  <c r="AM20" i="9"/>
  <c r="AL20" i="9"/>
  <c r="AK20" i="9"/>
  <c r="EQ20" i="9" s="1"/>
  <c r="AJ20" i="9"/>
  <c r="EP20" i="9" s="1"/>
  <c r="AI20" i="9"/>
  <c r="AG20" i="9"/>
  <c r="EM20" i="9" s="1"/>
  <c r="AE20" i="9"/>
  <c r="AD20" i="9"/>
  <c r="AN20" i="9" s="1"/>
  <c r="B20" i="9"/>
  <c r="EO19" i="9"/>
  <c r="BR19" i="9"/>
  <c r="BJ19" i="9"/>
  <c r="BH19" i="9"/>
  <c r="AZ19" i="9"/>
  <c r="AX19" i="9"/>
  <c r="AR19" i="9"/>
  <c r="AP19" i="9"/>
  <c r="AS19" i="9" s="1"/>
  <c r="AO19" i="9"/>
  <c r="FJ19" i="9" s="1"/>
  <c r="AN19" i="9"/>
  <c r="FI19" i="9" s="1"/>
  <c r="AM19" i="9"/>
  <c r="DL19" i="9" s="1"/>
  <c r="AL19" i="9"/>
  <c r="AK19" i="9"/>
  <c r="DJ19" i="9" s="1"/>
  <c r="AJ19" i="9"/>
  <c r="DI19" i="9" s="1"/>
  <c r="AI19" i="9"/>
  <c r="DH19" i="9" s="1"/>
  <c r="AH19" i="9"/>
  <c r="EN19" i="9" s="1"/>
  <c r="AG19" i="9"/>
  <c r="DF19" i="9" s="1"/>
  <c r="AF19" i="9"/>
  <c r="DE19" i="9" s="1"/>
  <c r="AE19" i="9"/>
  <c r="DD19" i="9" s="1"/>
  <c r="AS9" i="9"/>
  <c r="AL9" i="9"/>
  <c r="AK9" i="9"/>
  <c r="AJ9" i="9"/>
  <c r="AI9" i="9"/>
  <c r="AH9" i="9"/>
  <c r="AG9" i="9"/>
  <c r="AS8" i="9"/>
  <c r="AE9" i="9"/>
  <c r="EL35" i="9" l="1"/>
  <c r="C35" i="9" s="1"/>
  <c r="EL65" i="9"/>
  <c r="C65" i="9" s="1"/>
  <c r="EL27" i="9"/>
  <c r="C27" i="9" s="1"/>
  <c r="EL45" i="9"/>
  <c r="C45" i="9" s="1"/>
  <c r="EL66" i="9"/>
  <c r="C66" i="9" s="1"/>
  <c r="EL31" i="9"/>
  <c r="C31" i="9" s="1"/>
  <c r="EL23" i="9"/>
  <c r="C23" i="9" s="1"/>
  <c r="EL49" i="9"/>
  <c r="C49" i="9" s="1"/>
  <c r="DE73" i="10"/>
  <c r="DV23" i="10"/>
  <c r="DV19" i="10"/>
  <c r="DE21" i="10"/>
  <c r="CO62" i="10"/>
  <c r="CK68" i="10"/>
  <c r="DE77" i="10"/>
  <c r="DE24" i="10"/>
  <c r="DE20" i="10"/>
  <c r="BD19" i="9"/>
  <c r="BN19" i="9"/>
  <c r="AT19" i="9"/>
  <c r="EK19" i="9"/>
  <c r="AW78" i="9"/>
  <c r="BQ78" i="9" s="1"/>
  <c r="DE17" i="10"/>
  <c r="CD48" i="10"/>
  <c r="CM71" i="10"/>
  <c r="CV25" i="10"/>
  <c r="CM47" i="10"/>
  <c r="CK73" i="10"/>
  <c r="CK70" i="10"/>
  <c r="CA70" i="10"/>
  <c r="CO17" i="10"/>
  <c r="CE17" i="10"/>
  <c r="CL20" i="10"/>
  <c r="CB20" i="10"/>
  <c r="CE76" i="10"/>
  <c r="CO76" i="10"/>
  <c r="BZ77" i="10"/>
  <c r="CJ77" i="10"/>
  <c r="CA59" i="10"/>
  <c r="CN39" i="10"/>
  <c r="CB69" i="10"/>
  <c r="CN73" i="10"/>
  <c r="CV74" i="10"/>
  <c r="CM74" i="10"/>
  <c r="DE16" i="10"/>
  <c r="CN40" i="10"/>
  <c r="CM52" i="10"/>
  <c r="CK58" i="10"/>
  <c r="CJ69" i="10"/>
  <c r="CV78" i="10"/>
  <c r="CV26" i="10"/>
  <c r="CB36" i="10"/>
  <c r="CJ66" i="10"/>
  <c r="CA20" i="10"/>
  <c r="CK20" i="10"/>
  <c r="CJ26" i="10"/>
  <c r="BZ26" i="10"/>
  <c r="CE31" i="10"/>
  <c r="CO31" i="10"/>
  <c r="CL17" i="10"/>
  <c r="CB17" i="10"/>
  <c r="CC17" i="10"/>
  <c r="CM17" i="10"/>
  <c r="CD21" i="10"/>
  <c r="CN21" i="10"/>
  <c r="CB23" i="10"/>
  <c r="CL23" i="10"/>
  <c r="CC25" i="10"/>
  <c r="CM25" i="10"/>
  <c r="BZ25" i="10"/>
  <c r="CJ25" i="10"/>
  <c r="CO25" i="10"/>
  <c r="CE25" i="10"/>
  <c r="DW15" i="10"/>
  <c r="CD16" i="10"/>
  <c r="CN16" i="10"/>
  <c r="CD17" i="10"/>
  <c r="CN17" i="10"/>
  <c r="CB19" i="10"/>
  <c r="CL19" i="10"/>
  <c r="BZ21" i="10"/>
  <c r="CJ21" i="10"/>
  <c r="CO21" i="10"/>
  <c r="CE21" i="10"/>
  <c r="CJ22" i="10"/>
  <c r="BZ22" i="10"/>
  <c r="CA24" i="10"/>
  <c r="CK24" i="10"/>
  <c r="CK25" i="10"/>
  <c r="CA25" i="10"/>
  <c r="CD25" i="10"/>
  <c r="CN25" i="10"/>
  <c r="DV27" i="10"/>
  <c r="CC29" i="10"/>
  <c r="CM29" i="10"/>
  <c r="CO29" i="10"/>
  <c r="CE29" i="10"/>
  <c r="CC33" i="10"/>
  <c r="CM33" i="10"/>
  <c r="CO33" i="10"/>
  <c r="CE33" i="10"/>
  <c r="CD43" i="10"/>
  <c r="CN43" i="10"/>
  <c r="CE16" i="10"/>
  <c r="CO16" i="10"/>
  <c r="CE20" i="10"/>
  <c r="CO20" i="10"/>
  <c r="CD28" i="10"/>
  <c r="CN28" i="10"/>
  <c r="CL28" i="10"/>
  <c r="CB28" i="10"/>
  <c r="CL46" i="10"/>
  <c r="CB46" i="10"/>
  <c r="CN18" i="10"/>
  <c r="CD18" i="10"/>
  <c r="CC21" i="10"/>
  <c r="CM21" i="10"/>
  <c r="CD24" i="10"/>
  <c r="CN24" i="10"/>
  <c r="CL24" i="10"/>
  <c r="CB24" i="10"/>
  <c r="CB27" i="10"/>
  <c r="CL27" i="10"/>
  <c r="DW30" i="10"/>
  <c r="CD32" i="10"/>
  <c r="CN32" i="10"/>
  <c r="CC34" i="10"/>
  <c r="CM34" i="10"/>
  <c r="CB38" i="10"/>
  <c r="CL38" i="10"/>
  <c r="AP15" i="10"/>
  <c r="AY15" i="10" s="1"/>
  <c r="BI15" i="10" s="1"/>
  <c r="BS15" i="10" s="1"/>
  <c r="DU18" i="10"/>
  <c r="AS17" i="10"/>
  <c r="BC17" i="10" s="1"/>
  <c r="BM17" i="10" s="1"/>
  <c r="DV21" i="10"/>
  <c r="DW23" i="10"/>
  <c r="CD29" i="10"/>
  <c r="CN29" i="10"/>
  <c r="DU33" i="10"/>
  <c r="CK36" i="10"/>
  <c r="CA36" i="10"/>
  <c r="CO36" i="10"/>
  <c r="CE36" i="10"/>
  <c r="CL40" i="10"/>
  <c r="CB40" i="10"/>
  <c r="DU45" i="10"/>
  <c r="AS44" i="10"/>
  <c r="BC44" i="10" s="1"/>
  <c r="BM44" i="10" s="1"/>
  <c r="DE15" i="10"/>
  <c r="CV15" i="10"/>
  <c r="AO26" i="10"/>
  <c r="AX26" i="10" s="1"/>
  <c r="BH26" i="10" s="1"/>
  <c r="BR26" i="10" s="1"/>
  <c r="AK26" i="10"/>
  <c r="AR26" i="10"/>
  <c r="BA26" i="10" s="1"/>
  <c r="BK26" i="10" s="1"/>
  <c r="BU26" i="10" s="1"/>
  <c r="AN26" i="10"/>
  <c r="AW26" i="10" s="1"/>
  <c r="BG26" i="10" s="1"/>
  <c r="BQ26" i="10" s="1"/>
  <c r="AJ26" i="10"/>
  <c r="AP27" i="10"/>
  <c r="AY27" i="10" s="1"/>
  <c r="BI27" i="10" s="1"/>
  <c r="BS27" i="10" s="1"/>
  <c r="DU29" i="10"/>
  <c r="BZ29" i="10"/>
  <c r="CJ29" i="10"/>
  <c r="DV32" i="10"/>
  <c r="CB32" i="10"/>
  <c r="CL35" i="10"/>
  <c r="CB35" i="10"/>
  <c r="DV35" i="10"/>
  <c r="CE43" i="10"/>
  <c r="CO43" i="10"/>
  <c r="CB44" i="10"/>
  <c r="DU47" i="10"/>
  <c r="AS47" i="10"/>
  <c r="BC47" i="10" s="1"/>
  <c r="BM47" i="10" s="1"/>
  <c r="DU48" i="10"/>
  <c r="DU52" i="10"/>
  <c r="AS51" i="10"/>
  <c r="BC51" i="10" s="1"/>
  <c r="BM51" i="10" s="1"/>
  <c r="CL51" i="10"/>
  <c r="CB51" i="10"/>
  <c r="CA51" i="10"/>
  <c r="CL54" i="10"/>
  <c r="CB54" i="10"/>
  <c r="CG55" i="10"/>
  <c r="BW55" i="10"/>
  <c r="CC56" i="10"/>
  <c r="CM56" i="10"/>
  <c r="AR57" i="10"/>
  <c r="BA57" i="10" s="1"/>
  <c r="BK57" i="10" s="1"/>
  <c r="BU57" i="10" s="1"/>
  <c r="AN57" i="10"/>
  <c r="AW57" i="10" s="1"/>
  <c r="BG57" i="10" s="1"/>
  <c r="BQ57" i="10" s="1"/>
  <c r="AJ57" i="10"/>
  <c r="AP57" i="10"/>
  <c r="AY57" i="10" s="1"/>
  <c r="BI57" i="10" s="1"/>
  <c r="BS57" i="10" s="1"/>
  <c r="AK57" i="10"/>
  <c r="F57" i="10"/>
  <c r="AO57" i="10"/>
  <c r="AX57" i="10" s="1"/>
  <c r="BH57" i="10" s="1"/>
  <c r="BR57" i="10" s="1"/>
  <c r="AI57" i="10"/>
  <c r="AM57" i="10"/>
  <c r="AL57" i="10"/>
  <c r="AQ57" i="10"/>
  <c r="AZ57" i="10" s="1"/>
  <c r="BJ57" i="10" s="1"/>
  <c r="BT57" i="10" s="1"/>
  <c r="CM66" i="10"/>
  <c r="CC66" i="10"/>
  <c r="CB16" i="10"/>
  <c r="CV18" i="10"/>
  <c r="CA21" i="10"/>
  <c r="AO22" i="10"/>
  <c r="AX22" i="10" s="1"/>
  <c r="BH22" i="10" s="1"/>
  <c r="BR22" i="10" s="1"/>
  <c r="AK22" i="10"/>
  <c r="AR22" i="10"/>
  <c r="BA22" i="10" s="1"/>
  <c r="BK22" i="10" s="1"/>
  <c r="BU22" i="10" s="1"/>
  <c r="AN22" i="10"/>
  <c r="AW22" i="10" s="1"/>
  <c r="BG22" i="10" s="1"/>
  <c r="BQ22" i="10" s="1"/>
  <c r="AJ22" i="10"/>
  <c r="AP22" i="10"/>
  <c r="AY22" i="10" s="1"/>
  <c r="BI22" i="10" s="1"/>
  <c r="BS22" i="10" s="1"/>
  <c r="CD22" i="10"/>
  <c r="AR23" i="10"/>
  <c r="BA23" i="10" s="1"/>
  <c r="BK23" i="10" s="1"/>
  <c r="BU23" i="10" s="1"/>
  <c r="AN23" i="10"/>
  <c r="AW23" i="10" s="1"/>
  <c r="BG23" i="10" s="1"/>
  <c r="BQ23" i="10" s="1"/>
  <c r="AJ23" i="10"/>
  <c r="AQ23" i="10"/>
  <c r="AZ23" i="10" s="1"/>
  <c r="BJ23" i="10" s="1"/>
  <c r="BT23" i="10" s="1"/>
  <c r="AM23" i="10"/>
  <c r="AV23" i="10" s="1"/>
  <c r="BF23" i="10" s="1"/>
  <c r="BP23" i="10" s="1"/>
  <c r="AI23" i="10"/>
  <c r="AP23" i="10"/>
  <c r="AY23" i="10" s="1"/>
  <c r="BI23" i="10" s="1"/>
  <c r="BS23" i="10" s="1"/>
  <c r="DU25" i="10"/>
  <c r="DU26" i="10"/>
  <c r="CB25" i="10"/>
  <c r="AI26" i="10"/>
  <c r="AQ26" i="10"/>
  <c r="AZ26" i="10" s="1"/>
  <c r="BJ26" i="10" s="1"/>
  <c r="BT26" i="10" s="1"/>
  <c r="F27" i="10"/>
  <c r="BB27" i="10" s="1"/>
  <c r="DE27" i="10"/>
  <c r="CV27" i="10"/>
  <c r="DV28" i="10"/>
  <c r="CA29" i="10"/>
  <c r="CB31" i="10"/>
  <c r="CL31" i="10"/>
  <c r="CA32" i="10"/>
  <c r="CK32" i="10"/>
  <c r="DU34" i="10"/>
  <c r="CL33" i="10"/>
  <c r="CB33" i="10"/>
  <c r="F34" i="10"/>
  <c r="CC36" i="10"/>
  <c r="CM36" i="10"/>
  <c r="DU40" i="10"/>
  <c r="AS39" i="10"/>
  <c r="BC39" i="10" s="1"/>
  <c r="BM39" i="10" s="1"/>
  <c r="CE39" i="10"/>
  <c r="CO39" i="10"/>
  <c r="CC40" i="10"/>
  <c r="CM40" i="10"/>
  <c r="CO40" i="10"/>
  <c r="CE40" i="10"/>
  <c r="CN41" i="10"/>
  <c r="CD41" i="10"/>
  <c r="AR42" i="10"/>
  <c r="BA42" i="10" s="1"/>
  <c r="BK42" i="10" s="1"/>
  <c r="BU42" i="10" s="1"/>
  <c r="AN42" i="10"/>
  <c r="AW42" i="10" s="1"/>
  <c r="BG42" i="10" s="1"/>
  <c r="BQ42" i="10" s="1"/>
  <c r="AJ42" i="10"/>
  <c r="AQ42" i="10"/>
  <c r="AZ42" i="10" s="1"/>
  <c r="BJ42" i="10" s="1"/>
  <c r="BT42" i="10" s="1"/>
  <c r="AM42" i="10"/>
  <c r="AI42" i="10"/>
  <c r="AO42" i="10"/>
  <c r="AX42" i="10" s="1"/>
  <c r="BH42" i="10" s="1"/>
  <c r="BR42" i="10" s="1"/>
  <c r="AK42" i="10"/>
  <c r="AL42" i="10"/>
  <c r="CB43" i="10"/>
  <c r="CO44" i="10"/>
  <c r="CE44" i="10"/>
  <c r="DU55" i="10"/>
  <c r="AS54" i="10"/>
  <c r="BC54" i="10" s="1"/>
  <c r="BM54" i="10" s="1"/>
  <c r="CC63" i="10"/>
  <c r="CM63" i="10"/>
  <c r="AR67" i="10"/>
  <c r="BA67" i="10" s="1"/>
  <c r="BK67" i="10" s="1"/>
  <c r="BU67" i="10" s="1"/>
  <c r="AN67" i="10"/>
  <c r="AW67" i="10" s="1"/>
  <c r="BG67" i="10" s="1"/>
  <c r="BQ67" i="10" s="1"/>
  <c r="AJ67" i="10"/>
  <c r="AP67" i="10"/>
  <c r="AY67" i="10" s="1"/>
  <c r="BI67" i="10" s="1"/>
  <c r="BS67" i="10" s="1"/>
  <c r="AK67" i="10"/>
  <c r="F67" i="10"/>
  <c r="AM67" i="10"/>
  <c r="AV67" i="10" s="1"/>
  <c r="BF67" i="10" s="1"/>
  <c r="BP67" i="10" s="1"/>
  <c r="AL67" i="10"/>
  <c r="AO67" i="10"/>
  <c r="AX67" i="10" s="1"/>
  <c r="BH67" i="10" s="1"/>
  <c r="BR67" i="10" s="1"/>
  <c r="AI67" i="10"/>
  <c r="AQ67" i="10"/>
  <c r="AZ67" i="10" s="1"/>
  <c r="BJ67" i="10" s="1"/>
  <c r="BT67" i="10" s="1"/>
  <c r="BZ70" i="10"/>
  <c r="CJ70" i="10"/>
  <c r="AR15" i="10"/>
  <c r="BA15" i="10" s="1"/>
  <c r="BK15" i="10" s="1"/>
  <c r="BU15" i="10" s="1"/>
  <c r="AN15" i="10"/>
  <c r="AW15" i="10" s="1"/>
  <c r="BG15" i="10" s="1"/>
  <c r="BQ15" i="10" s="1"/>
  <c r="AJ15" i="10"/>
  <c r="AQ15" i="10"/>
  <c r="AZ15" i="10" s="1"/>
  <c r="BJ15" i="10" s="1"/>
  <c r="BT15" i="10" s="1"/>
  <c r="AM15" i="10"/>
  <c r="AV15" i="10" s="1"/>
  <c r="BF15" i="10" s="1"/>
  <c r="BP15" i="10" s="1"/>
  <c r="AI15" i="10"/>
  <c r="DE19" i="10"/>
  <c r="CV19" i="10"/>
  <c r="DV20" i="10"/>
  <c r="DV29" i="10"/>
  <c r="CE32" i="10"/>
  <c r="CO32" i="10"/>
  <c r="AO34" i="10"/>
  <c r="AX34" i="10" s="1"/>
  <c r="BH34" i="10" s="1"/>
  <c r="BR34" i="10" s="1"/>
  <c r="AK34" i="10"/>
  <c r="AM34" i="10"/>
  <c r="AI34" i="10"/>
  <c r="AR34" i="10"/>
  <c r="BA34" i="10" s="1"/>
  <c r="BK34" i="10" s="1"/>
  <c r="BU34" i="10" s="1"/>
  <c r="AN34" i="10"/>
  <c r="AW34" i="10" s="1"/>
  <c r="BG34" i="10" s="1"/>
  <c r="BQ34" i="10" s="1"/>
  <c r="AJ34" i="10"/>
  <c r="AQ34" i="10"/>
  <c r="AZ34" i="10" s="1"/>
  <c r="BJ34" i="10" s="1"/>
  <c r="BT34" i="10" s="1"/>
  <c r="CO35" i="10"/>
  <c r="CN37" i="10"/>
  <c r="CD37" i="10"/>
  <c r="CA39" i="10"/>
  <c r="CK39" i="10"/>
  <c r="CL39" i="10"/>
  <c r="CB39" i="10"/>
  <c r="CC44" i="10"/>
  <c r="CM44" i="10"/>
  <c r="CD44" i="10"/>
  <c r="CN44" i="10"/>
  <c r="CN45" i="10"/>
  <c r="CD45" i="10"/>
  <c r="CK56" i="10"/>
  <c r="CA56" i="10"/>
  <c r="CK62" i="10"/>
  <c r="CA62" i="10"/>
  <c r="CM62" i="10"/>
  <c r="CC62" i="10"/>
  <c r="AQ65" i="10"/>
  <c r="AZ65" i="10" s="1"/>
  <c r="BJ65" i="10" s="1"/>
  <c r="BT65" i="10" s="1"/>
  <c r="AM65" i="10"/>
  <c r="AI65" i="10"/>
  <c r="AP65" i="10"/>
  <c r="AY65" i="10" s="1"/>
  <c r="BI65" i="10" s="1"/>
  <c r="BS65" i="10" s="1"/>
  <c r="AK65" i="10"/>
  <c r="F65" i="10"/>
  <c r="AO65" i="10"/>
  <c r="AX65" i="10" s="1"/>
  <c r="BH65" i="10" s="1"/>
  <c r="BR65" i="10" s="1"/>
  <c r="AJ65" i="10"/>
  <c r="AR65" i="10"/>
  <c r="BA65" i="10" s="1"/>
  <c r="BK65" i="10" s="1"/>
  <c r="BU65" i="10" s="1"/>
  <c r="AN65" i="10"/>
  <c r="AW65" i="10" s="1"/>
  <c r="BG65" i="10" s="1"/>
  <c r="BQ65" i="10" s="1"/>
  <c r="AL65" i="10"/>
  <c r="F15" i="10"/>
  <c r="BB15" i="10" s="1"/>
  <c r="AK15" i="10"/>
  <c r="DV16" i="10"/>
  <c r="AT16" i="10"/>
  <c r="BD16" i="10" s="1"/>
  <c r="BN16" i="10" s="1"/>
  <c r="AS16" i="10"/>
  <c r="BC16" i="10" s="1"/>
  <c r="BM16" i="10" s="1"/>
  <c r="DV17" i="10"/>
  <c r="DW19" i="10"/>
  <c r="CV22" i="10"/>
  <c r="AP26" i="10"/>
  <c r="AY26" i="10" s="1"/>
  <c r="BI26" i="10" s="1"/>
  <c r="BS26" i="10" s="1"/>
  <c r="AR27" i="10"/>
  <c r="BA27" i="10" s="1"/>
  <c r="BK27" i="10" s="1"/>
  <c r="BU27" i="10" s="1"/>
  <c r="AN27" i="10"/>
  <c r="AW27" i="10" s="1"/>
  <c r="BG27" i="10" s="1"/>
  <c r="BQ27" i="10" s="1"/>
  <c r="AJ27" i="10"/>
  <c r="AQ27" i="10"/>
  <c r="AZ27" i="10" s="1"/>
  <c r="BJ27" i="10" s="1"/>
  <c r="BT27" i="10" s="1"/>
  <c r="AM27" i="10"/>
  <c r="AV27" i="10" s="1"/>
  <c r="BF27" i="10" s="1"/>
  <c r="BP27" i="10" s="1"/>
  <c r="AI27" i="10"/>
  <c r="CE28" i="10"/>
  <c r="CO28" i="10"/>
  <c r="AO30" i="10"/>
  <c r="AX30" i="10" s="1"/>
  <c r="BH30" i="10" s="1"/>
  <c r="BR30" i="10" s="1"/>
  <c r="AK30" i="10"/>
  <c r="AQ30" i="10"/>
  <c r="AZ30" i="10" s="1"/>
  <c r="BJ30" i="10" s="1"/>
  <c r="BT30" i="10" s="1"/>
  <c r="AI30" i="10"/>
  <c r="AR30" i="10"/>
  <c r="BA30" i="10" s="1"/>
  <c r="BK30" i="10" s="1"/>
  <c r="BU30" i="10" s="1"/>
  <c r="AN30" i="10"/>
  <c r="AW30" i="10" s="1"/>
  <c r="BG30" i="10" s="1"/>
  <c r="BQ30" i="10" s="1"/>
  <c r="AJ30" i="10"/>
  <c r="AM30" i="10"/>
  <c r="AV30" i="10" s="1"/>
  <c r="BF30" i="10" s="1"/>
  <c r="BP30" i="10" s="1"/>
  <c r="DV31" i="10"/>
  <c r="CA33" i="10"/>
  <c r="AL34" i="10"/>
  <c r="DU80" i="10"/>
  <c r="DU67" i="10"/>
  <c r="DU79" i="10"/>
  <c r="AS62" i="10"/>
  <c r="BC62" i="10" s="1"/>
  <c r="BM62" i="10" s="1"/>
  <c r="AS66" i="10"/>
  <c r="BC66" i="10" s="1"/>
  <c r="BM66" i="10" s="1"/>
  <c r="DU57" i="10"/>
  <c r="AS69" i="10"/>
  <c r="BC69" i="10" s="1"/>
  <c r="BM69" i="10" s="1"/>
  <c r="AS59" i="10"/>
  <c r="BC59" i="10" s="1"/>
  <c r="BM59" i="10" s="1"/>
  <c r="DU53" i="10"/>
  <c r="AO15" i="10"/>
  <c r="AX15" i="10" s="1"/>
  <c r="BH15" i="10" s="1"/>
  <c r="BR15" i="10" s="1"/>
  <c r="CK16" i="10"/>
  <c r="CA17" i="10"/>
  <c r="AO18" i="10"/>
  <c r="AX18" i="10" s="1"/>
  <c r="BH18" i="10" s="1"/>
  <c r="BR18" i="10" s="1"/>
  <c r="AK18" i="10"/>
  <c r="AR18" i="10"/>
  <c r="BA18" i="10" s="1"/>
  <c r="BK18" i="10" s="1"/>
  <c r="BU18" i="10" s="1"/>
  <c r="AN18" i="10"/>
  <c r="AW18" i="10" s="1"/>
  <c r="BG18" i="10" s="1"/>
  <c r="BQ18" i="10" s="1"/>
  <c r="AJ18" i="10"/>
  <c r="AP18" i="10"/>
  <c r="AY18" i="10" s="1"/>
  <c r="BI18" i="10" s="1"/>
  <c r="BS18" i="10" s="1"/>
  <c r="AR19" i="10"/>
  <c r="BA19" i="10" s="1"/>
  <c r="BK19" i="10" s="1"/>
  <c r="BU19" i="10" s="1"/>
  <c r="AN19" i="10"/>
  <c r="AW19" i="10" s="1"/>
  <c r="BG19" i="10" s="1"/>
  <c r="BQ19" i="10" s="1"/>
  <c r="AJ19" i="10"/>
  <c r="AQ19" i="10"/>
  <c r="AZ19" i="10" s="1"/>
  <c r="BJ19" i="10" s="1"/>
  <c r="BT19" i="10" s="1"/>
  <c r="AM19" i="10"/>
  <c r="AV19" i="10" s="1"/>
  <c r="BF19" i="10" s="1"/>
  <c r="BP19" i="10" s="1"/>
  <c r="AI19" i="10"/>
  <c r="AP19" i="10"/>
  <c r="AY19" i="10" s="1"/>
  <c r="BI19" i="10" s="1"/>
  <c r="BS19" i="10" s="1"/>
  <c r="DU21" i="10"/>
  <c r="CN20" i="10"/>
  <c r="DU22" i="10"/>
  <c r="CB21" i="10"/>
  <c r="DE23" i="10"/>
  <c r="CV23" i="10"/>
  <c r="DV24" i="10"/>
  <c r="CO24" i="10"/>
  <c r="DV25" i="10"/>
  <c r="F26" i="10"/>
  <c r="BB26" i="10" s="1"/>
  <c r="AL26" i="10"/>
  <c r="AL27" i="10"/>
  <c r="CA28" i="10"/>
  <c r="CK28" i="10"/>
  <c r="DU30" i="10"/>
  <c r="CL29" i="10"/>
  <c r="CB29" i="10"/>
  <c r="F30" i="10"/>
  <c r="BB30" i="10" s="1"/>
  <c r="AP30" i="10"/>
  <c r="AY30" i="10" s="1"/>
  <c r="BI30" i="10" s="1"/>
  <c r="BS30" i="10" s="1"/>
  <c r="DV33" i="10"/>
  <c r="CD33" i="10"/>
  <c r="CN33" i="10"/>
  <c r="CD36" i="10"/>
  <c r="CN36" i="10"/>
  <c r="DW38" i="10"/>
  <c r="CK40" i="10"/>
  <c r="CA40" i="10"/>
  <c r="CM42" i="10"/>
  <c r="CC42" i="10"/>
  <c r="CA43" i="10"/>
  <c r="CK43" i="10"/>
  <c r="DW46" i="10"/>
  <c r="AQ49" i="10"/>
  <c r="AZ49" i="10" s="1"/>
  <c r="BJ49" i="10" s="1"/>
  <c r="BT49" i="10" s="1"/>
  <c r="AM49" i="10"/>
  <c r="AI49" i="10"/>
  <c r="AR49" i="10"/>
  <c r="BA49" i="10" s="1"/>
  <c r="BK49" i="10" s="1"/>
  <c r="BU49" i="10" s="1"/>
  <c r="AL49" i="10"/>
  <c r="AP49" i="10"/>
  <c r="AY49" i="10" s="1"/>
  <c r="BI49" i="10" s="1"/>
  <c r="BS49" i="10" s="1"/>
  <c r="AK49" i="10"/>
  <c r="F49" i="10"/>
  <c r="AO49" i="10"/>
  <c r="AX49" i="10" s="1"/>
  <c r="BH49" i="10" s="1"/>
  <c r="BR49" i="10" s="1"/>
  <c r="AJ49" i="10"/>
  <c r="AN49" i="10"/>
  <c r="AW49" i="10" s="1"/>
  <c r="BG49" i="10" s="1"/>
  <c r="BQ49" i="10" s="1"/>
  <c r="CK55" i="10"/>
  <c r="CC59" i="10"/>
  <c r="CM59" i="10"/>
  <c r="CC60" i="10"/>
  <c r="CM60" i="10"/>
  <c r="AU61" i="10"/>
  <c r="BE61" i="10" s="1"/>
  <c r="BO61" i="10" s="1"/>
  <c r="AT64" i="10"/>
  <c r="BD64" i="10" s="1"/>
  <c r="BN64" i="10" s="1"/>
  <c r="DV64" i="10"/>
  <c r="CN64" i="10"/>
  <c r="CD64" i="10"/>
  <c r="CO70" i="10"/>
  <c r="CE70" i="10"/>
  <c r="AP31" i="10"/>
  <c r="AY31" i="10" s="1"/>
  <c r="BI31" i="10" s="1"/>
  <c r="BS31" i="10" s="1"/>
  <c r="AP35" i="10"/>
  <c r="AY35" i="10" s="1"/>
  <c r="BI35" i="10" s="1"/>
  <c r="BS35" i="10" s="1"/>
  <c r="AP37" i="10"/>
  <c r="AY37" i="10" s="1"/>
  <c r="BI37" i="10" s="1"/>
  <c r="BS37" i="10" s="1"/>
  <c r="F45" i="10"/>
  <c r="AQ50" i="10"/>
  <c r="AZ50" i="10" s="1"/>
  <c r="BJ50" i="10" s="1"/>
  <c r="BT50" i="10" s="1"/>
  <c r="AM50" i="10"/>
  <c r="AI50" i="10"/>
  <c r="AP50" i="10"/>
  <c r="AY50" i="10" s="1"/>
  <c r="BI50" i="10" s="1"/>
  <c r="BS50" i="10" s="1"/>
  <c r="AK50" i="10"/>
  <c r="F50" i="10"/>
  <c r="AL50" i="10"/>
  <c r="AR50" i="10"/>
  <c r="BA50" i="10" s="1"/>
  <c r="BK50" i="10" s="1"/>
  <c r="BU50" i="10" s="1"/>
  <c r="AJ50" i="10"/>
  <c r="CL55" i="10"/>
  <c r="CB55" i="10"/>
  <c r="CO59" i="10"/>
  <c r="CE59" i="10"/>
  <c r="CN61" i="10"/>
  <c r="CD61" i="10"/>
  <c r="AS63" i="10"/>
  <c r="BC63" i="10" s="1"/>
  <c r="BM63" i="10" s="1"/>
  <c r="DU64" i="10"/>
  <c r="CD77" i="10"/>
  <c r="CN77" i="10"/>
  <c r="AL16" i="10"/>
  <c r="AP16" i="10"/>
  <c r="AY16" i="10" s="1"/>
  <c r="BI16" i="10" s="1"/>
  <c r="BS16" i="10" s="1"/>
  <c r="AL20" i="10"/>
  <c r="AP20" i="10"/>
  <c r="AY20" i="10" s="1"/>
  <c r="BI20" i="10" s="1"/>
  <c r="BS20" i="10" s="1"/>
  <c r="AL24" i="10"/>
  <c r="AP24" i="10"/>
  <c r="AY24" i="10" s="1"/>
  <c r="BI24" i="10" s="1"/>
  <c r="BS24" i="10" s="1"/>
  <c r="AL28" i="10"/>
  <c r="AP28" i="10"/>
  <c r="AY28" i="10" s="1"/>
  <c r="BI28" i="10" s="1"/>
  <c r="BS28" i="10" s="1"/>
  <c r="AI31" i="10"/>
  <c r="AM31" i="10"/>
  <c r="AV31" i="10" s="1"/>
  <c r="BF31" i="10" s="1"/>
  <c r="BP31" i="10" s="1"/>
  <c r="AQ31" i="10"/>
  <c r="AZ31" i="10" s="1"/>
  <c r="BJ31" i="10" s="1"/>
  <c r="BT31" i="10" s="1"/>
  <c r="AL32" i="10"/>
  <c r="AP32" i="10"/>
  <c r="AY32" i="10" s="1"/>
  <c r="BI32" i="10" s="1"/>
  <c r="BS32" i="10" s="1"/>
  <c r="AI35" i="10"/>
  <c r="AM35" i="10"/>
  <c r="AQ35" i="10"/>
  <c r="AZ35" i="10" s="1"/>
  <c r="BJ35" i="10" s="1"/>
  <c r="BT35" i="10" s="1"/>
  <c r="DV36" i="10"/>
  <c r="AI37" i="10"/>
  <c r="AR38" i="10"/>
  <c r="BA38" i="10" s="1"/>
  <c r="BK38" i="10" s="1"/>
  <c r="BU38" i="10" s="1"/>
  <c r="AN38" i="10"/>
  <c r="AW38" i="10" s="1"/>
  <c r="BG38" i="10" s="1"/>
  <c r="BQ38" i="10" s="1"/>
  <c r="AJ38" i="10"/>
  <c r="AQ38" i="10"/>
  <c r="AZ38" i="10" s="1"/>
  <c r="BJ38" i="10" s="1"/>
  <c r="BT38" i="10" s="1"/>
  <c r="AM38" i="10"/>
  <c r="AI38" i="10"/>
  <c r="AP38" i="10"/>
  <c r="AY38" i="10" s="1"/>
  <c r="BI38" i="10" s="1"/>
  <c r="BS38" i="10" s="1"/>
  <c r="DU41" i="10"/>
  <c r="AS40" i="10"/>
  <c r="BC40" i="10" s="1"/>
  <c r="BM40" i="10" s="1"/>
  <c r="DU44" i="10"/>
  <c r="AI45" i="10"/>
  <c r="AR46" i="10"/>
  <c r="BA46" i="10" s="1"/>
  <c r="BK46" i="10" s="1"/>
  <c r="BU46" i="10" s="1"/>
  <c r="AN46" i="10"/>
  <c r="AW46" i="10" s="1"/>
  <c r="BG46" i="10" s="1"/>
  <c r="BQ46" i="10" s="1"/>
  <c r="AJ46" i="10"/>
  <c r="AS46" i="10" s="1"/>
  <c r="BC46" i="10" s="1"/>
  <c r="BM46" i="10" s="1"/>
  <c r="AQ46" i="10"/>
  <c r="AZ46" i="10" s="1"/>
  <c r="BJ46" i="10" s="1"/>
  <c r="BT46" i="10" s="1"/>
  <c r="AM46" i="10"/>
  <c r="AI46" i="10"/>
  <c r="AP46" i="10"/>
  <c r="AY46" i="10" s="1"/>
  <c r="BI46" i="10" s="1"/>
  <c r="BS46" i="10" s="1"/>
  <c r="CN47" i="10"/>
  <c r="CD47" i="10"/>
  <c r="AR48" i="10"/>
  <c r="BA48" i="10" s="1"/>
  <c r="BK48" i="10" s="1"/>
  <c r="BU48" i="10" s="1"/>
  <c r="AN48" i="10"/>
  <c r="AW48" i="10" s="1"/>
  <c r="BG48" i="10" s="1"/>
  <c r="BQ48" i="10" s="1"/>
  <c r="AJ48" i="10"/>
  <c r="AP48" i="10"/>
  <c r="AY48" i="10" s="1"/>
  <c r="BI48" i="10" s="1"/>
  <c r="BS48" i="10" s="1"/>
  <c r="AK48" i="10"/>
  <c r="F48" i="10"/>
  <c r="AO48" i="10"/>
  <c r="AX48" i="10" s="1"/>
  <c r="BH48" i="10" s="1"/>
  <c r="BR48" i="10" s="1"/>
  <c r="AI48" i="10"/>
  <c r="AN50" i="10"/>
  <c r="AW50" i="10" s="1"/>
  <c r="BG50" i="10" s="1"/>
  <c r="BQ50" i="10" s="1"/>
  <c r="CC51" i="10"/>
  <c r="CM51" i="10"/>
  <c r="CO51" i="10"/>
  <c r="CE51" i="10"/>
  <c r="CK52" i="10"/>
  <c r="CA52" i="10"/>
  <c r="AR53" i="10"/>
  <c r="BA53" i="10" s="1"/>
  <c r="BK53" i="10" s="1"/>
  <c r="BU53" i="10" s="1"/>
  <c r="AN53" i="10"/>
  <c r="AW53" i="10" s="1"/>
  <c r="BG53" i="10" s="1"/>
  <c r="BQ53" i="10" s="1"/>
  <c r="AJ53" i="10"/>
  <c r="AP53" i="10"/>
  <c r="AY53" i="10" s="1"/>
  <c r="BI53" i="10" s="1"/>
  <c r="BS53" i="10" s="1"/>
  <c r="AK53" i="10"/>
  <c r="F53" i="10"/>
  <c r="AO53" i="10"/>
  <c r="AX53" i="10" s="1"/>
  <c r="BH53" i="10" s="1"/>
  <c r="BR53" i="10" s="1"/>
  <c r="AI53" i="10"/>
  <c r="AM53" i="10"/>
  <c r="AL53" i="10"/>
  <c r="CC55" i="10"/>
  <c r="CM55" i="10"/>
  <c r="DU59" i="10"/>
  <c r="AS58" i="10"/>
  <c r="BC58" i="10" s="1"/>
  <c r="BM58" i="10" s="1"/>
  <c r="CL58" i="10"/>
  <c r="CB58" i="10"/>
  <c r="CN63" i="10"/>
  <c r="CD63" i="10"/>
  <c r="CA69" i="10"/>
  <c r="CK69" i="10"/>
  <c r="CL73" i="10"/>
  <c r="CB73" i="10"/>
  <c r="AL31" i="10"/>
  <c r="AL35" i="10"/>
  <c r="DU37" i="10"/>
  <c r="AO37" i="10"/>
  <c r="AX37" i="10" s="1"/>
  <c r="BH37" i="10" s="1"/>
  <c r="BR37" i="10" s="1"/>
  <c r="AK37" i="10"/>
  <c r="AR37" i="10"/>
  <c r="BA37" i="10" s="1"/>
  <c r="BK37" i="10" s="1"/>
  <c r="BU37" i="10" s="1"/>
  <c r="AN37" i="10"/>
  <c r="AW37" i="10" s="1"/>
  <c r="BG37" i="10" s="1"/>
  <c r="BQ37" i="10" s="1"/>
  <c r="AJ37" i="10"/>
  <c r="DV39" i="10"/>
  <c r="DV44" i="10"/>
  <c r="AO45" i="10"/>
  <c r="AX45" i="10" s="1"/>
  <c r="BH45" i="10" s="1"/>
  <c r="BR45" i="10" s="1"/>
  <c r="AK45" i="10"/>
  <c r="AR45" i="10"/>
  <c r="BA45" i="10" s="1"/>
  <c r="BK45" i="10" s="1"/>
  <c r="BU45" i="10" s="1"/>
  <c r="AN45" i="10"/>
  <c r="AW45" i="10" s="1"/>
  <c r="BG45" i="10" s="1"/>
  <c r="BQ45" i="10" s="1"/>
  <c r="AJ45" i="10"/>
  <c r="AP45" i="10"/>
  <c r="AY45" i="10" s="1"/>
  <c r="BI45" i="10" s="1"/>
  <c r="BS45" i="10" s="1"/>
  <c r="CN52" i="10"/>
  <c r="CD52" i="10"/>
  <c r="DU56" i="10"/>
  <c r="CK66" i="10"/>
  <c r="CA66" i="10"/>
  <c r="CO69" i="10"/>
  <c r="CE69" i="10"/>
  <c r="AI16" i="10"/>
  <c r="AM16" i="10"/>
  <c r="AL17" i="10"/>
  <c r="AT17" i="10"/>
  <c r="BD17" i="10" s="1"/>
  <c r="BN17" i="10" s="1"/>
  <c r="AI20" i="10"/>
  <c r="AM20" i="10"/>
  <c r="AV20" i="10" s="1"/>
  <c r="BF20" i="10" s="1"/>
  <c r="BP20" i="10" s="1"/>
  <c r="AL21" i="10"/>
  <c r="AI24" i="10"/>
  <c r="AM24" i="10"/>
  <c r="AV24" i="10" s="1"/>
  <c r="BF24" i="10" s="1"/>
  <c r="BP24" i="10" s="1"/>
  <c r="AL25" i="10"/>
  <c r="AI28" i="10"/>
  <c r="AM28" i="10"/>
  <c r="AV28" i="10" s="1"/>
  <c r="BF28" i="10" s="1"/>
  <c r="BP28" i="10" s="1"/>
  <c r="AL29" i="10"/>
  <c r="AJ31" i="10"/>
  <c r="AN31" i="10"/>
  <c r="AW31" i="10" s="1"/>
  <c r="BG31" i="10" s="1"/>
  <c r="BQ31" i="10" s="1"/>
  <c r="AI32" i="10"/>
  <c r="AM32" i="10"/>
  <c r="AV32" i="10" s="1"/>
  <c r="BF32" i="10" s="1"/>
  <c r="BP32" i="10" s="1"/>
  <c r="AL33" i="10"/>
  <c r="AJ35" i="10"/>
  <c r="AN35" i="10"/>
  <c r="AW35" i="10" s="1"/>
  <c r="BG35" i="10" s="1"/>
  <c r="BQ35" i="10" s="1"/>
  <c r="AL37" i="10"/>
  <c r="AK38" i="10"/>
  <c r="DV40" i="10"/>
  <c r="AO41" i="10"/>
  <c r="AX41" i="10" s="1"/>
  <c r="BH41" i="10" s="1"/>
  <c r="BR41" i="10" s="1"/>
  <c r="AK41" i="10"/>
  <c r="AR41" i="10"/>
  <c r="BA41" i="10" s="1"/>
  <c r="BK41" i="10" s="1"/>
  <c r="BU41" i="10" s="1"/>
  <c r="AN41" i="10"/>
  <c r="AW41" i="10" s="1"/>
  <c r="BG41" i="10" s="1"/>
  <c r="BQ41" i="10" s="1"/>
  <c r="AJ41" i="10"/>
  <c r="AP41" i="10"/>
  <c r="AY41" i="10" s="1"/>
  <c r="BI41" i="10" s="1"/>
  <c r="BS41" i="10" s="1"/>
  <c r="DV43" i="10"/>
  <c r="AS43" i="10"/>
  <c r="BC43" i="10" s="1"/>
  <c r="BM43" i="10" s="1"/>
  <c r="CA44" i="10"/>
  <c r="AL45" i="10"/>
  <c r="AK46" i="10"/>
  <c r="AL48" i="10"/>
  <c r="AO50" i="10"/>
  <c r="AX50" i="10" s="1"/>
  <c r="BH50" i="10" s="1"/>
  <c r="BR50" i="10" s="1"/>
  <c r="AQ53" i="10"/>
  <c r="AZ53" i="10" s="1"/>
  <c r="BJ53" i="10" s="1"/>
  <c r="BT53" i="10" s="1"/>
  <c r="CK54" i="10"/>
  <c r="CO55" i="10"/>
  <c r="CE55" i="10"/>
  <c r="CN56" i="10"/>
  <c r="CD56" i="10"/>
  <c r="DU60" i="10"/>
  <c r="CL59" i="10"/>
  <c r="CB59" i="10"/>
  <c r="CA63" i="10"/>
  <c r="CM64" i="10"/>
  <c r="CC64" i="10"/>
  <c r="CN66" i="10"/>
  <c r="CB72" i="10"/>
  <c r="CL72" i="10"/>
  <c r="AL39" i="10"/>
  <c r="AP39" i="10"/>
  <c r="AY39" i="10" s="1"/>
  <c r="BI39" i="10" s="1"/>
  <c r="BS39" i="10" s="1"/>
  <c r="AL43" i="10"/>
  <c r="AP43" i="10"/>
  <c r="AY43" i="10" s="1"/>
  <c r="BI43" i="10" s="1"/>
  <c r="BS43" i="10" s="1"/>
  <c r="AO47" i="10"/>
  <c r="AX47" i="10" s="1"/>
  <c r="BH47" i="10" s="1"/>
  <c r="BR47" i="10" s="1"/>
  <c r="AK47" i="10"/>
  <c r="AM47" i="10"/>
  <c r="AR47" i="10"/>
  <c r="BA47" i="10" s="1"/>
  <c r="BK47" i="10" s="1"/>
  <c r="BU47" i="10" s="1"/>
  <c r="CD51" i="10"/>
  <c r="CN51" i="10"/>
  <c r="AS52" i="10"/>
  <c r="BC52" i="10" s="1"/>
  <c r="BM52" i="10" s="1"/>
  <c r="CD55" i="10"/>
  <c r="CN55" i="10"/>
  <c r="AS56" i="10"/>
  <c r="BC56" i="10" s="1"/>
  <c r="BM56" i="10" s="1"/>
  <c r="CD59" i="10"/>
  <c r="CN59" i="10"/>
  <c r="CD60" i="10"/>
  <c r="CN60" i="10"/>
  <c r="CN62" i="10"/>
  <c r="CL66" i="10"/>
  <c r="CB66" i="10"/>
  <c r="CB68" i="10"/>
  <c r="CL68" i="10"/>
  <c r="AL36" i="10"/>
  <c r="AI39" i="10"/>
  <c r="AM39" i="10"/>
  <c r="AL40" i="10"/>
  <c r="AI43" i="10"/>
  <c r="AM43" i="10"/>
  <c r="AL44" i="10"/>
  <c r="AI47" i="10"/>
  <c r="AN47" i="10"/>
  <c r="AW47" i="10" s="1"/>
  <c r="BG47" i="10" s="1"/>
  <c r="BQ47" i="10" s="1"/>
  <c r="AU52" i="10"/>
  <c r="BE52" i="10" s="1"/>
  <c r="BO52" i="10" s="1"/>
  <c r="AQ54" i="10"/>
  <c r="AZ54" i="10" s="1"/>
  <c r="BJ54" i="10" s="1"/>
  <c r="BT54" i="10" s="1"/>
  <c r="AM54" i="10"/>
  <c r="AI54" i="10"/>
  <c r="AR54" i="10"/>
  <c r="BA54" i="10" s="1"/>
  <c r="BK54" i="10" s="1"/>
  <c r="BU54" i="10" s="1"/>
  <c r="AL54" i="10"/>
  <c r="AP54" i="10"/>
  <c r="AY54" i="10" s="1"/>
  <c r="BI54" i="10" s="1"/>
  <c r="BS54" i="10" s="1"/>
  <c r="AK54" i="10"/>
  <c r="F54" i="10"/>
  <c r="AU56" i="10"/>
  <c r="BE56" i="10" s="1"/>
  <c r="BO56" i="10" s="1"/>
  <c r="AQ58" i="10"/>
  <c r="AZ58" i="10" s="1"/>
  <c r="BJ58" i="10" s="1"/>
  <c r="BT58" i="10" s="1"/>
  <c r="AM58" i="10"/>
  <c r="AI58" i="10"/>
  <c r="AR58" i="10"/>
  <c r="BA58" i="10" s="1"/>
  <c r="BK58" i="10" s="1"/>
  <c r="BU58" i="10" s="1"/>
  <c r="AL58" i="10"/>
  <c r="AP58" i="10"/>
  <c r="AY58" i="10" s="1"/>
  <c r="BI58" i="10" s="1"/>
  <c r="BS58" i="10" s="1"/>
  <c r="AK58" i="10"/>
  <c r="F58" i="10"/>
  <c r="CO60" i="10"/>
  <c r="CE60" i="10"/>
  <c r="CA60" i="10"/>
  <c r="CL62" i="10"/>
  <c r="CB62" i="10"/>
  <c r="CB64" i="10"/>
  <c r="CL64" i="10"/>
  <c r="DV51" i="10"/>
  <c r="AT51" i="10"/>
  <c r="BD51" i="10" s="1"/>
  <c r="BN51" i="10" s="1"/>
  <c r="AO52" i="10"/>
  <c r="AX52" i="10" s="1"/>
  <c r="BH52" i="10" s="1"/>
  <c r="BR52" i="10" s="1"/>
  <c r="AK52" i="10"/>
  <c r="AM52" i="10"/>
  <c r="AR52" i="10"/>
  <c r="BA52" i="10" s="1"/>
  <c r="BK52" i="10" s="1"/>
  <c r="BU52" i="10" s="1"/>
  <c r="DV55" i="10"/>
  <c r="AT55" i="10"/>
  <c r="BD55" i="10" s="1"/>
  <c r="BN55" i="10" s="1"/>
  <c r="AO56" i="10"/>
  <c r="AX56" i="10" s="1"/>
  <c r="BH56" i="10" s="1"/>
  <c r="BR56" i="10" s="1"/>
  <c r="AK56" i="10"/>
  <c r="AM56" i="10"/>
  <c r="AR56" i="10"/>
  <c r="BA56" i="10" s="1"/>
  <c r="BK56" i="10" s="1"/>
  <c r="BU56" i="10" s="1"/>
  <c r="DV59" i="10"/>
  <c r="AT59" i="10"/>
  <c r="BD59" i="10" s="1"/>
  <c r="BN59" i="10" s="1"/>
  <c r="AO61" i="10"/>
  <c r="AX61" i="10" s="1"/>
  <c r="BH61" i="10" s="1"/>
  <c r="BR61" i="10" s="1"/>
  <c r="AK61" i="10"/>
  <c r="AR61" i="10"/>
  <c r="BA61" i="10" s="1"/>
  <c r="BK61" i="10" s="1"/>
  <c r="BU61" i="10" s="1"/>
  <c r="AN61" i="10"/>
  <c r="AW61" i="10" s="1"/>
  <c r="BG61" i="10" s="1"/>
  <c r="BQ61" i="10" s="1"/>
  <c r="AJ61" i="10"/>
  <c r="AP61" i="10"/>
  <c r="AY61" i="10" s="1"/>
  <c r="BI61" i="10" s="1"/>
  <c r="BS61" i="10" s="1"/>
  <c r="AU64" i="10"/>
  <c r="BE64" i="10" s="1"/>
  <c r="BO64" i="10" s="1"/>
  <c r="CE66" i="10"/>
  <c r="AQ68" i="10"/>
  <c r="AZ68" i="10" s="1"/>
  <c r="BJ68" i="10" s="1"/>
  <c r="BT68" i="10" s="1"/>
  <c r="AM68" i="10"/>
  <c r="AV68" i="10" s="1"/>
  <c r="BF68" i="10" s="1"/>
  <c r="BP68" i="10" s="1"/>
  <c r="AI68" i="10"/>
  <c r="AR68" i="10"/>
  <c r="BA68" i="10" s="1"/>
  <c r="BK68" i="10" s="1"/>
  <c r="BU68" i="10" s="1"/>
  <c r="AL68" i="10"/>
  <c r="AK68" i="10"/>
  <c r="AP68" i="10"/>
  <c r="AY68" i="10" s="1"/>
  <c r="BI68" i="10" s="1"/>
  <c r="BS68" i="10" s="1"/>
  <c r="AJ68" i="10"/>
  <c r="CM70" i="10"/>
  <c r="AU71" i="10"/>
  <c r="BE71" i="10" s="1"/>
  <c r="BO71" i="10" s="1"/>
  <c r="DW71" i="10"/>
  <c r="DU61" i="10"/>
  <c r="AS60" i="10"/>
  <c r="BC60" i="10" s="1"/>
  <c r="BM60" i="10" s="1"/>
  <c r="CD69" i="10"/>
  <c r="CN69" i="10"/>
  <c r="CD70" i="10"/>
  <c r="CN70" i="10"/>
  <c r="CE73" i="10"/>
  <c r="CO73" i="10"/>
  <c r="DU70" i="10"/>
  <c r="AS73" i="10"/>
  <c r="BC73" i="10" s="1"/>
  <c r="BM73" i="10" s="1"/>
  <c r="AL51" i="10"/>
  <c r="AL55" i="10"/>
  <c r="AL59" i="10"/>
  <c r="AK60" i="10"/>
  <c r="AO60" i="10"/>
  <c r="AX60" i="10" s="1"/>
  <c r="BH60" i="10" s="1"/>
  <c r="BR60" i="10" s="1"/>
  <c r="DU63" i="10"/>
  <c r="AL63" i="10"/>
  <c r="AR64" i="10"/>
  <c r="BA64" i="10" s="1"/>
  <c r="BK64" i="10" s="1"/>
  <c r="BU64" i="10" s="1"/>
  <c r="AN64" i="10"/>
  <c r="AW64" i="10" s="1"/>
  <c r="BG64" i="10" s="1"/>
  <c r="BQ64" i="10" s="1"/>
  <c r="AJ64" i="10"/>
  <c r="AM64" i="10"/>
  <c r="DV69" i="10"/>
  <c r="AT69" i="10"/>
  <c r="BD69" i="10" s="1"/>
  <c r="BN69" i="10" s="1"/>
  <c r="CM69" i="10"/>
  <c r="AO71" i="10"/>
  <c r="AX71" i="10" s="1"/>
  <c r="BH71" i="10" s="1"/>
  <c r="BR71" i="10" s="1"/>
  <c r="AK71" i="10"/>
  <c r="AR71" i="10"/>
  <c r="BA71" i="10" s="1"/>
  <c r="BK71" i="10" s="1"/>
  <c r="BU71" i="10" s="1"/>
  <c r="AN71" i="10"/>
  <c r="AW71" i="10" s="1"/>
  <c r="BG71" i="10" s="1"/>
  <c r="BQ71" i="10" s="1"/>
  <c r="AJ71" i="10"/>
  <c r="AM71" i="10"/>
  <c r="AV71" i="10" s="1"/>
  <c r="BF71" i="10" s="1"/>
  <c r="BP71" i="10" s="1"/>
  <c r="AQ71" i="10"/>
  <c r="AZ71" i="10" s="1"/>
  <c r="BJ71" i="10" s="1"/>
  <c r="BT71" i="10" s="1"/>
  <c r="DE72" i="10"/>
  <c r="CV72" i="10"/>
  <c r="DV72" i="10"/>
  <c r="AT72" i="10"/>
  <c r="BD72" i="10" s="1"/>
  <c r="BN72" i="10" s="1"/>
  <c r="DV73" i="10"/>
  <c r="AT73" i="10"/>
  <c r="BD73" i="10" s="1"/>
  <c r="BN73" i="10" s="1"/>
  <c r="CC73" i="10"/>
  <c r="AL60" i="10"/>
  <c r="DV62" i="10"/>
  <c r="AT62" i="10"/>
  <c r="BD62" i="10" s="1"/>
  <c r="BN62" i="10" s="1"/>
  <c r="AO63" i="10"/>
  <c r="AX63" i="10" s="1"/>
  <c r="BH63" i="10" s="1"/>
  <c r="BR63" i="10" s="1"/>
  <c r="AK63" i="10"/>
  <c r="AM63" i="10"/>
  <c r="AR63" i="10"/>
  <c r="BA63" i="10" s="1"/>
  <c r="BK63" i="10" s="1"/>
  <c r="BU63" i="10" s="1"/>
  <c r="AT66" i="10"/>
  <c r="BD66" i="10" s="1"/>
  <c r="BN66" i="10" s="1"/>
  <c r="DU71" i="10"/>
  <c r="AS70" i="10"/>
  <c r="BC70" i="10" s="1"/>
  <c r="BM70" i="10" s="1"/>
  <c r="DW72" i="10"/>
  <c r="AU72" i="10"/>
  <c r="BE72" i="10" s="1"/>
  <c r="BO72" i="10" s="1"/>
  <c r="BZ73" i="10"/>
  <c r="CJ73" i="10"/>
  <c r="AL62" i="10"/>
  <c r="AL66" i="10"/>
  <c r="AR72" i="10"/>
  <c r="BA72" i="10" s="1"/>
  <c r="BK72" i="10" s="1"/>
  <c r="BU72" i="10" s="1"/>
  <c r="AN72" i="10"/>
  <c r="AW72" i="10" s="1"/>
  <c r="BG72" i="10" s="1"/>
  <c r="BQ72" i="10" s="1"/>
  <c r="AJ72" i="10"/>
  <c r="AQ72" i="10"/>
  <c r="AZ72" i="10" s="1"/>
  <c r="BJ72" i="10" s="1"/>
  <c r="BT72" i="10" s="1"/>
  <c r="AM72" i="10"/>
  <c r="AV72" i="10" s="1"/>
  <c r="BF72" i="10" s="1"/>
  <c r="BP72" i="10" s="1"/>
  <c r="AI72" i="10"/>
  <c r="AP72" i="10"/>
  <c r="AY72" i="10" s="1"/>
  <c r="BI72" i="10" s="1"/>
  <c r="BS72" i="10" s="1"/>
  <c r="CD74" i="10"/>
  <c r="CN74" i="10"/>
  <c r="DW75" i="10"/>
  <c r="AU75" i="10"/>
  <c r="BE75" i="10" s="1"/>
  <c r="BO75" i="10" s="1"/>
  <c r="DV76" i="10"/>
  <c r="AT76" i="10"/>
  <c r="BD76" i="10" s="1"/>
  <c r="BN76" i="10" s="1"/>
  <c r="DU78" i="10"/>
  <c r="CE77" i="10"/>
  <c r="CO77" i="10"/>
  <c r="DU74" i="10"/>
  <c r="DE75" i="10"/>
  <c r="CV75" i="10"/>
  <c r="CC75" i="10"/>
  <c r="CM75" i="10"/>
  <c r="CN76" i="10"/>
  <c r="CD76" i="10"/>
  <c r="CA76" i="10"/>
  <c r="CK76" i="10"/>
  <c r="CC78" i="10"/>
  <c r="CM78" i="10"/>
  <c r="AL69" i="10"/>
  <c r="AK70" i="10"/>
  <c r="AO70" i="10"/>
  <c r="AX70" i="10" s="1"/>
  <c r="BH70" i="10" s="1"/>
  <c r="BR70" i="10" s="1"/>
  <c r="AL73" i="10"/>
  <c r="CB76" i="10"/>
  <c r="CL76" i="10"/>
  <c r="BV78" i="10"/>
  <c r="BL78" i="10"/>
  <c r="BZ78" i="10"/>
  <c r="CJ78" i="10"/>
  <c r="AL70" i="10"/>
  <c r="BZ74" i="10"/>
  <c r="CJ74" i="10"/>
  <c r="AO75" i="10"/>
  <c r="AX75" i="10" s="1"/>
  <c r="BH75" i="10" s="1"/>
  <c r="BR75" i="10" s="1"/>
  <c r="AK75" i="10"/>
  <c r="AR75" i="10"/>
  <c r="BA75" i="10" s="1"/>
  <c r="BK75" i="10" s="1"/>
  <c r="BU75" i="10" s="1"/>
  <c r="AN75" i="10"/>
  <c r="AW75" i="10" s="1"/>
  <c r="BG75" i="10" s="1"/>
  <c r="BQ75" i="10" s="1"/>
  <c r="AJ75" i="10"/>
  <c r="AQ75" i="10"/>
  <c r="AZ75" i="10" s="1"/>
  <c r="BJ75" i="10" s="1"/>
  <c r="BT75" i="10" s="1"/>
  <c r="AM75" i="10"/>
  <c r="AV75" i="10" s="1"/>
  <c r="BF75" i="10" s="1"/>
  <c r="BP75" i="10" s="1"/>
  <c r="AI75" i="10"/>
  <c r="DU77" i="10"/>
  <c r="CM77" i="10"/>
  <c r="CC77" i="10"/>
  <c r="CA77" i="10"/>
  <c r="CK77" i="10"/>
  <c r="CD78" i="10"/>
  <c r="CN78" i="10"/>
  <c r="AJ74" i="10"/>
  <c r="AN74" i="10"/>
  <c r="AW74" i="10" s="1"/>
  <c r="BG74" i="10" s="1"/>
  <c r="BQ74" i="10" s="1"/>
  <c r="AR74" i="10"/>
  <c r="BA74" i="10" s="1"/>
  <c r="BK74" i="10" s="1"/>
  <c r="BU74" i="10" s="1"/>
  <c r="AL76" i="10"/>
  <c r="AP76" i="10"/>
  <c r="AY76" i="10" s="1"/>
  <c r="BI76" i="10" s="1"/>
  <c r="BS76" i="10" s="1"/>
  <c r="AK77" i="10"/>
  <c r="AO77" i="10"/>
  <c r="AX77" i="10" s="1"/>
  <c r="BH77" i="10" s="1"/>
  <c r="BR77" i="10" s="1"/>
  <c r="AJ78" i="10"/>
  <c r="AS78" i="10" s="1"/>
  <c r="BC78" i="10" s="1"/>
  <c r="BM78" i="10" s="1"/>
  <c r="AN78" i="10"/>
  <c r="AW78" i="10" s="1"/>
  <c r="BG78" i="10" s="1"/>
  <c r="BQ78" i="10" s="1"/>
  <c r="AR78" i="10"/>
  <c r="BA78" i="10" s="1"/>
  <c r="BK78" i="10" s="1"/>
  <c r="BU78" i="10" s="1"/>
  <c r="AK74" i="10"/>
  <c r="AO74" i="10"/>
  <c r="AX74" i="10" s="1"/>
  <c r="BH74" i="10" s="1"/>
  <c r="BR74" i="10" s="1"/>
  <c r="AM76" i="10"/>
  <c r="CV76" i="10"/>
  <c r="AL77" i="10"/>
  <c r="AK78" i="10"/>
  <c r="AO78" i="10"/>
  <c r="AX78" i="10" s="1"/>
  <c r="BH78" i="10" s="1"/>
  <c r="BR78" i="10" s="1"/>
  <c r="AL74" i="10"/>
  <c r="AL78" i="10"/>
  <c r="DU22" i="9"/>
  <c r="CL22" i="9"/>
  <c r="EO23" i="9"/>
  <c r="AX23" i="9"/>
  <c r="BK23" i="9"/>
  <c r="DK23" i="9"/>
  <c r="BK24" i="9"/>
  <c r="DK24" i="9"/>
  <c r="DK21" i="9"/>
  <c r="BK21" i="9"/>
  <c r="DV22" i="9"/>
  <c r="CM22" i="9"/>
  <c r="DK25" i="9"/>
  <c r="BK25" i="9"/>
  <c r="EM21" i="9"/>
  <c r="AV21" i="9"/>
  <c r="EM25" i="9"/>
  <c r="AV25" i="9"/>
  <c r="AT77" i="9"/>
  <c r="AT76" i="9"/>
  <c r="AT38" i="9"/>
  <c r="AT34" i="9"/>
  <c r="AT30" i="9"/>
  <c r="DU21" i="9"/>
  <c r="CL21" i="9"/>
  <c r="EN22" i="9"/>
  <c r="AW22" i="9"/>
  <c r="BQ22" i="9" s="1"/>
  <c r="DV23" i="9"/>
  <c r="CM23" i="9"/>
  <c r="DU25" i="9"/>
  <c r="CL25" i="9"/>
  <c r="DG19" i="9"/>
  <c r="DK19" i="9"/>
  <c r="FK19" i="9"/>
  <c r="BI20" i="9"/>
  <c r="AH21" i="9"/>
  <c r="BJ21" i="9"/>
  <c r="BK22" i="9"/>
  <c r="BI24" i="9"/>
  <c r="AH25" i="9"/>
  <c r="BJ25" i="9"/>
  <c r="EK26" i="9"/>
  <c r="AT26" i="9"/>
  <c r="AY26" i="9"/>
  <c r="CL26" i="9"/>
  <c r="EP26" i="9"/>
  <c r="BK27" i="9"/>
  <c r="DU27" i="9"/>
  <c r="CL27" i="9"/>
  <c r="AT29" i="9"/>
  <c r="EK29" i="9"/>
  <c r="DV30" i="9"/>
  <c r="CM30" i="9"/>
  <c r="BK32" i="9"/>
  <c r="DK32" i="9"/>
  <c r="EM33" i="9"/>
  <c r="AV33" i="9"/>
  <c r="EO35" i="9"/>
  <c r="AX35" i="9"/>
  <c r="DV35" i="9"/>
  <c r="CM35" i="9"/>
  <c r="EN38" i="9"/>
  <c r="AW38" i="9"/>
  <c r="BQ38" i="9" s="1"/>
  <c r="DK40" i="9"/>
  <c r="BK40" i="9"/>
  <c r="AU66" i="9"/>
  <c r="BO66" i="9" s="1"/>
  <c r="AU44" i="9"/>
  <c r="BO44" i="9" s="1"/>
  <c r="AU35" i="9"/>
  <c r="BO35" i="9" s="1"/>
  <c r="AU31" i="9"/>
  <c r="BO31" i="9" s="1"/>
  <c r="AQ19" i="9"/>
  <c r="AU19" i="9"/>
  <c r="AY19" i="9"/>
  <c r="BE19" i="9"/>
  <c r="BI19" i="9"/>
  <c r="BO19" i="9"/>
  <c r="BX19" i="9" s="1"/>
  <c r="BS19" i="9"/>
  <c r="CC19" i="9" s="1"/>
  <c r="EL19" i="9"/>
  <c r="EP19" i="9"/>
  <c r="FB19" i="9"/>
  <c r="AH20" i="9"/>
  <c r="AV20" i="9"/>
  <c r="AZ20" i="9"/>
  <c r="EK20" i="9"/>
  <c r="EO20" i="9"/>
  <c r="AE21" i="9"/>
  <c r="AI21" i="9"/>
  <c r="EP21" i="9"/>
  <c r="AT22" i="9"/>
  <c r="AX22" i="9"/>
  <c r="EM22" i="9"/>
  <c r="EQ22" i="9"/>
  <c r="AG23" i="9"/>
  <c r="AU23" i="9"/>
  <c r="BO23" i="9" s="1"/>
  <c r="AY23" i="9"/>
  <c r="AH24" i="9"/>
  <c r="AV24" i="9"/>
  <c r="AZ24" i="9"/>
  <c r="EK24" i="9"/>
  <c r="EO24" i="9"/>
  <c r="AE25" i="9"/>
  <c r="AI25" i="9"/>
  <c r="EP25" i="9"/>
  <c r="AZ26" i="9"/>
  <c r="AU26" i="9"/>
  <c r="BO26" i="9" s="1"/>
  <c r="DU26" i="9"/>
  <c r="EQ26" i="9"/>
  <c r="AV27" i="9"/>
  <c r="EM27" i="9"/>
  <c r="AU27" i="9"/>
  <c r="BO27" i="9" s="1"/>
  <c r="AN28" i="9"/>
  <c r="AF28" i="9"/>
  <c r="AI28" i="9"/>
  <c r="AE28" i="9"/>
  <c r="AG28" i="9"/>
  <c r="BK28" i="9"/>
  <c r="DK28" i="9"/>
  <c r="AX29" i="9"/>
  <c r="EO29" i="9"/>
  <c r="EO31" i="9"/>
  <c r="AX31" i="9"/>
  <c r="DV31" i="9"/>
  <c r="CM31" i="9"/>
  <c r="EN34" i="9"/>
  <c r="AW34" i="9"/>
  <c r="BQ34" i="9" s="1"/>
  <c r="BK35" i="9"/>
  <c r="DK35" i="9"/>
  <c r="EK38" i="9"/>
  <c r="DU38" i="9"/>
  <c r="CL38" i="9"/>
  <c r="DG78" i="9"/>
  <c r="BG78" i="9"/>
  <c r="AV19" i="9"/>
  <c r="BF19" i="9"/>
  <c r="BP19" i="9"/>
  <c r="BT19" i="9"/>
  <c r="CD19" i="9" s="1"/>
  <c r="EM19" i="9"/>
  <c r="EQ19" i="9"/>
  <c r="BK20" i="9"/>
  <c r="AF21" i="9"/>
  <c r="AN21" i="9"/>
  <c r="AU22" i="9"/>
  <c r="BO22" i="9" s="1"/>
  <c r="BI22" i="9"/>
  <c r="AH23" i="9"/>
  <c r="AZ23" i="9"/>
  <c r="AF25" i="9"/>
  <c r="AN25" i="9"/>
  <c r="AV26" i="9"/>
  <c r="AW26" i="9"/>
  <c r="BQ26" i="9" s="1"/>
  <c r="EL26" i="9"/>
  <c r="C26" i="9" s="1"/>
  <c r="DK27" i="9"/>
  <c r="AW28" i="9"/>
  <c r="BQ28" i="9" s="1"/>
  <c r="EN28" i="9"/>
  <c r="DV28" i="9"/>
  <c r="CM28" i="9"/>
  <c r="DU29" i="9"/>
  <c r="CL29" i="9"/>
  <c r="EN30" i="9"/>
  <c r="AW30" i="9"/>
  <c r="BQ30" i="9" s="1"/>
  <c r="BK31" i="9"/>
  <c r="DK31" i="9"/>
  <c r="EK34" i="9"/>
  <c r="DU34" i="9"/>
  <c r="CL34" i="9"/>
  <c r="DU37" i="9"/>
  <c r="CL37" i="9"/>
  <c r="DV38" i="9"/>
  <c r="CM38" i="9"/>
  <c r="DV39" i="9"/>
  <c r="CM39" i="9"/>
  <c r="DI40" i="9"/>
  <c r="BI40" i="9"/>
  <c r="AX82" i="9"/>
  <c r="AX77" i="9"/>
  <c r="AX38" i="9"/>
  <c r="AX34" i="9"/>
  <c r="AX30" i="9"/>
  <c r="AW19" i="9"/>
  <c r="BA19" i="9"/>
  <c r="BG19" i="9"/>
  <c r="BK19" i="9"/>
  <c r="BQ19" i="9"/>
  <c r="CA19" i="9" s="1"/>
  <c r="BU19" i="9"/>
  <c r="AF20" i="9"/>
  <c r="AT20" i="9"/>
  <c r="AX20" i="9"/>
  <c r="CL20" i="9"/>
  <c r="AY21" i="9"/>
  <c r="CM21" i="9"/>
  <c r="AV22" i="9"/>
  <c r="AZ22" i="9"/>
  <c r="AE23" i="9"/>
  <c r="AF24" i="9"/>
  <c r="AT24" i="9"/>
  <c r="AX24" i="9"/>
  <c r="CL24" i="9"/>
  <c r="AY25" i="9"/>
  <c r="CM25" i="9"/>
  <c r="AI26" i="9"/>
  <c r="BK26" i="9"/>
  <c r="EM26" i="9"/>
  <c r="EO27" i="9"/>
  <c r="AX27" i="9"/>
  <c r="AZ27" i="9"/>
  <c r="EQ27" i="9"/>
  <c r="EM29" i="9"/>
  <c r="AV29" i="9"/>
  <c r="EK30" i="9"/>
  <c r="DU30" i="9"/>
  <c r="CL30" i="9"/>
  <c r="DU33" i="9"/>
  <c r="CL33" i="9"/>
  <c r="DV34" i="9"/>
  <c r="CM34" i="9"/>
  <c r="BK36" i="9"/>
  <c r="DK36" i="9"/>
  <c r="EM37" i="9"/>
  <c r="AV37" i="9"/>
  <c r="EO39" i="9"/>
  <c r="AX39" i="9"/>
  <c r="BK39" i="9"/>
  <c r="DK39" i="9"/>
  <c r="BI28" i="9"/>
  <c r="AH29" i="9"/>
  <c r="BJ29" i="9"/>
  <c r="BK30" i="9"/>
  <c r="EL30" i="9"/>
  <c r="C30" i="9" s="1"/>
  <c r="EP30" i="9"/>
  <c r="CL31" i="9"/>
  <c r="DU31" i="9"/>
  <c r="EM31" i="9"/>
  <c r="EQ31" i="9"/>
  <c r="AG32" i="9"/>
  <c r="BI32" i="9"/>
  <c r="CM32" i="9"/>
  <c r="DV32" i="9"/>
  <c r="AH33" i="9"/>
  <c r="BJ33" i="9"/>
  <c r="EK33" i="9"/>
  <c r="EO33" i="9"/>
  <c r="BK34" i="9"/>
  <c r="EL34" i="9"/>
  <c r="C34" i="9" s="1"/>
  <c r="EP34" i="9"/>
  <c r="CL35" i="9"/>
  <c r="DU35" i="9"/>
  <c r="EM35" i="9"/>
  <c r="EQ35" i="9"/>
  <c r="AG36" i="9"/>
  <c r="BI36" i="9"/>
  <c r="CM36" i="9"/>
  <c r="DV36" i="9"/>
  <c r="AH37" i="9"/>
  <c r="BJ37" i="9"/>
  <c r="EK37" i="9"/>
  <c r="EO37" i="9"/>
  <c r="BK38" i="9"/>
  <c r="EL38" i="9"/>
  <c r="C38" i="9" s="1"/>
  <c r="EP38" i="9"/>
  <c r="AF39" i="9"/>
  <c r="AN39" i="9"/>
  <c r="CL39" i="9"/>
  <c r="DU39" i="9"/>
  <c r="EM39" i="9"/>
  <c r="EQ39" i="9"/>
  <c r="AG40" i="9"/>
  <c r="AZ40" i="9"/>
  <c r="EP40" i="9"/>
  <c r="AI41" i="9"/>
  <c r="AE41" i="9"/>
  <c r="EP41" i="9"/>
  <c r="AY41" i="9"/>
  <c r="AN41" i="9"/>
  <c r="AV41" i="9"/>
  <c r="EM42" i="9"/>
  <c r="AV42" i="9"/>
  <c r="DK43" i="9"/>
  <c r="BK43" i="9"/>
  <c r="EK44" i="9"/>
  <c r="DU44" i="9"/>
  <c r="CL44" i="9"/>
  <c r="DV45" i="9"/>
  <c r="CM45" i="9"/>
  <c r="EK48" i="9"/>
  <c r="DU48" i="9"/>
  <c r="CL48" i="9"/>
  <c r="EO49" i="9"/>
  <c r="AX49" i="9"/>
  <c r="BK29" i="9"/>
  <c r="BI31" i="9"/>
  <c r="AH32" i="9"/>
  <c r="BJ32" i="9"/>
  <c r="BK33" i="9"/>
  <c r="BI35" i="9"/>
  <c r="AH36" i="9"/>
  <c r="BJ36" i="9"/>
  <c r="BK37" i="9"/>
  <c r="BI39" i="9"/>
  <c r="AH40" i="9"/>
  <c r="DU40" i="9"/>
  <c r="EL41" i="9"/>
  <c r="C41" i="9" s="1"/>
  <c r="AU41" i="9"/>
  <c r="BO41" i="9" s="1"/>
  <c r="EM43" i="9"/>
  <c r="AV43" i="9"/>
  <c r="DV44" i="9"/>
  <c r="CM44" i="9"/>
  <c r="EO45" i="9"/>
  <c r="AX45" i="9"/>
  <c r="BK45" i="9"/>
  <c r="DK45" i="9"/>
  <c r="DK47" i="9"/>
  <c r="BK47" i="9"/>
  <c r="DV48" i="9"/>
  <c r="CM48" i="9"/>
  <c r="DK49" i="9"/>
  <c r="BK49" i="9"/>
  <c r="AH27" i="9"/>
  <c r="AF29" i="9"/>
  <c r="AN29" i="9"/>
  <c r="AU30" i="9"/>
  <c r="BO30" i="9" s="1"/>
  <c r="AY30" i="9"/>
  <c r="AH31" i="9"/>
  <c r="AV31" i="9"/>
  <c r="AZ31" i="9"/>
  <c r="AE32" i="9"/>
  <c r="AI32" i="9"/>
  <c r="AF33" i="9"/>
  <c r="AN33" i="9"/>
  <c r="AT33" i="9"/>
  <c r="AX33" i="9"/>
  <c r="AU34" i="9"/>
  <c r="BO34" i="9" s="1"/>
  <c r="AY34" i="9"/>
  <c r="AH35" i="9"/>
  <c r="AV35" i="9"/>
  <c r="AZ35" i="9"/>
  <c r="AE36" i="9"/>
  <c r="AI36" i="9"/>
  <c r="AF37" i="9"/>
  <c r="AN37" i="9"/>
  <c r="AT37" i="9"/>
  <c r="AX37" i="9"/>
  <c r="AU38" i="9"/>
  <c r="BO38" i="9" s="1"/>
  <c r="AY38" i="9"/>
  <c r="AH39" i="9"/>
  <c r="AV39" i="9"/>
  <c r="AZ39" i="9"/>
  <c r="AE40" i="9"/>
  <c r="AI40" i="9"/>
  <c r="CL40" i="9"/>
  <c r="BK41" i="9"/>
  <c r="DK41" i="9"/>
  <c r="BJ41" i="9"/>
  <c r="DV41" i="9"/>
  <c r="CM41" i="9"/>
  <c r="DU43" i="9"/>
  <c r="CL43" i="9"/>
  <c r="EM47" i="9"/>
  <c r="AV47" i="9"/>
  <c r="AE27" i="9"/>
  <c r="CL28" i="9"/>
  <c r="AY29" i="9"/>
  <c r="CM29" i="9"/>
  <c r="AV30" i="9"/>
  <c r="AZ30" i="9"/>
  <c r="AE31" i="9"/>
  <c r="AF32" i="9"/>
  <c r="CL32" i="9"/>
  <c r="AY33" i="9"/>
  <c r="CM33" i="9"/>
  <c r="AV34" i="9"/>
  <c r="AZ34" i="9"/>
  <c r="AE35" i="9"/>
  <c r="AF36" i="9"/>
  <c r="CL36" i="9"/>
  <c r="AY37" i="9"/>
  <c r="CM37" i="9"/>
  <c r="AV38" i="9"/>
  <c r="AZ38" i="9"/>
  <c r="AE39" i="9"/>
  <c r="AF40" i="9"/>
  <c r="AH41" i="9"/>
  <c r="EQ42" i="9"/>
  <c r="AZ42" i="9"/>
  <c r="EN44" i="9"/>
  <c r="AW44" i="9"/>
  <c r="BQ44" i="9" s="1"/>
  <c r="BK46" i="9"/>
  <c r="DK46" i="9"/>
  <c r="DU47" i="9"/>
  <c r="CL47" i="9"/>
  <c r="EN48" i="9"/>
  <c r="AW48" i="9"/>
  <c r="BQ48" i="9" s="1"/>
  <c r="BI42" i="9"/>
  <c r="DK42" i="9"/>
  <c r="AH43" i="9"/>
  <c r="BJ43" i="9"/>
  <c r="BK44" i="9"/>
  <c r="DI44" i="9"/>
  <c r="EL44" i="9"/>
  <c r="C44" i="9" s="1"/>
  <c r="EP44" i="9"/>
  <c r="EQ45" i="9"/>
  <c r="BI46" i="9"/>
  <c r="AH47" i="9"/>
  <c r="BJ47" i="9"/>
  <c r="BK48" i="9"/>
  <c r="EL48" i="9"/>
  <c r="C48" i="9" s="1"/>
  <c r="EP48" i="9"/>
  <c r="AN49" i="9"/>
  <c r="AN50" i="9"/>
  <c r="AF50" i="9"/>
  <c r="AI50" i="9"/>
  <c r="AE50" i="9"/>
  <c r="AG50" i="9"/>
  <c r="BK50" i="9"/>
  <c r="DK50" i="9"/>
  <c r="DK52" i="9"/>
  <c r="BK52" i="9"/>
  <c r="DV53" i="9"/>
  <c r="CM53" i="9"/>
  <c r="EN55" i="9"/>
  <c r="AW55" i="9"/>
  <c r="BQ55" i="9" s="1"/>
  <c r="DV56" i="9"/>
  <c r="CM56" i="9"/>
  <c r="AH42" i="9"/>
  <c r="EK42" i="9"/>
  <c r="EO42" i="9"/>
  <c r="AE43" i="9"/>
  <c r="AI43" i="9"/>
  <c r="EP43" i="9"/>
  <c r="AT44" i="9"/>
  <c r="AX44" i="9"/>
  <c r="EM44" i="9"/>
  <c r="EQ44" i="9"/>
  <c r="AG45" i="9"/>
  <c r="AU45" i="9"/>
  <c r="BO45" i="9" s="1"/>
  <c r="AY45" i="9"/>
  <c r="AH46" i="9"/>
  <c r="AV46" i="9"/>
  <c r="AZ46" i="9"/>
  <c r="EK46" i="9"/>
  <c r="AE47" i="9"/>
  <c r="AI47" i="9"/>
  <c r="EP47" i="9"/>
  <c r="AT48" i="9"/>
  <c r="AX48" i="9"/>
  <c r="EM48" i="9"/>
  <c r="EQ48" i="9"/>
  <c r="AU49" i="9"/>
  <c r="BO49" i="9" s="1"/>
  <c r="AY49" i="9"/>
  <c r="AH50" i="9"/>
  <c r="DJ50" i="9"/>
  <c r="EO53" i="9"/>
  <c r="AX53" i="9"/>
  <c r="BK53" i="9"/>
  <c r="DK53" i="9"/>
  <c r="DU55" i="9"/>
  <c r="CL55" i="9"/>
  <c r="EN56" i="9"/>
  <c r="AW56" i="9"/>
  <c r="BQ56" i="9" s="1"/>
  <c r="DK56" i="9"/>
  <c r="BK56" i="9"/>
  <c r="BK42" i="9"/>
  <c r="AF43" i="9"/>
  <c r="AN43" i="9"/>
  <c r="BI44" i="9"/>
  <c r="AH45" i="9"/>
  <c r="AZ45" i="9"/>
  <c r="AI46" i="9"/>
  <c r="AF47" i="9"/>
  <c r="AN47" i="9"/>
  <c r="AU48" i="9"/>
  <c r="BO48" i="9" s="1"/>
  <c r="AY48" i="9"/>
  <c r="AH49" i="9"/>
  <c r="AV49" i="9"/>
  <c r="AZ49" i="9"/>
  <c r="EN51" i="9"/>
  <c r="AW51" i="9"/>
  <c r="BQ51" i="9" s="1"/>
  <c r="DU52" i="9"/>
  <c r="CL52" i="9"/>
  <c r="BK54" i="9"/>
  <c r="DK54" i="9"/>
  <c r="AX57" i="9"/>
  <c r="EO57" i="9"/>
  <c r="AF42" i="9"/>
  <c r="AT42" i="9"/>
  <c r="AX42" i="9"/>
  <c r="CL42" i="9"/>
  <c r="AY43" i="9"/>
  <c r="CM43" i="9"/>
  <c r="AV44" i="9"/>
  <c r="AZ44" i="9"/>
  <c r="AE45" i="9"/>
  <c r="AF46" i="9"/>
  <c r="AT46" i="9"/>
  <c r="CL46" i="9"/>
  <c r="AY47" i="9"/>
  <c r="CM47" i="9"/>
  <c r="AV48" i="9"/>
  <c r="AZ48" i="9"/>
  <c r="AE49" i="9"/>
  <c r="BJ50" i="9"/>
  <c r="DU51" i="9"/>
  <c r="CL51" i="9"/>
  <c r="EN52" i="9"/>
  <c r="AW52" i="9"/>
  <c r="BQ52" i="9" s="1"/>
  <c r="DV52" i="9"/>
  <c r="CM52" i="9"/>
  <c r="DU56" i="9"/>
  <c r="CL56" i="9"/>
  <c r="AY50" i="9"/>
  <c r="CM50" i="9"/>
  <c r="DV50" i="9"/>
  <c r="AV51" i="9"/>
  <c r="AZ51" i="9"/>
  <c r="EK51" i="9"/>
  <c r="EO51" i="9"/>
  <c r="AE52" i="9"/>
  <c r="AI52" i="9"/>
  <c r="EL52" i="9"/>
  <c r="C52" i="9" s="1"/>
  <c r="EP52" i="9"/>
  <c r="AF53" i="9"/>
  <c r="AN53" i="9"/>
  <c r="CL53" i="9"/>
  <c r="DU53" i="9"/>
  <c r="EM53" i="9"/>
  <c r="EQ53" i="9"/>
  <c r="AG54" i="9"/>
  <c r="AY54" i="9"/>
  <c r="CM54" i="9"/>
  <c r="DV54" i="9"/>
  <c r="AV55" i="9"/>
  <c r="AZ55" i="9"/>
  <c r="EK55" i="9"/>
  <c r="EO55" i="9"/>
  <c r="AE56" i="9"/>
  <c r="AI56" i="9"/>
  <c r="EL56" i="9"/>
  <c r="C56" i="9" s="1"/>
  <c r="EP56" i="9"/>
  <c r="DI57" i="9"/>
  <c r="BI57" i="9"/>
  <c r="DV59" i="9"/>
  <c r="CM59" i="9"/>
  <c r="DV60" i="9"/>
  <c r="CM60" i="9"/>
  <c r="DK62" i="9"/>
  <c r="BK62" i="9"/>
  <c r="BK51" i="9"/>
  <c r="EL51" i="9"/>
  <c r="C51" i="9" s="1"/>
  <c r="EP51" i="9"/>
  <c r="EM52" i="9"/>
  <c r="EQ52" i="9"/>
  <c r="BI53" i="9"/>
  <c r="AH54" i="9"/>
  <c r="BJ54" i="9"/>
  <c r="BK55" i="9"/>
  <c r="EL55" i="9"/>
  <c r="C55" i="9" s="1"/>
  <c r="EP55" i="9"/>
  <c r="EQ56" i="9"/>
  <c r="AN57" i="9"/>
  <c r="AF57" i="9"/>
  <c r="AH57" i="9"/>
  <c r="DK58" i="9"/>
  <c r="BK58" i="9"/>
  <c r="BK60" i="9"/>
  <c r="DK60" i="9"/>
  <c r="EM62" i="9"/>
  <c r="AV62" i="9"/>
  <c r="EN63" i="9"/>
  <c r="AW63" i="9"/>
  <c r="BQ63" i="9" s="1"/>
  <c r="AT51" i="9"/>
  <c r="AX51" i="9"/>
  <c r="AU52" i="9"/>
  <c r="BO52" i="9" s="1"/>
  <c r="AY52" i="9"/>
  <c r="AH53" i="9"/>
  <c r="AV53" i="9"/>
  <c r="AZ53" i="9"/>
  <c r="AE54" i="9"/>
  <c r="AI54" i="9"/>
  <c r="AT55" i="9"/>
  <c r="AX55" i="9"/>
  <c r="AG56" i="9"/>
  <c r="AU56" i="9"/>
  <c r="BO56" i="9" s="1"/>
  <c r="AY56" i="9"/>
  <c r="AE57" i="9"/>
  <c r="EQ57" i="9"/>
  <c r="AZ57" i="9"/>
  <c r="EM58" i="9"/>
  <c r="AV58" i="9"/>
  <c r="EN59" i="9"/>
  <c r="AW59" i="9"/>
  <c r="BQ59" i="9" s="1"/>
  <c r="EO60" i="9"/>
  <c r="AX60" i="9"/>
  <c r="DU62" i="9"/>
  <c r="CL62" i="9"/>
  <c r="EK63" i="9"/>
  <c r="DV63" i="9"/>
  <c r="CM63" i="9"/>
  <c r="EO64" i="9"/>
  <c r="AX64" i="9"/>
  <c r="AU51" i="9"/>
  <c r="BO51" i="9" s="1"/>
  <c r="AY51" i="9"/>
  <c r="AV52" i="9"/>
  <c r="AZ52" i="9"/>
  <c r="AE53" i="9"/>
  <c r="AF54" i="9"/>
  <c r="AU55" i="9"/>
  <c r="BO55" i="9" s="1"/>
  <c r="AY55" i="9"/>
  <c r="AZ56" i="9"/>
  <c r="AG57" i="9"/>
  <c r="BK57" i="9"/>
  <c r="DK57" i="9"/>
  <c r="DU58" i="9"/>
  <c r="CL58" i="9"/>
  <c r="EK59" i="9"/>
  <c r="DU59" i="9"/>
  <c r="CL59" i="9"/>
  <c r="BK61" i="9"/>
  <c r="DK61" i="9"/>
  <c r="AT64" i="9"/>
  <c r="DK64" i="9"/>
  <c r="BK64" i="9"/>
  <c r="AH58" i="9"/>
  <c r="BJ58" i="9"/>
  <c r="BK59" i="9"/>
  <c r="EL59" i="9"/>
  <c r="C59" i="9" s="1"/>
  <c r="EP59" i="9"/>
  <c r="AF60" i="9"/>
  <c r="AN60" i="9"/>
  <c r="EQ60" i="9"/>
  <c r="BI61" i="9"/>
  <c r="AH62" i="9"/>
  <c r="BJ62" i="9"/>
  <c r="BK63" i="9"/>
  <c r="DI63" i="9"/>
  <c r="AN64" i="9"/>
  <c r="DV69" i="9"/>
  <c r="CM69" i="9"/>
  <c r="EM71" i="9"/>
  <c r="AV71" i="9"/>
  <c r="EN72" i="9"/>
  <c r="AW72" i="9"/>
  <c r="BQ72" i="9" s="1"/>
  <c r="AE58" i="9"/>
  <c r="AI58" i="9"/>
  <c r="EP58" i="9"/>
  <c r="AN59" i="9"/>
  <c r="AT59" i="9"/>
  <c r="AX59" i="9"/>
  <c r="EM59" i="9"/>
  <c r="EQ59" i="9"/>
  <c r="AG60" i="9"/>
  <c r="AY60" i="9"/>
  <c r="AH61" i="9"/>
  <c r="AV61" i="9"/>
  <c r="AZ61" i="9"/>
  <c r="EK61" i="9"/>
  <c r="EO61" i="9"/>
  <c r="AE62" i="9"/>
  <c r="AI62" i="9"/>
  <c r="EP62" i="9"/>
  <c r="AF63" i="9"/>
  <c r="AN63" i="9"/>
  <c r="AT63" i="9"/>
  <c r="AX63" i="9"/>
  <c r="CL63" i="9"/>
  <c r="EM63" i="9"/>
  <c r="EQ63" i="9"/>
  <c r="AG64" i="9"/>
  <c r="EQ64" i="9"/>
  <c r="AU64" i="9"/>
  <c r="BO64" i="9" s="1"/>
  <c r="AY64" i="9"/>
  <c r="DK67" i="9"/>
  <c r="BK67" i="9"/>
  <c r="EO69" i="9"/>
  <c r="AX69" i="9"/>
  <c r="BK69" i="9"/>
  <c r="DK69" i="9"/>
  <c r="DU71" i="9"/>
  <c r="CL71" i="9"/>
  <c r="AF58" i="9"/>
  <c r="AN58" i="9"/>
  <c r="AU59" i="9"/>
  <c r="BO59" i="9" s="1"/>
  <c r="AY59" i="9"/>
  <c r="AH60" i="9"/>
  <c r="AZ60" i="9"/>
  <c r="AF62" i="9"/>
  <c r="AN62" i="9"/>
  <c r="BI63" i="9"/>
  <c r="AH64" i="9"/>
  <c r="AZ64" i="9"/>
  <c r="DV65" i="9"/>
  <c r="CM65" i="9"/>
  <c r="EM67" i="9"/>
  <c r="AV67" i="9"/>
  <c r="EN68" i="9"/>
  <c r="AW68" i="9"/>
  <c r="BQ68" i="9" s="1"/>
  <c r="DU68" i="9"/>
  <c r="CL68" i="9"/>
  <c r="BK70" i="9"/>
  <c r="DK70" i="9"/>
  <c r="AY58" i="9"/>
  <c r="AV59" i="9"/>
  <c r="AZ59" i="9"/>
  <c r="AE60" i="9"/>
  <c r="AF61" i="9"/>
  <c r="AT61" i="9"/>
  <c r="AX61" i="9"/>
  <c r="CL61" i="9"/>
  <c r="AY62" i="9"/>
  <c r="AV63" i="9"/>
  <c r="AZ63" i="9"/>
  <c r="EK64" i="9"/>
  <c r="EO65" i="9"/>
  <c r="AX65" i="9"/>
  <c r="BK65" i="9"/>
  <c r="DK65" i="9"/>
  <c r="DU67" i="9"/>
  <c r="CL67" i="9"/>
  <c r="EK68" i="9"/>
  <c r="DV68" i="9"/>
  <c r="CM68" i="9"/>
  <c r="DK71" i="9"/>
  <c r="BK71" i="9"/>
  <c r="AN65" i="9"/>
  <c r="DJ65" i="9"/>
  <c r="EQ65" i="9"/>
  <c r="BI66" i="9"/>
  <c r="DK66" i="9"/>
  <c r="AH67" i="9"/>
  <c r="BJ67" i="9"/>
  <c r="BK68" i="9"/>
  <c r="EP68" i="9"/>
  <c r="EQ69" i="9"/>
  <c r="BI70" i="9"/>
  <c r="AH71" i="9"/>
  <c r="BJ71" i="9"/>
  <c r="AT72" i="9"/>
  <c r="EK72" i="9"/>
  <c r="AX72" i="9"/>
  <c r="EO72" i="9"/>
  <c r="EN73" i="9"/>
  <c r="AW73" i="9"/>
  <c r="BQ73" i="9" s="1"/>
  <c r="DV73" i="9"/>
  <c r="CM73" i="9"/>
  <c r="AG65" i="9"/>
  <c r="AU65" i="9"/>
  <c r="BO65" i="9" s="1"/>
  <c r="AY65" i="9"/>
  <c r="AH66" i="9"/>
  <c r="AV66" i="9"/>
  <c r="AZ66" i="9"/>
  <c r="EK66" i="9"/>
  <c r="EO66" i="9"/>
  <c r="AE67" i="9"/>
  <c r="AI67" i="9"/>
  <c r="EP67" i="9"/>
  <c r="AF68" i="9"/>
  <c r="AN68" i="9"/>
  <c r="AT68" i="9"/>
  <c r="AX68" i="9"/>
  <c r="EM68" i="9"/>
  <c r="EQ68" i="9"/>
  <c r="AG69" i="9"/>
  <c r="AU69" i="9"/>
  <c r="BO69" i="9" s="1"/>
  <c r="AY69" i="9"/>
  <c r="AH70" i="9"/>
  <c r="AV70" i="9"/>
  <c r="AZ70" i="9"/>
  <c r="AE71" i="9"/>
  <c r="AI71" i="9"/>
  <c r="EP71" i="9"/>
  <c r="AU72" i="9"/>
  <c r="BO72" i="9" s="1"/>
  <c r="EL72" i="9"/>
  <c r="C72" i="9" s="1"/>
  <c r="AY72" i="9"/>
  <c r="EP72" i="9"/>
  <c r="EK73" i="9"/>
  <c r="DK73" i="9"/>
  <c r="BK73" i="9"/>
  <c r="AW74" i="9"/>
  <c r="BQ74" i="9" s="1"/>
  <c r="EN74" i="9"/>
  <c r="DK75" i="9"/>
  <c r="BK75" i="9"/>
  <c r="AH65" i="9"/>
  <c r="BJ65" i="9"/>
  <c r="BK66" i="9"/>
  <c r="AF67" i="9"/>
  <c r="AN67" i="9"/>
  <c r="AY68" i="9"/>
  <c r="AH69" i="9"/>
  <c r="AZ69" i="9"/>
  <c r="AE70" i="9"/>
  <c r="AI70" i="9"/>
  <c r="AF71" i="9"/>
  <c r="AN71" i="9"/>
  <c r="EM72" i="9"/>
  <c r="AV72" i="9"/>
  <c r="EQ72" i="9"/>
  <c r="AZ72" i="9"/>
  <c r="AU77" i="9"/>
  <c r="BO77" i="9" s="1"/>
  <c r="AE65" i="9"/>
  <c r="AT66" i="9"/>
  <c r="AX66" i="9"/>
  <c r="CL66" i="9"/>
  <c r="AY67" i="9"/>
  <c r="AV68" i="9"/>
  <c r="AZ68" i="9"/>
  <c r="AE69" i="9"/>
  <c r="AF70" i="9"/>
  <c r="CL70" i="9"/>
  <c r="AY71" i="9"/>
  <c r="DK72" i="9"/>
  <c r="BK72" i="9"/>
  <c r="DU73" i="9"/>
  <c r="CL73" i="9"/>
  <c r="EP73" i="9"/>
  <c r="BK74" i="9"/>
  <c r="AG75" i="9"/>
  <c r="AN75" i="9"/>
  <c r="AF75" i="9"/>
  <c r="DU75" i="9"/>
  <c r="CL75" i="9"/>
  <c r="AY76" i="9"/>
  <c r="EM77" i="9"/>
  <c r="AV77" i="9"/>
  <c r="DK77" i="9"/>
  <c r="BK77" i="9"/>
  <c r="BI77" i="9"/>
  <c r="DI77" i="9"/>
  <c r="AF73" i="9"/>
  <c r="AN73" i="9"/>
  <c r="AT73" i="9"/>
  <c r="AX73" i="9"/>
  <c r="EQ73" i="9"/>
  <c r="AY74" i="9"/>
  <c r="AE75" i="9"/>
  <c r="EK76" i="9"/>
  <c r="DV76" i="9"/>
  <c r="CM76" i="9"/>
  <c r="AW76" i="9"/>
  <c r="BQ76" i="9" s="1"/>
  <c r="EN77" i="9"/>
  <c r="AW77" i="9"/>
  <c r="BQ77" i="9" s="1"/>
  <c r="AG73" i="9"/>
  <c r="AY73" i="9"/>
  <c r="AI74" i="9"/>
  <c r="AE74" i="9"/>
  <c r="AN74" i="9"/>
  <c r="AU74" i="9"/>
  <c r="BO74" i="9" s="1"/>
  <c r="AZ74" i="9"/>
  <c r="DK74" i="9"/>
  <c r="AH75" i="9"/>
  <c r="BJ75" i="9"/>
  <c r="DV75" i="9"/>
  <c r="CM75" i="9"/>
  <c r="AU76" i="9"/>
  <c r="BO76" i="9" s="1"/>
  <c r="AX76" i="9"/>
  <c r="EP76" i="9"/>
  <c r="EK77" i="9"/>
  <c r="EP77" i="9"/>
  <c r="DK78" i="9"/>
  <c r="BK78" i="9"/>
  <c r="AZ73" i="9"/>
  <c r="AV74" i="9"/>
  <c r="AI75" i="9"/>
  <c r="BK76" i="9"/>
  <c r="EL77" i="9"/>
  <c r="C77" i="9" s="1"/>
  <c r="EQ77" i="9"/>
  <c r="AZ77" i="9"/>
  <c r="AU79" i="9"/>
  <c r="BO79" i="9" s="1"/>
  <c r="EL79" i="9"/>
  <c r="C79" i="9" s="1"/>
  <c r="DK79" i="9"/>
  <c r="BK79" i="9"/>
  <c r="AG76" i="9"/>
  <c r="AX78" i="9"/>
  <c r="EO78" i="9"/>
  <c r="DU79" i="9"/>
  <c r="CL79" i="9"/>
  <c r="BI75" i="9"/>
  <c r="AZ76" i="9"/>
  <c r="AT78" i="9"/>
  <c r="EK78" i="9"/>
  <c r="DU78" i="9"/>
  <c r="CL78" i="9"/>
  <c r="EN79" i="9"/>
  <c r="AW79" i="9"/>
  <c r="BQ79" i="9" s="1"/>
  <c r="DV79" i="9"/>
  <c r="CM79" i="9"/>
  <c r="EO80" i="9"/>
  <c r="AX80" i="9"/>
  <c r="AV78" i="9"/>
  <c r="AZ78" i="9"/>
  <c r="AE79" i="9"/>
  <c r="AI79" i="9"/>
  <c r="EP79" i="9"/>
  <c r="AF80" i="9"/>
  <c r="AY80" i="9"/>
  <c r="EP80" i="9"/>
  <c r="AN80" i="9"/>
  <c r="EQ83" i="9"/>
  <c r="AZ83" i="9"/>
  <c r="DU83" i="9"/>
  <c r="CL83" i="9"/>
  <c r="AV80" i="9"/>
  <c r="EO81" i="9"/>
  <c r="AX81" i="9"/>
  <c r="EP82" i="9"/>
  <c r="AY82" i="9"/>
  <c r="BK83" i="9"/>
  <c r="AY79" i="9"/>
  <c r="AH80" i="9"/>
  <c r="DK80" i="9"/>
  <c r="BK80" i="9"/>
  <c r="EK81" i="9"/>
  <c r="AT81" i="9"/>
  <c r="DU81" i="9"/>
  <c r="CL81" i="9"/>
  <c r="AW81" i="9"/>
  <c r="BQ81" i="9" s="1"/>
  <c r="DV82" i="9"/>
  <c r="CM82" i="9"/>
  <c r="EM83" i="9"/>
  <c r="AV83" i="9"/>
  <c r="DK83" i="9"/>
  <c r="AU78" i="9"/>
  <c r="BO78" i="9" s="1"/>
  <c r="AY78" i="9"/>
  <c r="AV79" i="9"/>
  <c r="AZ79" i="9"/>
  <c r="AE80" i="9"/>
  <c r="AZ80" i="9"/>
  <c r="DV81" i="9"/>
  <c r="CM81" i="9"/>
  <c r="EL82" i="9"/>
  <c r="C82" i="9" s="1"/>
  <c r="AU82" i="9"/>
  <c r="BO82" i="9" s="1"/>
  <c r="BK82" i="9"/>
  <c r="DK82" i="9"/>
  <c r="EM81" i="9"/>
  <c r="EQ81" i="9"/>
  <c r="AH83" i="9"/>
  <c r="AU81" i="9"/>
  <c r="BO81" i="9" s="1"/>
  <c r="AY81" i="9"/>
  <c r="AH82" i="9"/>
  <c r="AV82" i="9"/>
  <c r="AZ82" i="9"/>
  <c r="AE83" i="9"/>
  <c r="AI83" i="9"/>
  <c r="AV81" i="9"/>
  <c r="AZ81" i="9"/>
  <c r="AE82" i="9"/>
  <c r="AF83" i="9"/>
  <c r="L64" i="10" l="1"/>
  <c r="M64" i="10" s="1"/>
  <c r="BB64" i="10" s="1"/>
  <c r="BH78" i="9"/>
  <c r="CM43" i="10"/>
  <c r="CC43" i="10"/>
  <c r="CN75" i="10"/>
  <c r="CD75" i="10"/>
  <c r="DV75" i="10"/>
  <c r="AT75" i="10"/>
  <c r="BD75" i="10" s="1"/>
  <c r="BN75" i="10" s="1"/>
  <c r="DW69" i="10"/>
  <c r="AU69" i="10"/>
  <c r="BE69" i="10" s="1"/>
  <c r="BO69" i="10" s="1"/>
  <c r="BY75" i="10"/>
  <c r="CI75" i="10"/>
  <c r="CM72" i="10"/>
  <c r="CC72" i="10"/>
  <c r="DU73" i="10"/>
  <c r="AU62" i="10"/>
  <c r="BE62" i="10" s="1"/>
  <c r="BO62" i="10" s="1"/>
  <c r="DW62" i="10"/>
  <c r="CO63" i="10"/>
  <c r="CE63" i="10"/>
  <c r="CH62" i="10"/>
  <c r="BX62" i="10"/>
  <c r="CH73" i="10"/>
  <c r="BX73" i="10"/>
  <c r="AS71" i="10"/>
  <c r="BC71" i="10" s="1"/>
  <c r="BM71" i="10" s="1"/>
  <c r="DU72" i="10"/>
  <c r="L72" i="10" s="1"/>
  <c r="M72" i="10" s="1"/>
  <c r="CB71" i="10"/>
  <c r="CL71" i="10"/>
  <c r="DW63" i="10"/>
  <c r="AU63" i="10"/>
  <c r="BE63" i="10" s="1"/>
  <c r="BO63" i="10" s="1"/>
  <c r="DW59" i="10"/>
  <c r="L59" i="10" s="1"/>
  <c r="M59" i="10" s="1"/>
  <c r="AU59" i="10"/>
  <c r="BE59" i="10" s="1"/>
  <c r="BO59" i="10" s="1"/>
  <c r="CA35" i="10"/>
  <c r="CK35" i="10"/>
  <c r="BZ28" i="10"/>
  <c r="CJ28" i="10"/>
  <c r="CO47" i="10"/>
  <c r="CE47" i="10"/>
  <c r="DW45" i="10"/>
  <c r="DW74" i="10"/>
  <c r="AU74" i="10"/>
  <c r="BE74" i="10" s="1"/>
  <c r="BO74" i="10" s="1"/>
  <c r="CO78" i="10"/>
  <c r="CE78" i="10"/>
  <c r="DV77" i="10"/>
  <c r="CK74" i="10"/>
  <c r="CA74" i="10"/>
  <c r="DV54" i="10"/>
  <c r="AT54" i="10"/>
  <c r="BD54" i="10" s="1"/>
  <c r="BN54" i="10" s="1"/>
  <c r="CK47" i="10"/>
  <c r="CA47" i="10"/>
  <c r="CK41" i="10"/>
  <c r="CA41" i="10"/>
  <c r="AT68" i="10"/>
  <c r="BD68" i="10" s="1"/>
  <c r="BN68" i="10" s="1"/>
  <c r="DV68" i="10"/>
  <c r="CJ68" i="10"/>
  <c r="BZ68" i="10"/>
  <c r="CC61" i="10"/>
  <c r="CM61" i="10"/>
  <c r="DV61" i="10"/>
  <c r="L61" i="10" s="1"/>
  <c r="M61" i="10" s="1"/>
  <c r="AT61" i="10"/>
  <c r="BD61" i="10" s="1"/>
  <c r="BN61" i="10" s="1"/>
  <c r="CO56" i="10"/>
  <c r="CE56" i="10"/>
  <c r="CH55" i="10"/>
  <c r="BX55" i="10"/>
  <c r="AT52" i="10"/>
  <c r="BD52" i="10" s="1"/>
  <c r="BN52" i="10" s="1"/>
  <c r="DV52" i="10"/>
  <c r="L52" i="10" s="1"/>
  <c r="M52" i="10" s="1"/>
  <c r="BB52" i="10" s="1"/>
  <c r="DW58" i="10"/>
  <c r="AU58" i="10"/>
  <c r="BE58" i="10" s="1"/>
  <c r="BO58" i="10" s="1"/>
  <c r="CN58" i="10"/>
  <c r="CD58" i="10"/>
  <c r="DW33" i="10"/>
  <c r="DU32" i="10"/>
  <c r="DW25" i="10"/>
  <c r="DW35" i="10"/>
  <c r="CE48" i="10"/>
  <c r="CO48" i="10"/>
  <c r="CA38" i="10"/>
  <c r="CK38" i="10"/>
  <c r="CE50" i="10"/>
  <c r="CO50" i="10"/>
  <c r="CE49" i="10"/>
  <c r="CO49" i="10"/>
  <c r="CA19" i="10"/>
  <c r="CK19" i="10"/>
  <c r="CG66" i="10"/>
  <c r="BW66" i="10"/>
  <c r="CN27" i="10"/>
  <c r="CD27" i="10"/>
  <c r="CA65" i="10"/>
  <c r="CK65" i="10"/>
  <c r="CK34" i="10"/>
  <c r="CA34" i="10"/>
  <c r="CC67" i="10"/>
  <c r="CM67" i="10"/>
  <c r="CB42" i="10"/>
  <c r="CL42" i="10"/>
  <c r="L25" i="10"/>
  <c r="M25" i="10" s="1"/>
  <c r="AU25" i="10" s="1"/>
  <c r="BE25" i="10" s="1"/>
  <c r="BO25" i="10" s="1"/>
  <c r="CE23" i="10"/>
  <c r="CO23" i="10"/>
  <c r="AU57" i="10"/>
  <c r="BE57" i="10" s="1"/>
  <c r="BO57" i="10" s="1"/>
  <c r="DW57" i="10"/>
  <c r="CA57" i="10"/>
  <c r="CK57" i="10"/>
  <c r="CG44" i="10"/>
  <c r="BW44" i="10"/>
  <c r="CM15" i="10"/>
  <c r="CC15" i="10"/>
  <c r="CL78" i="10"/>
  <c r="CB78" i="10"/>
  <c r="CK78" i="10"/>
  <c r="CA78" i="10"/>
  <c r="CM76" i="10"/>
  <c r="CC76" i="10"/>
  <c r="DU75" i="10"/>
  <c r="AS74" i="10"/>
  <c r="BC74" i="10" s="1"/>
  <c r="BM74" i="10" s="1"/>
  <c r="AS75" i="10"/>
  <c r="BC75" i="10" s="1"/>
  <c r="BM75" i="10" s="1"/>
  <c r="DU76" i="10"/>
  <c r="CB75" i="10"/>
  <c r="CL75" i="10"/>
  <c r="DW73" i="10"/>
  <c r="AU73" i="10"/>
  <c r="BE73" i="10" s="1"/>
  <c r="BO73" i="10" s="1"/>
  <c r="CA72" i="10"/>
  <c r="CK72" i="10"/>
  <c r="CG70" i="10"/>
  <c r="BW70" i="10"/>
  <c r="CK71" i="10"/>
  <c r="CA71" i="10"/>
  <c r="AS64" i="10"/>
  <c r="BC64" i="10" s="1"/>
  <c r="BM64" i="10" s="1"/>
  <c r="DU65" i="10"/>
  <c r="DW55" i="10"/>
  <c r="AU55" i="10"/>
  <c r="BE55" i="10" s="1"/>
  <c r="BO55" i="10" s="1"/>
  <c r="DW68" i="10"/>
  <c r="AU68" i="10"/>
  <c r="BE68" i="10" s="1"/>
  <c r="BO68" i="10" s="1"/>
  <c r="CN68" i="10"/>
  <c r="CD68" i="10"/>
  <c r="AS61" i="10"/>
  <c r="BC61" i="10" s="1"/>
  <c r="BM61" i="10" s="1"/>
  <c r="DU62" i="10"/>
  <c r="L62" i="10" s="1"/>
  <c r="M62" i="10" s="1"/>
  <c r="CB61" i="10"/>
  <c r="CL61" i="10"/>
  <c r="CL52" i="10"/>
  <c r="CB52" i="10"/>
  <c r="CE58" i="10"/>
  <c r="CO58" i="10"/>
  <c r="BY56" i="10"/>
  <c r="CI56" i="10"/>
  <c r="CM54" i="10"/>
  <c r="CC54" i="10"/>
  <c r="CG52" i="10"/>
  <c r="BW52" i="10"/>
  <c r="DW43" i="10"/>
  <c r="CL50" i="10"/>
  <c r="CB50" i="10"/>
  <c r="CO41" i="10"/>
  <c r="CE41" i="10"/>
  <c r="DU36" i="10"/>
  <c r="BZ32" i="10"/>
  <c r="CJ32" i="10"/>
  <c r="BZ24" i="10"/>
  <c r="CJ24" i="10"/>
  <c r="DW21" i="10"/>
  <c r="CH17" i="10"/>
  <c r="BX17" i="10"/>
  <c r="CC45" i="10"/>
  <c r="CM45" i="10"/>
  <c r="DV45" i="10"/>
  <c r="L45" i="10" s="1"/>
  <c r="M45" i="10" s="1"/>
  <c r="AV45" i="10" s="1"/>
  <c r="BF45" i="10" s="1"/>
  <c r="BP45" i="10" s="1"/>
  <c r="DV37" i="10"/>
  <c r="L37" i="10" s="1"/>
  <c r="M37" i="10" s="1"/>
  <c r="AU37" i="10" s="1"/>
  <c r="BE37" i="10" s="1"/>
  <c r="BO37" i="10" s="1"/>
  <c r="DW31" i="10"/>
  <c r="AT53" i="10"/>
  <c r="BD53" i="10" s="1"/>
  <c r="BN53" i="10" s="1"/>
  <c r="DV53" i="10"/>
  <c r="CE53" i="10"/>
  <c r="CO53" i="10"/>
  <c r="CM48" i="10"/>
  <c r="CC48" i="10"/>
  <c r="CE46" i="10"/>
  <c r="CO46" i="10"/>
  <c r="CE38" i="10"/>
  <c r="CO38" i="10"/>
  <c r="DW32" i="10"/>
  <c r="DW28" i="10"/>
  <c r="CM16" i="10"/>
  <c r="CC16" i="10"/>
  <c r="DW50" i="10"/>
  <c r="AU50" i="10"/>
  <c r="BE50" i="10" s="1"/>
  <c r="BO50" i="10" s="1"/>
  <c r="CK49" i="10"/>
  <c r="CA49" i="10"/>
  <c r="DV49" i="10"/>
  <c r="CJ19" i="10"/>
  <c r="BZ19" i="10"/>
  <c r="CE19" i="10"/>
  <c r="CO19" i="10"/>
  <c r="CO18" i="10"/>
  <c r="CE18" i="10"/>
  <c r="CG59" i="10"/>
  <c r="BW59" i="10"/>
  <c r="CG62" i="10"/>
  <c r="BW62" i="10"/>
  <c r="DU31" i="10"/>
  <c r="L31" i="10" s="1"/>
  <c r="M31" i="10" s="1"/>
  <c r="AT31" i="10" s="1"/>
  <c r="CN30" i="10"/>
  <c r="CD30" i="10"/>
  <c r="DU28" i="10"/>
  <c r="DV15" i="10"/>
  <c r="AT15" i="10"/>
  <c r="BD15" i="10" s="1"/>
  <c r="BN15" i="10" s="1"/>
  <c r="CE65" i="10"/>
  <c r="CO65" i="10"/>
  <c r="AT65" i="10"/>
  <c r="BD65" i="10" s="1"/>
  <c r="BN65" i="10" s="1"/>
  <c r="DV65" i="10"/>
  <c r="CD65" i="10"/>
  <c r="CN65" i="10"/>
  <c r="CO34" i="10"/>
  <c r="CE34" i="10"/>
  <c r="CB34" i="10"/>
  <c r="CL34" i="10"/>
  <c r="CJ15" i="10"/>
  <c r="BZ15" i="10"/>
  <c r="CE15" i="10"/>
  <c r="CO15" i="10"/>
  <c r="CN67" i="10"/>
  <c r="CD67" i="10"/>
  <c r="CJ67" i="10"/>
  <c r="BZ67" i="10"/>
  <c r="DU68" i="10"/>
  <c r="AS67" i="10"/>
  <c r="BC67" i="10" s="1"/>
  <c r="BM67" i="10" s="1"/>
  <c r="CA42" i="10"/>
  <c r="CK42" i="10"/>
  <c r="CN26" i="10"/>
  <c r="CD26" i="10"/>
  <c r="CN23" i="10"/>
  <c r="CD23" i="10"/>
  <c r="CO22" i="10"/>
  <c r="CE22" i="10"/>
  <c r="AT57" i="10"/>
  <c r="BD57" i="10" s="1"/>
  <c r="BN57" i="10" s="1"/>
  <c r="DV57" i="10"/>
  <c r="CE57" i="10"/>
  <c r="CO57" i="10"/>
  <c r="L29" i="10"/>
  <c r="M29" i="10" s="1"/>
  <c r="AU29" i="10" s="1"/>
  <c r="BE29" i="10" s="1"/>
  <c r="BO29" i="10" s="1"/>
  <c r="CK26" i="10"/>
  <c r="CA26" i="10"/>
  <c r="CO37" i="10"/>
  <c r="CE37" i="10"/>
  <c r="CA53" i="10"/>
  <c r="CK53" i="10"/>
  <c r="DV48" i="10"/>
  <c r="L48" i="10" s="1"/>
  <c r="M48" i="10" s="1"/>
  <c r="BB48" i="10" s="1"/>
  <c r="CG40" i="10"/>
  <c r="BW40" i="10"/>
  <c r="CM32" i="10"/>
  <c r="CC32" i="10"/>
  <c r="DW24" i="10"/>
  <c r="CM31" i="10"/>
  <c r="CC31" i="10"/>
  <c r="CK18" i="10"/>
  <c r="CA18" i="10"/>
  <c r="CC26" i="10"/>
  <c r="CM26" i="10"/>
  <c r="DV34" i="10"/>
  <c r="L34" i="10" s="1"/>
  <c r="M34" i="10" s="1"/>
  <c r="BB34" i="10" s="1"/>
  <c r="AU67" i="10"/>
  <c r="BE67" i="10" s="1"/>
  <c r="BO67" i="10" s="1"/>
  <c r="DW67" i="10"/>
  <c r="DU43" i="10"/>
  <c r="L43" i="10" s="1"/>
  <c r="M43" i="10" s="1"/>
  <c r="AU43" i="10" s="1"/>
  <c r="BE43" i="10" s="1"/>
  <c r="BO43" i="10" s="1"/>
  <c r="AS42" i="10"/>
  <c r="BC42" i="10" s="1"/>
  <c r="BM42" i="10" s="1"/>
  <c r="CJ23" i="10"/>
  <c r="BZ23" i="10"/>
  <c r="CK22" i="10"/>
  <c r="CA22" i="10"/>
  <c r="CG47" i="10"/>
  <c r="BW47" i="10"/>
  <c r="CB26" i="10"/>
  <c r="CL26" i="10"/>
  <c r="DV78" i="10"/>
  <c r="AT78" i="10"/>
  <c r="BD78" i="10" s="1"/>
  <c r="BN78" i="10" s="1"/>
  <c r="CL74" i="10"/>
  <c r="CB74" i="10"/>
  <c r="CG78" i="10"/>
  <c r="BW78" i="10"/>
  <c r="DW76" i="10"/>
  <c r="CK75" i="10"/>
  <c r="CA75" i="10"/>
  <c r="DW70" i="10"/>
  <c r="AU70" i="10"/>
  <c r="BE70" i="10" s="1"/>
  <c r="BO70" i="10" s="1"/>
  <c r="CP78" i="10"/>
  <c r="CF78" i="10"/>
  <c r="CL70" i="10"/>
  <c r="CB70" i="10"/>
  <c r="BX76" i="10"/>
  <c r="CH76" i="10"/>
  <c r="CJ72" i="10"/>
  <c r="BZ72" i="10"/>
  <c r="CE72" i="10"/>
  <c r="CO72" i="10"/>
  <c r="DV63" i="10"/>
  <c r="L63" i="10" s="1"/>
  <c r="M63" i="10" s="1"/>
  <c r="BB63" i="10" s="1"/>
  <c r="AT63" i="10"/>
  <c r="BD63" i="10" s="1"/>
  <c r="BN63" i="10" s="1"/>
  <c r="DW60" i="10"/>
  <c r="AU60" i="10"/>
  <c r="BE60" i="10" s="1"/>
  <c r="BO60" i="10" s="1"/>
  <c r="BX72" i="10"/>
  <c r="CH72" i="10"/>
  <c r="CN71" i="10"/>
  <c r="CD71" i="10"/>
  <c r="CO71" i="10"/>
  <c r="CE71" i="10"/>
  <c r="CH69" i="10"/>
  <c r="BX69" i="10"/>
  <c r="CK64" i="10"/>
  <c r="CA64" i="10"/>
  <c r="CL60" i="10"/>
  <c r="CB60" i="10"/>
  <c r="DW51" i="10"/>
  <c r="AU51" i="10"/>
  <c r="BE51" i="10" s="1"/>
  <c r="BO51" i="10" s="1"/>
  <c r="BY71" i="10"/>
  <c r="CI71" i="10"/>
  <c r="AS68" i="10"/>
  <c r="BC68" i="10" s="1"/>
  <c r="BM68" i="10" s="1"/>
  <c r="DU69" i="10"/>
  <c r="L69" i="10" s="1"/>
  <c r="M69" i="10" s="1"/>
  <c r="BB69" i="10" s="1"/>
  <c r="CE68" i="10"/>
  <c r="CO68" i="10"/>
  <c r="CK61" i="10"/>
  <c r="CA61" i="10"/>
  <c r="CH59" i="10"/>
  <c r="BX59" i="10"/>
  <c r="AT56" i="10"/>
  <c r="BD56" i="10" s="1"/>
  <c r="BN56" i="10" s="1"/>
  <c r="DV56" i="10"/>
  <c r="L56" i="10" s="1"/>
  <c r="M56" i="10" s="1"/>
  <c r="BB56" i="10" s="1"/>
  <c r="CO52" i="10"/>
  <c r="CE52" i="10"/>
  <c r="CH51" i="10"/>
  <c r="BX51" i="10"/>
  <c r="DV58" i="10"/>
  <c r="AT58" i="10"/>
  <c r="BD58" i="10" s="1"/>
  <c r="BN58" i="10" s="1"/>
  <c r="DW54" i="10"/>
  <c r="AU54" i="10"/>
  <c r="BE54" i="10" s="1"/>
  <c r="BO54" i="10" s="1"/>
  <c r="CN54" i="10"/>
  <c r="CD54" i="10"/>
  <c r="DW36" i="10"/>
  <c r="CG56" i="10"/>
  <c r="BW56" i="10"/>
  <c r="DV47" i="10"/>
  <c r="L47" i="10" s="1"/>
  <c r="M47" i="10" s="1"/>
  <c r="AV47" i="10" s="1"/>
  <c r="BF47" i="10" s="1"/>
  <c r="BP47" i="10" s="1"/>
  <c r="CM39" i="10"/>
  <c r="CC39" i="10"/>
  <c r="CN53" i="10"/>
  <c r="CD53" i="10"/>
  <c r="DW48" i="10"/>
  <c r="BW43" i="10"/>
  <c r="CG43" i="10"/>
  <c r="CC41" i="10"/>
  <c r="CM41" i="10"/>
  <c r="DV41" i="10"/>
  <c r="L41" i="10" s="1"/>
  <c r="M41" i="10" s="1"/>
  <c r="AV41" i="10" s="1"/>
  <c r="BF41" i="10" s="1"/>
  <c r="BP41" i="10" s="1"/>
  <c r="DV38" i="10"/>
  <c r="BZ20" i="10"/>
  <c r="CJ20" i="10"/>
  <c r="DW17" i="10"/>
  <c r="L17" i="10" s="1"/>
  <c r="M17" i="10" s="1"/>
  <c r="AV17" i="10" s="1"/>
  <c r="BF17" i="10" s="1"/>
  <c r="BP17" i="10" s="1"/>
  <c r="DU46" i="10"/>
  <c r="AS45" i="10"/>
  <c r="BC45" i="10" s="1"/>
  <c r="BM45" i="10" s="1"/>
  <c r="CB45" i="10"/>
  <c r="CL45" i="10"/>
  <c r="AS37" i="10"/>
  <c r="BC37" i="10" s="1"/>
  <c r="BM37" i="10" s="1"/>
  <c r="DU38" i="10"/>
  <c r="CB37" i="10"/>
  <c r="CL37" i="10"/>
  <c r="CM53" i="10"/>
  <c r="CC53" i="10"/>
  <c r="CB48" i="10"/>
  <c r="CL48" i="10"/>
  <c r="DU49" i="10"/>
  <c r="AS48" i="10"/>
  <c r="BC48" i="10" s="1"/>
  <c r="BM48" i="10" s="1"/>
  <c r="CD46" i="10"/>
  <c r="CN46" i="10"/>
  <c r="CN38" i="10"/>
  <c r="CD38" i="10"/>
  <c r="CN35" i="10"/>
  <c r="CD35" i="10"/>
  <c r="CN31" i="10"/>
  <c r="CD31" i="10"/>
  <c r="CM20" i="10"/>
  <c r="CC20" i="10"/>
  <c r="DW16" i="10"/>
  <c r="CG63" i="10"/>
  <c r="BW63" i="10"/>
  <c r="CC37" i="10"/>
  <c r="CM37" i="10"/>
  <c r="BX64" i="10"/>
  <c r="CH64" i="10"/>
  <c r="DU50" i="10"/>
  <c r="AS49" i="10"/>
  <c r="BC49" i="10" s="1"/>
  <c r="BM49" i="10" s="1"/>
  <c r="CC49" i="10"/>
  <c r="CM49" i="10"/>
  <c r="L21" i="10"/>
  <c r="M21" i="10" s="1"/>
  <c r="AU21" i="10" s="1"/>
  <c r="BE21" i="10" s="1"/>
  <c r="BO21" i="10" s="1"/>
  <c r="CN19" i="10"/>
  <c r="CD19" i="10"/>
  <c r="CC18" i="10"/>
  <c r="CM18" i="10"/>
  <c r="DV18" i="10"/>
  <c r="L18" i="10" s="1"/>
  <c r="M18" i="10" s="1"/>
  <c r="AV18" i="10" s="1"/>
  <c r="BF18" i="10" s="1"/>
  <c r="BP18" i="10" s="1"/>
  <c r="CG69" i="10"/>
  <c r="BW69" i="10"/>
  <c r="DW34" i="10"/>
  <c r="CK30" i="10"/>
  <c r="CA30" i="10"/>
  <c r="DV30" i="10"/>
  <c r="L30" i="10" s="1"/>
  <c r="M30" i="10" s="1"/>
  <c r="AU30" i="10" s="1"/>
  <c r="BE30" i="10" s="1"/>
  <c r="BO30" i="10" s="1"/>
  <c r="CA27" i="10"/>
  <c r="CK27" i="10"/>
  <c r="BW16" i="10"/>
  <c r="CG16" i="10"/>
  <c r="BL15" i="10"/>
  <c r="BV15" i="10"/>
  <c r="DU66" i="10"/>
  <c r="AS65" i="10"/>
  <c r="BC65" i="10" s="1"/>
  <c r="BM65" i="10" s="1"/>
  <c r="CM65" i="10"/>
  <c r="CC65" i="10"/>
  <c r="CN34" i="10"/>
  <c r="CD34" i="10"/>
  <c r="CN15" i="10"/>
  <c r="CD15" i="10"/>
  <c r="CA67" i="10"/>
  <c r="CK67" i="10"/>
  <c r="BW54" i="10"/>
  <c r="CG54" i="10"/>
  <c r="DW42" i="10"/>
  <c r="CE42" i="10"/>
  <c r="CO42" i="10"/>
  <c r="CM23" i="10"/>
  <c r="CC23" i="10"/>
  <c r="DU24" i="10"/>
  <c r="L24" i="10" s="1"/>
  <c r="M24" i="10" s="1"/>
  <c r="CC22" i="10"/>
  <c r="CM22" i="10"/>
  <c r="DV22" i="10"/>
  <c r="L22" i="10" s="1"/>
  <c r="M22" i="10" s="1"/>
  <c r="CM57" i="10"/>
  <c r="CC57" i="10"/>
  <c r="CO26" i="10"/>
  <c r="CE26" i="10"/>
  <c r="L33" i="10"/>
  <c r="M33" i="10" s="1"/>
  <c r="CG17" i="10"/>
  <c r="BW17" i="10"/>
  <c r="CO45" i="10"/>
  <c r="CE45" i="10"/>
  <c r="BW58" i="10"/>
  <c r="CG58" i="10"/>
  <c r="AU53" i="10"/>
  <c r="BE53" i="10" s="1"/>
  <c r="BO53" i="10" s="1"/>
  <c r="DW53" i="10"/>
  <c r="CA50" i="10"/>
  <c r="CK50" i="10"/>
  <c r="CK46" i="10"/>
  <c r="CA46" i="10"/>
  <c r="CM28" i="10"/>
  <c r="CC28" i="10"/>
  <c r="CM50" i="10"/>
  <c r="CC50" i="10"/>
  <c r="DW26" i="10"/>
  <c r="CJ30" i="10"/>
  <c r="BZ30" i="10"/>
  <c r="CA15" i="10"/>
  <c r="CK15" i="10"/>
  <c r="DU27" i="10"/>
  <c r="DW78" i="10"/>
  <c r="DW77" i="10"/>
  <c r="L77" i="10" s="1"/>
  <c r="M77" i="10" s="1"/>
  <c r="BB77" i="10" s="1"/>
  <c r="DV74" i="10"/>
  <c r="L74" i="10" s="1"/>
  <c r="M74" i="10" s="1"/>
  <c r="BB74" i="10" s="1"/>
  <c r="AT74" i="10"/>
  <c r="BD74" i="10" s="1"/>
  <c r="BN74" i="10" s="1"/>
  <c r="CL77" i="10"/>
  <c r="CB77" i="10"/>
  <c r="CO74" i="10"/>
  <c r="CE74" i="10"/>
  <c r="CJ75" i="10"/>
  <c r="BZ75" i="10"/>
  <c r="CO75" i="10"/>
  <c r="CE75" i="10"/>
  <c r="DV70" i="10"/>
  <c r="L70" i="10" s="1"/>
  <c r="M70" i="10" s="1"/>
  <c r="BB70" i="10" s="1"/>
  <c r="AT70" i="10"/>
  <c r="BD70" i="10" s="1"/>
  <c r="BN70" i="10" s="1"/>
  <c r="CN72" i="10"/>
  <c r="CD72" i="10"/>
  <c r="DW66" i="10"/>
  <c r="AU66" i="10"/>
  <c r="BE66" i="10" s="1"/>
  <c r="BO66" i="10" s="1"/>
  <c r="CI72" i="10"/>
  <c r="BY72" i="10"/>
  <c r="CH66" i="10"/>
  <c r="BX66" i="10"/>
  <c r="CB63" i="10"/>
  <c r="CL63" i="10"/>
  <c r="CJ71" i="10"/>
  <c r="BZ71" i="10"/>
  <c r="AT71" i="10"/>
  <c r="BD71" i="10" s="1"/>
  <c r="BN71" i="10" s="1"/>
  <c r="DV71" i="10"/>
  <c r="L71" i="10" s="1"/>
  <c r="M71" i="10" s="1"/>
  <c r="BB71" i="10" s="1"/>
  <c r="CE64" i="10"/>
  <c r="CO64" i="10"/>
  <c r="DV60" i="10"/>
  <c r="L60" i="10" s="1"/>
  <c r="M60" i="10" s="1"/>
  <c r="AT60" i="10"/>
  <c r="BD60" i="10" s="1"/>
  <c r="BN60" i="10" s="1"/>
  <c r="BW73" i="10"/>
  <c r="CG73" i="10"/>
  <c r="CG60" i="10"/>
  <c r="BW60" i="10"/>
  <c r="CM68" i="10"/>
  <c r="CC68" i="10"/>
  <c r="CI64" i="10"/>
  <c r="BY64" i="10"/>
  <c r="CO61" i="10"/>
  <c r="CE61" i="10"/>
  <c r="CL56" i="10"/>
  <c r="CB56" i="10"/>
  <c r="CM58" i="10"/>
  <c r="CC58" i="10"/>
  <c r="CE54" i="10"/>
  <c r="CO54" i="10"/>
  <c r="BY52" i="10"/>
  <c r="CI52" i="10"/>
  <c r="DW44" i="10"/>
  <c r="L44" i="10" s="1"/>
  <c r="M44" i="10" s="1"/>
  <c r="AV44" i="10" s="1"/>
  <c r="BF44" i="10" s="1"/>
  <c r="BP44" i="10" s="1"/>
  <c r="DW40" i="10"/>
  <c r="L40" i="10" s="1"/>
  <c r="M40" i="10" s="1"/>
  <c r="AV40" i="10" s="1"/>
  <c r="BF40" i="10" s="1"/>
  <c r="BP40" i="10" s="1"/>
  <c r="CB47" i="10"/>
  <c r="CL47" i="10"/>
  <c r="DW39" i="10"/>
  <c r="DV46" i="10"/>
  <c r="AS41" i="10"/>
  <c r="BC41" i="10" s="1"/>
  <c r="BM41" i="10" s="1"/>
  <c r="DU42" i="10"/>
  <c r="CB41" i="10"/>
  <c r="CL41" i="10"/>
  <c r="DW37" i="10"/>
  <c r="CA31" i="10"/>
  <c r="CK31" i="10"/>
  <c r="DW29" i="10"/>
  <c r="CK45" i="10"/>
  <c r="CA45" i="10"/>
  <c r="CK37" i="10"/>
  <c r="CA37" i="10"/>
  <c r="CB53" i="10"/>
  <c r="CL53" i="10"/>
  <c r="DU54" i="10"/>
  <c r="AS53" i="10"/>
  <c r="BC53" i="10" s="1"/>
  <c r="BM53" i="10" s="1"/>
  <c r="CA48" i="10"/>
  <c r="CK48" i="10"/>
  <c r="CC46" i="10"/>
  <c r="CM46" i="10"/>
  <c r="CG46" i="10"/>
  <c r="BW46" i="10"/>
  <c r="CM38" i="10"/>
  <c r="CC38" i="10"/>
  <c r="DU39" i="10"/>
  <c r="L39" i="10" s="1"/>
  <c r="M39" i="10" s="1"/>
  <c r="AV39" i="10" s="1"/>
  <c r="BF39" i="10" s="1"/>
  <c r="BP39" i="10" s="1"/>
  <c r="AS38" i="10"/>
  <c r="BC38" i="10" s="1"/>
  <c r="BM38" i="10" s="1"/>
  <c r="CJ31" i="10"/>
  <c r="BZ31" i="10"/>
  <c r="CM24" i="10"/>
  <c r="CC24" i="10"/>
  <c r="DW20" i="10"/>
  <c r="DU51" i="10"/>
  <c r="L51" i="10" s="1"/>
  <c r="M51" i="10" s="1"/>
  <c r="AS50" i="10"/>
  <c r="BC50" i="10" s="1"/>
  <c r="BM50" i="10" s="1"/>
  <c r="DV50" i="10"/>
  <c r="CN50" i="10"/>
  <c r="CD50" i="10"/>
  <c r="CM35" i="10"/>
  <c r="CC35" i="10"/>
  <c r="BY61" i="10"/>
  <c r="CI61" i="10"/>
  <c r="CB49" i="10"/>
  <c r="CL49" i="10"/>
  <c r="DW49" i="10"/>
  <c r="CN49" i="10"/>
  <c r="CD49" i="10"/>
  <c r="CC30" i="10"/>
  <c r="CM30" i="10"/>
  <c r="DW27" i="10"/>
  <c r="CM19" i="10"/>
  <c r="CC19" i="10"/>
  <c r="DU20" i="10"/>
  <c r="DU19" i="10"/>
  <c r="L19" i="10" s="1"/>
  <c r="M19" i="10" s="1"/>
  <c r="AS19" i="10" s="1"/>
  <c r="CB18" i="10"/>
  <c r="CL18" i="10"/>
  <c r="CB15" i="10"/>
  <c r="CL15" i="10"/>
  <c r="L57" i="10"/>
  <c r="M57" i="10" s="1"/>
  <c r="BB57" i="10" s="1"/>
  <c r="CO30" i="10"/>
  <c r="CE30" i="10"/>
  <c r="CB30" i="10"/>
  <c r="CL30" i="10"/>
  <c r="CJ27" i="10"/>
  <c r="BZ27" i="10"/>
  <c r="CE27" i="10"/>
  <c r="CO27" i="10"/>
  <c r="CH16" i="10"/>
  <c r="BX16" i="10"/>
  <c r="DW65" i="10"/>
  <c r="AU65" i="10"/>
  <c r="BE65" i="10" s="1"/>
  <c r="BO65" i="10" s="1"/>
  <c r="CL65" i="10"/>
  <c r="CB65" i="10"/>
  <c r="DU35" i="10"/>
  <c r="L35" i="10" s="1"/>
  <c r="M35" i="10" s="1"/>
  <c r="AU35" i="10" s="1"/>
  <c r="BE35" i="10" s="1"/>
  <c r="BO35" i="10" s="1"/>
  <c r="DU16" i="10"/>
  <c r="L16" i="10" s="1"/>
  <c r="M16" i="10" s="1"/>
  <c r="BB16" i="10" s="1"/>
  <c r="DU15" i="10"/>
  <c r="AS15" i="10"/>
  <c r="BC15" i="10" s="1"/>
  <c r="BM15" i="10" s="1"/>
  <c r="CB67" i="10"/>
  <c r="CL67" i="10"/>
  <c r="AT67" i="10"/>
  <c r="BD67" i="10" s="1"/>
  <c r="BN67" i="10" s="1"/>
  <c r="DV67" i="10"/>
  <c r="L67" i="10" s="1"/>
  <c r="M67" i="10" s="1"/>
  <c r="BB67" i="10" s="1"/>
  <c r="CE67" i="10"/>
  <c r="CO67" i="10"/>
  <c r="L55" i="10"/>
  <c r="M55" i="10" s="1"/>
  <c r="DV42" i="10"/>
  <c r="CN42" i="10"/>
  <c r="CD42" i="10"/>
  <c r="BW39" i="10"/>
  <c r="CG39" i="10"/>
  <c r="CA23" i="10"/>
  <c r="CK23" i="10"/>
  <c r="DU23" i="10"/>
  <c r="L23" i="10" s="1"/>
  <c r="M23" i="10" s="1"/>
  <c r="CB22" i="10"/>
  <c r="CL22" i="10"/>
  <c r="CN57" i="10"/>
  <c r="CD57" i="10"/>
  <c r="CB57" i="10"/>
  <c r="CL57" i="10"/>
  <c r="DU58" i="10"/>
  <c r="AS57" i="10"/>
  <c r="BC57" i="10" s="1"/>
  <c r="BM57" i="10" s="1"/>
  <c r="CG51" i="10"/>
  <c r="BW51" i="10"/>
  <c r="CM27" i="10"/>
  <c r="CC27" i="10"/>
  <c r="DV26" i="10"/>
  <c r="L26" i="10" s="1"/>
  <c r="M26" i="10" s="1"/>
  <c r="CG19" i="9"/>
  <c r="CP19" i="9" s="1"/>
  <c r="DP19" i="9"/>
  <c r="DZ19" i="9"/>
  <c r="EL83" i="9"/>
  <c r="C83" i="9" s="1"/>
  <c r="AU83" i="9"/>
  <c r="BO83" i="9" s="1"/>
  <c r="BJ79" i="9"/>
  <c r="DJ79" i="9"/>
  <c r="DG81" i="9"/>
  <c r="BG81" i="9"/>
  <c r="DJ83" i="9"/>
  <c r="BJ83" i="9"/>
  <c r="BE79" i="9"/>
  <c r="DE79" i="9"/>
  <c r="DF74" i="9"/>
  <c r="BF74" i="9"/>
  <c r="BE76" i="9"/>
  <c r="DE76" i="9"/>
  <c r="EN75" i="9"/>
  <c r="AW75" i="9"/>
  <c r="BQ75" i="9" s="1"/>
  <c r="DE74" i="9"/>
  <c r="BE74" i="9"/>
  <c r="BI73" i="9"/>
  <c r="DI73" i="9"/>
  <c r="AT75" i="9"/>
  <c r="EK75" i="9"/>
  <c r="DF77" i="9"/>
  <c r="BF77" i="9"/>
  <c r="EM75" i="9"/>
  <c r="AV75" i="9"/>
  <c r="BF68" i="9"/>
  <c r="DF68" i="9"/>
  <c r="BD66" i="9"/>
  <c r="DD66" i="9"/>
  <c r="DV72" i="9"/>
  <c r="CM72" i="9"/>
  <c r="AW69" i="9"/>
  <c r="BQ69" i="9" s="1"/>
  <c r="EN69" i="9"/>
  <c r="AW65" i="9"/>
  <c r="BQ65" i="9" s="1"/>
  <c r="EN65" i="9"/>
  <c r="BI72" i="9"/>
  <c r="DI72" i="9"/>
  <c r="DV70" i="9"/>
  <c r="CM70" i="9"/>
  <c r="AW70" i="9"/>
  <c r="BQ70" i="9" s="1"/>
  <c r="EN70" i="9"/>
  <c r="DE69" i="9"/>
  <c r="BE69" i="9"/>
  <c r="AT67" i="9"/>
  <c r="EK67" i="9"/>
  <c r="DU65" i="9"/>
  <c r="CL65" i="9"/>
  <c r="AV65" i="9"/>
  <c r="EM65" i="9"/>
  <c r="BD72" i="9"/>
  <c r="DD72" i="9"/>
  <c r="DV67" i="9"/>
  <c r="CM67" i="9"/>
  <c r="DU64" i="9"/>
  <c r="CL64" i="9"/>
  <c r="BF63" i="9"/>
  <c r="DF63" i="9"/>
  <c r="BD61" i="9"/>
  <c r="DD61" i="9"/>
  <c r="BF59" i="9"/>
  <c r="DF59" i="9"/>
  <c r="DF67" i="9"/>
  <c r="BF67" i="9"/>
  <c r="EN64" i="9"/>
  <c r="AW64" i="9"/>
  <c r="BQ64" i="9" s="1"/>
  <c r="BI59" i="9"/>
  <c r="DI59" i="9"/>
  <c r="DF61" i="9"/>
  <c r="BF61" i="9"/>
  <c r="AV60" i="9"/>
  <c r="EM60" i="9"/>
  <c r="BG59" i="9"/>
  <c r="EM57" i="9"/>
  <c r="AV57" i="9"/>
  <c r="BJ52" i="9"/>
  <c r="DJ52" i="9"/>
  <c r="DF58" i="9"/>
  <c r="BF58" i="9"/>
  <c r="DV57" i="9"/>
  <c r="CM57" i="9"/>
  <c r="BE56" i="9"/>
  <c r="DE56" i="9"/>
  <c r="AX54" i="9"/>
  <c r="EO54" i="9"/>
  <c r="AW53" i="9"/>
  <c r="BQ53" i="9" s="1"/>
  <c r="EN53" i="9"/>
  <c r="BD51" i="9"/>
  <c r="DD51" i="9"/>
  <c r="DF62" i="9"/>
  <c r="BF62" i="9"/>
  <c r="AW54" i="9"/>
  <c r="BQ54" i="9" s="1"/>
  <c r="EN54" i="9"/>
  <c r="EK56" i="9"/>
  <c r="AT56" i="9"/>
  <c r="EO52" i="9"/>
  <c r="AX52" i="9"/>
  <c r="DV51" i="9"/>
  <c r="CM51" i="9"/>
  <c r="BD46" i="9"/>
  <c r="DD46" i="9"/>
  <c r="BH42" i="9"/>
  <c r="DH42" i="9"/>
  <c r="AW45" i="9"/>
  <c r="BQ45" i="9" s="1"/>
  <c r="EN45" i="9"/>
  <c r="DD48" i="9"/>
  <c r="BD48" i="9"/>
  <c r="DI45" i="9"/>
  <c r="BI45" i="9"/>
  <c r="DD44" i="9"/>
  <c r="BD44" i="9"/>
  <c r="AT50" i="9"/>
  <c r="EK50" i="9"/>
  <c r="DJ42" i="9"/>
  <c r="BJ42" i="9"/>
  <c r="AW41" i="9"/>
  <c r="BQ41" i="9" s="1"/>
  <c r="EN41" i="9"/>
  <c r="BJ38" i="9"/>
  <c r="DJ38" i="9"/>
  <c r="EK35" i="9"/>
  <c r="AT35" i="9"/>
  <c r="BI33" i="9"/>
  <c r="DI33" i="9"/>
  <c r="AX36" i="9"/>
  <c r="EO36" i="9"/>
  <c r="AW35" i="9"/>
  <c r="BQ35" i="9" s="1"/>
  <c r="EN35" i="9"/>
  <c r="AU33" i="9"/>
  <c r="BO33" i="9" s="1"/>
  <c r="EL33" i="9"/>
  <c r="C33" i="9" s="1"/>
  <c r="AT32" i="9"/>
  <c r="EK32" i="9"/>
  <c r="BI30" i="9"/>
  <c r="DI30" i="9"/>
  <c r="AW27" i="9"/>
  <c r="BQ27" i="9" s="1"/>
  <c r="EN27" i="9"/>
  <c r="DI41" i="9"/>
  <c r="BI41" i="9"/>
  <c r="AX41" i="9"/>
  <c r="EO41" i="9"/>
  <c r="AV40" i="9"/>
  <c r="EM40" i="9"/>
  <c r="EM36" i="9"/>
  <c r="AV36" i="9"/>
  <c r="BJ27" i="9"/>
  <c r="DJ27" i="9"/>
  <c r="EO26" i="9"/>
  <c r="AX26" i="9"/>
  <c r="BH24" i="9"/>
  <c r="DH24" i="9"/>
  <c r="BJ22" i="9"/>
  <c r="DJ22" i="9"/>
  <c r="DH38" i="9"/>
  <c r="BH38" i="9"/>
  <c r="DG26" i="9"/>
  <c r="BG26" i="9"/>
  <c r="BE22" i="9"/>
  <c r="DE22" i="9"/>
  <c r="AU21" i="9"/>
  <c r="BO21" i="9" s="1"/>
  <c r="EL21" i="9"/>
  <c r="C21" i="9" s="1"/>
  <c r="EM28" i="9"/>
  <c r="AV28" i="9"/>
  <c r="DF24" i="9"/>
  <c r="BF24" i="9"/>
  <c r="DI23" i="9"/>
  <c r="BI23" i="9"/>
  <c r="DD22" i="9"/>
  <c r="BD22" i="9"/>
  <c r="DJ20" i="9"/>
  <c r="BJ20" i="9"/>
  <c r="DE66" i="9"/>
  <c r="BE66" i="9"/>
  <c r="EN25" i="9"/>
  <c r="AW25" i="9"/>
  <c r="BQ25" i="9" s="1"/>
  <c r="AX83" i="9"/>
  <c r="EO83" i="9"/>
  <c r="EK82" i="9"/>
  <c r="AT82" i="9"/>
  <c r="AT83" i="9"/>
  <c r="EK83" i="9"/>
  <c r="BF79" i="9"/>
  <c r="DF79" i="9"/>
  <c r="BH81" i="9"/>
  <c r="EN80" i="9"/>
  <c r="AW80" i="9"/>
  <c r="BQ80" i="9" s="1"/>
  <c r="DI82" i="9"/>
  <c r="BI82" i="9"/>
  <c r="CM83" i="9"/>
  <c r="DV83" i="9"/>
  <c r="BI80" i="9"/>
  <c r="DI80" i="9"/>
  <c r="EO79" i="9"/>
  <c r="AX79" i="9"/>
  <c r="DJ78" i="9"/>
  <c r="BJ78" i="9"/>
  <c r="BD78" i="9"/>
  <c r="DD78" i="9"/>
  <c r="BJ76" i="9"/>
  <c r="DJ76" i="9"/>
  <c r="BJ73" i="9"/>
  <c r="DJ73" i="9"/>
  <c r="DU77" i="9"/>
  <c r="CL77" i="9"/>
  <c r="AV73" i="9"/>
  <c r="EM73" i="9"/>
  <c r="AU73" i="9"/>
  <c r="BO73" i="9" s="1"/>
  <c r="EL73" i="9"/>
  <c r="C73" i="9" s="1"/>
  <c r="EL70" i="9"/>
  <c r="C70" i="9" s="1"/>
  <c r="AU70" i="9"/>
  <c r="BO70" i="9" s="1"/>
  <c r="BI67" i="9"/>
  <c r="DI67" i="9"/>
  <c r="EK65" i="9"/>
  <c r="AT65" i="9"/>
  <c r="AX70" i="9"/>
  <c r="EO70" i="9"/>
  <c r="BI68" i="9"/>
  <c r="DI68" i="9"/>
  <c r="BG74" i="9"/>
  <c r="DG74" i="9"/>
  <c r="DU72" i="9"/>
  <c r="CL72" i="9"/>
  <c r="DU69" i="9"/>
  <c r="CL69" i="9"/>
  <c r="AV69" i="9"/>
  <c r="EM69" i="9"/>
  <c r="AU68" i="9"/>
  <c r="BO68" i="9" s="1"/>
  <c r="EL68" i="9"/>
  <c r="C68" i="9" s="1"/>
  <c r="DJ66" i="9"/>
  <c r="BJ66" i="9"/>
  <c r="DG73" i="9"/>
  <c r="BG73" i="9"/>
  <c r="EN71" i="9"/>
  <c r="AW71" i="9"/>
  <c r="BQ71" i="9" s="1"/>
  <c r="BI62" i="9"/>
  <c r="DI62" i="9"/>
  <c r="EL61" i="9"/>
  <c r="C61" i="9" s="1"/>
  <c r="AU61" i="9"/>
  <c r="BO61" i="9" s="1"/>
  <c r="BI58" i="9"/>
  <c r="DI58" i="9"/>
  <c r="BE59" i="9"/>
  <c r="DE59" i="9"/>
  <c r="DV64" i="9"/>
  <c r="CM64" i="9"/>
  <c r="DD63" i="9"/>
  <c r="BD63" i="9"/>
  <c r="AX62" i="9"/>
  <c r="EO62" i="9"/>
  <c r="DV61" i="9"/>
  <c r="CM61" i="9"/>
  <c r="AW61" i="9"/>
  <c r="BQ61" i="9" s="1"/>
  <c r="EN61" i="9"/>
  <c r="AX58" i="9"/>
  <c r="EO58" i="9"/>
  <c r="EN62" i="9"/>
  <c r="AW62" i="9"/>
  <c r="BQ62" i="9" s="1"/>
  <c r="BJ56" i="9"/>
  <c r="DJ56" i="9"/>
  <c r="EL54" i="9"/>
  <c r="C54" i="9" s="1"/>
  <c r="AU54" i="9"/>
  <c r="BO54" i="9" s="1"/>
  <c r="AV56" i="9"/>
  <c r="EM56" i="9"/>
  <c r="AT54" i="9"/>
  <c r="EK54" i="9"/>
  <c r="BI52" i="9"/>
  <c r="DI52" i="9"/>
  <c r="DJ55" i="9"/>
  <c r="BJ55" i="9"/>
  <c r="DU54" i="9"/>
  <c r="CL54" i="9"/>
  <c r="EL53" i="9"/>
  <c r="C53" i="9" s="1"/>
  <c r="AU53" i="9"/>
  <c r="BO53" i="9" s="1"/>
  <c r="EK52" i="9"/>
  <c r="AT52" i="9"/>
  <c r="EL46" i="9"/>
  <c r="C46" i="9" s="1"/>
  <c r="AU46" i="9"/>
  <c r="BO46" i="9" s="1"/>
  <c r="BD42" i="9"/>
  <c r="DD42" i="9"/>
  <c r="CM49" i="9"/>
  <c r="DV49" i="9"/>
  <c r="EN49" i="9"/>
  <c r="AW49" i="9"/>
  <c r="BQ49" i="9" s="1"/>
  <c r="AU43" i="9"/>
  <c r="BO43" i="9" s="1"/>
  <c r="EL43" i="9"/>
  <c r="C43" i="9" s="1"/>
  <c r="DI49" i="9"/>
  <c r="BI49" i="9"/>
  <c r="DV46" i="9"/>
  <c r="CM46" i="9"/>
  <c r="AW46" i="9"/>
  <c r="BQ46" i="9" s="1"/>
  <c r="EN46" i="9"/>
  <c r="AX50" i="9"/>
  <c r="EO50" i="9"/>
  <c r="DV42" i="9"/>
  <c r="CM42" i="9"/>
  <c r="EL40" i="9"/>
  <c r="C40" i="9" s="1"/>
  <c r="AU40" i="9"/>
  <c r="BO40" i="9" s="1"/>
  <c r="BJ34" i="9"/>
  <c r="DJ34" i="9"/>
  <c r="EK31" i="9"/>
  <c r="AT31" i="9"/>
  <c r="BI29" i="9"/>
  <c r="DI29" i="9"/>
  <c r="EO40" i="9"/>
  <c r="AX40" i="9"/>
  <c r="AW39" i="9"/>
  <c r="BQ39" i="9" s="1"/>
  <c r="EN39" i="9"/>
  <c r="AU37" i="9"/>
  <c r="BO37" i="9" s="1"/>
  <c r="EL37" i="9"/>
  <c r="C37" i="9" s="1"/>
  <c r="AT36" i="9"/>
  <c r="EK36" i="9"/>
  <c r="BI34" i="9"/>
  <c r="DI34" i="9"/>
  <c r="BH33" i="9"/>
  <c r="DH33" i="9"/>
  <c r="BJ31" i="9"/>
  <c r="DJ31" i="9"/>
  <c r="AU29" i="9"/>
  <c r="BO29" i="9" s="1"/>
  <c r="EL29" i="9"/>
  <c r="C29" i="9" s="1"/>
  <c r="BF29" i="9" s="1"/>
  <c r="AW32" i="9"/>
  <c r="BQ32" i="9" s="1"/>
  <c r="EN32" i="9"/>
  <c r="BF48" i="9"/>
  <c r="DU41" i="9"/>
  <c r="CL41" i="9"/>
  <c r="EN33" i="9"/>
  <c r="AW33" i="9"/>
  <c r="BQ33" i="9" s="1"/>
  <c r="EN29" i="9"/>
  <c r="AW29" i="9"/>
  <c r="BQ29" i="9" s="1"/>
  <c r="BE30" i="9"/>
  <c r="CM27" i="9"/>
  <c r="DV27" i="9"/>
  <c r="BF22" i="9"/>
  <c r="DF22" i="9"/>
  <c r="BH20" i="9"/>
  <c r="DH20" i="9"/>
  <c r="CJ19" i="9"/>
  <c r="CS19" i="9" s="1"/>
  <c r="DS19" i="9"/>
  <c r="EC19" i="9"/>
  <c r="BE34" i="9"/>
  <c r="BJ23" i="9"/>
  <c r="DJ23" i="9"/>
  <c r="BF38" i="9"/>
  <c r="AT28" i="9"/>
  <c r="EK28" i="9"/>
  <c r="BJ26" i="9"/>
  <c r="DJ26" i="9"/>
  <c r="AX25" i="9"/>
  <c r="EO25" i="9"/>
  <c r="DV24" i="9"/>
  <c r="CM24" i="9"/>
  <c r="AW24" i="9"/>
  <c r="BQ24" i="9" s="1"/>
  <c r="EN24" i="9"/>
  <c r="BD26" i="9"/>
  <c r="DF21" i="9"/>
  <c r="BF21" i="9"/>
  <c r="BI81" i="9"/>
  <c r="DI81" i="9"/>
  <c r="BJ81" i="9"/>
  <c r="DJ81" i="9"/>
  <c r="BJ82" i="9"/>
  <c r="DJ82" i="9"/>
  <c r="BE81" i="9"/>
  <c r="DE81" i="9"/>
  <c r="DJ80" i="9"/>
  <c r="BJ80" i="9"/>
  <c r="BI78" i="9"/>
  <c r="DI78" i="9"/>
  <c r="DF83" i="9"/>
  <c r="BF83" i="9"/>
  <c r="BI79" i="9"/>
  <c r="DI79" i="9"/>
  <c r="CL82" i="9"/>
  <c r="DU82" i="9"/>
  <c r="DV80" i="9"/>
  <c r="CM80" i="9"/>
  <c r="DU80" i="9"/>
  <c r="CL80" i="9"/>
  <c r="EK79" i="9"/>
  <c r="AT79" i="9"/>
  <c r="DF78" i="9"/>
  <c r="BF78" i="9"/>
  <c r="AV76" i="9"/>
  <c r="EM76" i="9"/>
  <c r="BH76" i="9" s="1"/>
  <c r="DJ77" i="9"/>
  <c r="BJ77" i="9"/>
  <c r="AX75" i="9"/>
  <c r="EO75" i="9"/>
  <c r="DU74" i="9"/>
  <c r="CL74" i="9"/>
  <c r="EK74" i="9"/>
  <c r="AT74" i="9"/>
  <c r="DG76" i="9"/>
  <c r="BG76" i="9"/>
  <c r="DI74" i="9"/>
  <c r="BI74" i="9"/>
  <c r="BI76" i="9"/>
  <c r="DI76" i="9"/>
  <c r="AU75" i="9"/>
  <c r="BO75" i="9" s="1"/>
  <c r="EL75" i="9"/>
  <c r="C75" i="9" s="1"/>
  <c r="EK69" i="9"/>
  <c r="AT69" i="9"/>
  <c r="DE77" i="9"/>
  <c r="BE77" i="9"/>
  <c r="DF72" i="9"/>
  <c r="BF72" i="9"/>
  <c r="AU71" i="9"/>
  <c r="BO71" i="9" s="1"/>
  <c r="EL71" i="9"/>
  <c r="C71" i="9" s="1"/>
  <c r="AT70" i="9"/>
  <c r="EK70" i="9"/>
  <c r="AX71" i="9"/>
  <c r="EO71" i="9"/>
  <c r="DJ70" i="9"/>
  <c r="BJ70" i="9"/>
  <c r="DF66" i="9"/>
  <c r="BF66" i="9"/>
  <c r="DI65" i="9"/>
  <c r="BI65" i="9"/>
  <c r="DV71" i="9"/>
  <c r="CM71" i="9"/>
  <c r="EK60" i="9"/>
  <c r="AT60" i="9"/>
  <c r="BJ60" i="9"/>
  <c r="DJ60" i="9"/>
  <c r="DI64" i="9"/>
  <c r="BI64" i="9"/>
  <c r="EM64" i="9"/>
  <c r="BH64" i="9" s="1"/>
  <c r="AV64" i="9"/>
  <c r="AT62" i="9"/>
  <c r="EK62" i="9"/>
  <c r="DU60" i="9"/>
  <c r="CL60" i="9"/>
  <c r="DD59" i="9"/>
  <c r="BD59" i="9"/>
  <c r="AT58" i="9"/>
  <c r="EK58" i="9"/>
  <c r="DF71" i="9"/>
  <c r="BF71" i="9"/>
  <c r="DV62" i="9"/>
  <c r="CM62" i="9"/>
  <c r="EL60" i="9"/>
  <c r="C60" i="9" s="1"/>
  <c r="AU60" i="9"/>
  <c r="BO60" i="9" s="1"/>
  <c r="EN58" i="9"/>
  <c r="AW58" i="9"/>
  <c r="BQ58" i="9" s="1"/>
  <c r="BI55" i="9"/>
  <c r="DI55" i="9"/>
  <c r="BI51" i="9"/>
  <c r="DI51" i="9"/>
  <c r="AT57" i="9"/>
  <c r="EK57" i="9"/>
  <c r="BJ53" i="9"/>
  <c r="DJ53" i="9"/>
  <c r="AW57" i="9"/>
  <c r="BQ57" i="9" s="1"/>
  <c r="EN57" i="9"/>
  <c r="BG55" i="9"/>
  <c r="DF55" i="9"/>
  <c r="BF55" i="9"/>
  <c r="DI54" i="9"/>
  <c r="BI54" i="9"/>
  <c r="DJ51" i="9"/>
  <c r="BJ51" i="9"/>
  <c r="DU50" i="9"/>
  <c r="CL50" i="9"/>
  <c r="EK49" i="9"/>
  <c r="BF49" i="9" s="1"/>
  <c r="AT49" i="9"/>
  <c r="BI47" i="9"/>
  <c r="DI47" i="9"/>
  <c r="EK45" i="9"/>
  <c r="BE45" i="9" s="1"/>
  <c r="AT45" i="9"/>
  <c r="BI43" i="9"/>
  <c r="DI43" i="9"/>
  <c r="EL42" i="9"/>
  <c r="C42" i="9" s="1"/>
  <c r="AU42" i="9"/>
  <c r="BO42" i="9" s="1"/>
  <c r="BI48" i="9"/>
  <c r="DI48" i="9"/>
  <c r="AX46" i="9"/>
  <c r="EO46" i="9"/>
  <c r="AW50" i="9"/>
  <c r="BQ50" i="9" s="1"/>
  <c r="EN50" i="9"/>
  <c r="AX47" i="9"/>
  <c r="EO47" i="9"/>
  <c r="DU45" i="9"/>
  <c r="CL45" i="9"/>
  <c r="AV45" i="9"/>
  <c r="EM45" i="9"/>
  <c r="AX43" i="9"/>
  <c r="EO43" i="9"/>
  <c r="AW42" i="9"/>
  <c r="BQ42" i="9" s="1"/>
  <c r="EN42" i="9"/>
  <c r="EL50" i="9"/>
  <c r="C50" i="9" s="1"/>
  <c r="AU50" i="9"/>
  <c r="BO50" i="9" s="1"/>
  <c r="EN43" i="9"/>
  <c r="AW43" i="9"/>
  <c r="BQ43" i="9" s="1"/>
  <c r="EL36" i="9"/>
  <c r="C36" i="9" s="1"/>
  <c r="AU36" i="9"/>
  <c r="BO36" i="9" s="1"/>
  <c r="BJ30" i="9"/>
  <c r="DJ30" i="9"/>
  <c r="EK40" i="9"/>
  <c r="AT40" i="9"/>
  <c r="BI38" i="9"/>
  <c r="DI38" i="9"/>
  <c r="BH37" i="9"/>
  <c r="DH37" i="9"/>
  <c r="BJ35" i="9"/>
  <c r="DJ35" i="9"/>
  <c r="AW36" i="9"/>
  <c r="BQ36" i="9" s="1"/>
  <c r="EN36" i="9"/>
  <c r="BF44" i="9"/>
  <c r="BJ40" i="9"/>
  <c r="DJ40" i="9"/>
  <c r="EL39" i="9"/>
  <c r="C39" i="9" s="1"/>
  <c r="AU39" i="9"/>
  <c r="BO39" i="9" s="1"/>
  <c r="EM32" i="9"/>
  <c r="AV32" i="9"/>
  <c r="DH27" i="9"/>
  <c r="BH27" i="9"/>
  <c r="BI25" i="9"/>
  <c r="DI25" i="9"/>
  <c r="EL24" i="9"/>
  <c r="AU24" i="9"/>
  <c r="BO24" i="9" s="1"/>
  <c r="BD20" i="9"/>
  <c r="DD20" i="9"/>
  <c r="DH30" i="9"/>
  <c r="BH30" i="9"/>
  <c r="DG30" i="9"/>
  <c r="BG30" i="9"/>
  <c r="BG28" i="9"/>
  <c r="DG28" i="9"/>
  <c r="AU25" i="9"/>
  <c r="BO25" i="9" s="1"/>
  <c r="EL25" i="9"/>
  <c r="C25" i="9" s="1"/>
  <c r="AW23" i="9"/>
  <c r="BQ23" i="9" s="1"/>
  <c r="EN23" i="9"/>
  <c r="EF19" i="9"/>
  <c r="CM19" i="9"/>
  <c r="CV19" i="9" s="1"/>
  <c r="DV19" i="9"/>
  <c r="DG34" i="9"/>
  <c r="BG34" i="9"/>
  <c r="DH31" i="9"/>
  <c r="BH31" i="9"/>
  <c r="AX28" i="9"/>
  <c r="EO28" i="9"/>
  <c r="DV26" i="9"/>
  <c r="CM26" i="9"/>
  <c r="AT25" i="9"/>
  <c r="EK25" i="9"/>
  <c r="DU23" i="9"/>
  <c r="CL23" i="9"/>
  <c r="AV23" i="9"/>
  <c r="EM23" i="9"/>
  <c r="AX21" i="9"/>
  <c r="EO21" i="9"/>
  <c r="DV20" i="9"/>
  <c r="CM20" i="9"/>
  <c r="AW20" i="9"/>
  <c r="BQ20" i="9" s="1"/>
  <c r="EN20" i="9"/>
  <c r="DU19" i="9"/>
  <c r="EE19" i="9"/>
  <c r="CL19" i="9"/>
  <c r="CU19" i="9" s="1"/>
  <c r="AW82" i="9"/>
  <c r="BQ82" i="9" s="1"/>
  <c r="EN82" i="9"/>
  <c r="BF81" i="9"/>
  <c r="DF81" i="9"/>
  <c r="BF82" i="9"/>
  <c r="DF82" i="9"/>
  <c r="AW83" i="9"/>
  <c r="BQ83" i="9" s="1"/>
  <c r="EN83" i="9"/>
  <c r="AT80" i="9"/>
  <c r="EK80" i="9"/>
  <c r="BE78" i="9"/>
  <c r="DE78" i="9"/>
  <c r="DF80" i="9"/>
  <c r="BF80" i="9"/>
  <c r="EL80" i="9"/>
  <c r="C80" i="9" s="1"/>
  <c r="AU80" i="9"/>
  <c r="BO80" i="9" s="1"/>
  <c r="DV78" i="9"/>
  <c r="CM78" i="9"/>
  <c r="DG79" i="9"/>
  <c r="BG79" i="9"/>
  <c r="DV77" i="9"/>
  <c r="CM77" i="9"/>
  <c r="DV74" i="9"/>
  <c r="CM74" i="9"/>
  <c r="BD77" i="9"/>
  <c r="DJ74" i="9"/>
  <c r="BJ74" i="9"/>
  <c r="EO74" i="9"/>
  <c r="AX74" i="9"/>
  <c r="DG77" i="9"/>
  <c r="BG77" i="9"/>
  <c r="DD73" i="9"/>
  <c r="BD73" i="9"/>
  <c r="DU76" i="9"/>
  <c r="CL76" i="9"/>
  <c r="BI71" i="9"/>
  <c r="DI71" i="9"/>
  <c r="BJ68" i="9"/>
  <c r="DJ68" i="9"/>
  <c r="DJ72" i="9"/>
  <c r="BJ72" i="9"/>
  <c r="BJ69" i="9"/>
  <c r="DJ69" i="9"/>
  <c r="AU67" i="9"/>
  <c r="BO67" i="9" s="1"/>
  <c r="EL67" i="9"/>
  <c r="C67" i="9" s="1"/>
  <c r="BE72" i="9"/>
  <c r="DE72" i="9"/>
  <c r="AT71" i="9"/>
  <c r="EK71" i="9"/>
  <c r="DF70" i="9"/>
  <c r="BF70" i="9"/>
  <c r="DI69" i="9"/>
  <c r="BI69" i="9"/>
  <c r="DD68" i="9"/>
  <c r="BD68" i="9"/>
  <c r="AX67" i="9"/>
  <c r="EO67" i="9"/>
  <c r="DV66" i="9"/>
  <c r="CM66" i="9"/>
  <c r="AW66" i="9"/>
  <c r="BQ66" i="9" s="1"/>
  <c r="EN66" i="9"/>
  <c r="BH66" i="9" s="1"/>
  <c r="DE65" i="9"/>
  <c r="BE65" i="9"/>
  <c r="BH72" i="9"/>
  <c r="EN67" i="9"/>
  <c r="AW67" i="9"/>
  <c r="BQ67" i="9" s="1"/>
  <c r="BJ63" i="9"/>
  <c r="DJ63" i="9"/>
  <c r="BJ59" i="9"/>
  <c r="DJ59" i="9"/>
  <c r="DJ64" i="9"/>
  <c r="BJ64" i="9"/>
  <c r="AU62" i="9"/>
  <c r="BO62" i="9" s="1"/>
  <c r="EL62" i="9"/>
  <c r="C62" i="9" s="1"/>
  <c r="AW60" i="9"/>
  <c r="BQ60" i="9" s="1"/>
  <c r="EN60" i="9"/>
  <c r="AU58" i="9"/>
  <c r="BO58" i="9" s="1"/>
  <c r="EL58" i="9"/>
  <c r="C58" i="9" s="1"/>
  <c r="BE64" i="9"/>
  <c r="DE64" i="9"/>
  <c r="AU63" i="9"/>
  <c r="BO63" i="9" s="1"/>
  <c r="EL63" i="9"/>
  <c r="C63" i="9" s="1"/>
  <c r="DJ61" i="9"/>
  <c r="BJ61" i="9"/>
  <c r="DI60" i="9"/>
  <c r="BI60" i="9"/>
  <c r="DG72" i="9"/>
  <c r="BG72" i="9"/>
  <c r="DV58" i="9"/>
  <c r="CM58" i="9"/>
  <c r="DU57" i="9"/>
  <c r="CL57" i="9"/>
  <c r="DD64" i="9"/>
  <c r="BD64" i="9"/>
  <c r="EK53" i="9"/>
  <c r="AT53" i="9"/>
  <c r="DJ57" i="9"/>
  <c r="BJ57" i="9"/>
  <c r="BI56" i="9"/>
  <c r="DI56" i="9"/>
  <c r="BD55" i="9"/>
  <c r="DD55" i="9"/>
  <c r="EL57" i="9"/>
  <c r="C57" i="9" s="1"/>
  <c r="AU57" i="9"/>
  <c r="BO57" i="9" s="1"/>
  <c r="EO56" i="9"/>
  <c r="AX56" i="9"/>
  <c r="DV55" i="9"/>
  <c r="CM55" i="9"/>
  <c r="EM54" i="9"/>
  <c r="AV54" i="9"/>
  <c r="BG51" i="9"/>
  <c r="DI50" i="9"/>
  <c r="BI50" i="9"/>
  <c r="BJ48" i="9"/>
  <c r="DJ48" i="9"/>
  <c r="BJ44" i="9"/>
  <c r="DJ44" i="9"/>
  <c r="DJ49" i="9"/>
  <c r="BJ49" i="9"/>
  <c r="AU47" i="9"/>
  <c r="BO47" i="9" s="1"/>
  <c r="EL47" i="9"/>
  <c r="C47" i="9" s="1"/>
  <c r="BJ45" i="9"/>
  <c r="DJ45" i="9"/>
  <c r="DU49" i="9"/>
  <c r="CL49" i="9"/>
  <c r="DH48" i="9"/>
  <c r="BH48" i="9"/>
  <c r="AT47" i="9"/>
  <c r="EK47" i="9"/>
  <c r="DJ46" i="9"/>
  <c r="BJ46" i="9"/>
  <c r="DH44" i="9"/>
  <c r="BH44" i="9"/>
  <c r="AT43" i="9"/>
  <c r="EK43" i="9"/>
  <c r="EM50" i="9"/>
  <c r="AV50" i="9"/>
  <c r="EN47" i="9"/>
  <c r="AW47" i="9"/>
  <c r="BQ47" i="9" s="1"/>
  <c r="EK39" i="9"/>
  <c r="AT39" i="9"/>
  <c r="BI37" i="9"/>
  <c r="DI37" i="9"/>
  <c r="EL32" i="9"/>
  <c r="C32" i="9" s="1"/>
  <c r="AU32" i="9"/>
  <c r="BO32" i="9" s="1"/>
  <c r="EK27" i="9"/>
  <c r="BE27" i="9" s="1"/>
  <c r="AT27" i="9"/>
  <c r="BJ39" i="9"/>
  <c r="DJ39" i="9"/>
  <c r="AX32" i="9"/>
  <c r="EO32" i="9"/>
  <c r="AW31" i="9"/>
  <c r="BQ31" i="9" s="1"/>
  <c r="EN31" i="9"/>
  <c r="DH45" i="9"/>
  <c r="BH45" i="9"/>
  <c r="EN40" i="9"/>
  <c r="AW40" i="9"/>
  <c r="BQ40" i="9" s="1"/>
  <c r="AT41" i="9"/>
  <c r="EK41" i="9"/>
  <c r="BF41" i="9" s="1"/>
  <c r="CM40" i="9"/>
  <c r="DV40" i="9"/>
  <c r="EN37" i="9"/>
  <c r="AW37" i="9"/>
  <c r="BQ37" i="9" s="1"/>
  <c r="DH39" i="9"/>
  <c r="BH39" i="9"/>
  <c r="EK23" i="9"/>
  <c r="AT23" i="9"/>
  <c r="BI21" i="9"/>
  <c r="DI21" i="9"/>
  <c r="EL20" i="9"/>
  <c r="C20" i="9" s="1"/>
  <c r="AU20" i="9"/>
  <c r="BO20" i="9" s="1"/>
  <c r="BY20" i="9" s="1"/>
  <c r="DH34" i="9"/>
  <c r="BH34" i="9"/>
  <c r="BZ19" i="9"/>
  <c r="BH29" i="9"/>
  <c r="DH29" i="9"/>
  <c r="EL28" i="9"/>
  <c r="C28" i="9" s="1"/>
  <c r="AU28" i="9"/>
  <c r="BO28" i="9" s="1"/>
  <c r="DJ24" i="9"/>
  <c r="BJ24" i="9"/>
  <c r="BH22" i="9"/>
  <c r="EK21" i="9"/>
  <c r="BY19" i="9"/>
  <c r="BG38" i="9"/>
  <c r="DH35" i="9"/>
  <c r="BH35" i="9"/>
  <c r="DI26" i="9"/>
  <c r="BI26" i="9"/>
  <c r="EN21" i="9"/>
  <c r="AW21" i="9"/>
  <c r="BQ21" i="9" s="1"/>
  <c r="BG22" i="9"/>
  <c r="CB19" i="9"/>
  <c r="DD76" i="9"/>
  <c r="BD76" i="9"/>
  <c r="L78" i="10" l="1"/>
  <c r="M78" i="10" s="1"/>
  <c r="AU78" i="10" s="1"/>
  <c r="BE78" i="10" s="1"/>
  <c r="BO78" i="10" s="1"/>
  <c r="L54" i="10"/>
  <c r="M54" i="10" s="1"/>
  <c r="BB54" i="10" s="1"/>
  <c r="BH53" i="9"/>
  <c r="BY21" i="9"/>
  <c r="BY22" i="9" s="1"/>
  <c r="BY23" i="9" s="1"/>
  <c r="BY24" i="9" s="1"/>
  <c r="BY25" i="9" s="1"/>
  <c r="BY26" i="9" s="1"/>
  <c r="BY27" i="9" s="1"/>
  <c r="BY28" i="9" s="1"/>
  <c r="BY29" i="9" s="1"/>
  <c r="BY30" i="9" s="1"/>
  <c r="BY31" i="9" s="1"/>
  <c r="BY32" i="9" s="1"/>
  <c r="BY33" i="9" s="1"/>
  <c r="BY34" i="9" s="1"/>
  <c r="BY35" i="9" s="1"/>
  <c r="BY36" i="9" s="1"/>
  <c r="BY37" i="9" s="1"/>
  <c r="BY38" i="9" s="1"/>
  <c r="BY39" i="9" s="1"/>
  <c r="BY40" i="9" s="1"/>
  <c r="BY41" i="9" s="1"/>
  <c r="BY42" i="9" s="1"/>
  <c r="BY43" i="9" s="1"/>
  <c r="BY44" i="9" s="1"/>
  <c r="BY45" i="9" s="1"/>
  <c r="BY46" i="9" s="1"/>
  <c r="BY47" i="9" s="1"/>
  <c r="BY48" i="9" s="1"/>
  <c r="BY49" i="9" s="1"/>
  <c r="BY50" i="9" s="1"/>
  <c r="BY51" i="9" s="1"/>
  <c r="BY52" i="9" s="1"/>
  <c r="BY53" i="9" s="1"/>
  <c r="BY54" i="9" s="1"/>
  <c r="BY55" i="9" s="1"/>
  <c r="AV64" i="10"/>
  <c r="BF64" i="10" s="1"/>
  <c r="BP64" i="10" s="1"/>
  <c r="BZ64" i="10" s="1"/>
  <c r="L53" i="10"/>
  <c r="M53" i="10" s="1"/>
  <c r="BB53" i="10" s="1"/>
  <c r="L15" i="10"/>
  <c r="M15" i="10" s="1"/>
  <c r="AU15" i="10" s="1"/>
  <c r="BE15" i="10" s="1"/>
  <c r="BO15" i="10" s="1"/>
  <c r="CI15" i="10" s="1"/>
  <c r="BF39" i="9"/>
  <c r="BD33" i="9"/>
  <c r="L58" i="10"/>
  <c r="M58" i="10" s="1"/>
  <c r="BB58" i="10" s="1"/>
  <c r="L38" i="10"/>
  <c r="M38" i="10" s="1"/>
  <c r="AT38" i="10" s="1"/>
  <c r="C24" i="9"/>
  <c r="BD24" i="9" s="1"/>
  <c r="BX20" i="9"/>
  <c r="BX21" i="9" s="1"/>
  <c r="BX22" i="9" s="1"/>
  <c r="BX23" i="9" s="1"/>
  <c r="BX24" i="9" s="1"/>
  <c r="BX25" i="9" s="1"/>
  <c r="BX26" i="9" s="1"/>
  <c r="BX27" i="9" s="1"/>
  <c r="BX28" i="9" s="1"/>
  <c r="BX29" i="9" s="1"/>
  <c r="BX30" i="9" s="1"/>
  <c r="BX31" i="9" s="1"/>
  <c r="BX32" i="9" s="1"/>
  <c r="BX33" i="9" s="1"/>
  <c r="BX34" i="9" s="1"/>
  <c r="BX35" i="9" s="1"/>
  <c r="BX36" i="9" s="1"/>
  <c r="BX37" i="9" s="1"/>
  <c r="BX38" i="9" s="1"/>
  <c r="BX39" i="9" s="1"/>
  <c r="BX40" i="9" s="1"/>
  <c r="BX41" i="9" s="1"/>
  <c r="BX42" i="9" s="1"/>
  <c r="BX43" i="9" s="1"/>
  <c r="BX44" i="9" s="1"/>
  <c r="BX45" i="9" s="1"/>
  <c r="BX46" i="9" s="1"/>
  <c r="BX47" i="9" s="1"/>
  <c r="BX48" i="9" s="1"/>
  <c r="BX49" i="9" s="1"/>
  <c r="BX50" i="9" s="1"/>
  <c r="BX51" i="9" s="1"/>
  <c r="BX52" i="9" s="1"/>
  <c r="BX53" i="9" s="1"/>
  <c r="BX54" i="9" s="1"/>
  <c r="BX55" i="9" s="1"/>
  <c r="BX56" i="9" s="1"/>
  <c r="BX57" i="9" s="1"/>
  <c r="BX58" i="9" s="1"/>
  <c r="BX59" i="9" s="1"/>
  <c r="BX60" i="9" s="1"/>
  <c r="BX61" i="9" s="1"/>
  <c r="BX62" i="9" s="1"/>
  <c r="BX63" i="9" s="1"/>
  <c r="BX64" i="9" s="1"/>
  <c r="BX65" i="9" s="1"/>
  <c r="BX66" i="9" s="1"/>
  <c r="BX67" i="9" s="1"/>
  <c r="BX68" i="9" s="1"/>
  <c r="BX69" i="9" s="1"/>
  <c r="BX70" i="9" s="1"/>
  <c r="BX71" i="9" s="1"/>
  <c r="BX72" i="9" s="1"/>
  <c r="BX73" i="9" s="1"/>
  <c r="BX74" i="9" s="1"/>
  <c r="BX75" i="9" s="1"/>
  <c r="BX76" i="9" s="1"/>
  <c r="BX77" i="9" s="1"/>
  <c r="BX78" i="9" s="1"/>
  <c r="BX79" i="9" s="1"/>
  <c r="BX80" i="9" s="1"/>
  <c r="BX81" i="9" s="1"/>
  <c r="BX82" i="9" s="1"/>
  <c r="BX83" i="9" s="1"/>
  <c r="BH73" i="9"/>
  <c r="AU26" i="10"/>
  <c r="BE26" i="10" s="1"/>
  <c r="BO26" i="10" s="1"/>
  <c r="BY26" i="10" s="1"/>
  <c r="AS26" i="10"/>
  <c r="AT26" i="10"/>
  <c r="AV56" i="10"/>
  <c r="BF56" i="10" s="1"/>
  <c r="BP56" i="10" s="1"/>
  <c r="CJ56" i="10" s="1"/>
  <c r="AV34" i="10"/>
  <c r="BF34" i="10" s="1"/>
  <c r="BP34" i="10" s="1"/>
  <c r="CJ34" i="10" s="1"/>
  <c r="AV57" i="10"/>
  <c r="BF57" i="10" s="1"/>
  <c r="BP57" i="10" s="1"/>
  <c r="CJ57" i="10" s="1"/>
  <c r="AS72" i="10"/>
  <c r="BB72" i="10"/>
  <c r="AV16" i="10"/>
  <c r="BF16" i="10" s="1"/>
  <c r="BP16" i="10" s="1"/>
  <c r="L42" i="10"/>
  <c r="M42" i="10" s="1"/>
  <c r="BB42" i="10" s="1"/>
  <c r="BE23" i="9"/>
  <c r="BH69" i="9"/>
  <c r="BD81" i="9"/>
  <c r="BH65" i="9"/>
  <c r="BF30" i="9"/>
  <c r="CI30" i="9" s="1"/>
  <c r="BF43" i="9"/>
  <c r="BH71" i="9"/>
  <c r="BD38" i="9"/>
  <c r="BH61" i="9"/>
  <c r="BE44" i="9"/>
  <c r="BH49" i="9"/>
  <c r="BF52" i="9"/>
  <c r="BH59" i="9"/>
  <c r="CK59" i="9" s="1"/>
  <c r="BF46" i="9"/>
  <c r="BF42" i="9"/>
  <c r="BD37" i="9"/>
  <c r="BF20" i="9"/>
  <c r="BE55" i="9"/>
  <c r="BF34" i="9"/>
  <c r="BE49" i="9"/>
  <c r="BG68" i="9"/>
  <c r="BH68" i="9"/>
  <c r="CK68" i="9" s="1"/>
  <c r="BD34" i="9"/>
  <c r="BE38" i="9"/>
  <c r="BF53" i="9"/>
  <c r="BE51" i="9"/>
  <c r="BF33" i="9"/>
  <c r="BH51" i="9"/>
  <c r="CK51" i="9" s="1"/>
  <c r="BG48" i="9"/>
  <c r="BE41" i="9"/>
  <c r="BE48" i="9"/>
  <c r="BF26" i="9"/>
  <c r="CI26" i="9" s="1"/>
  <c r="BZ47" i="10"/>
  <c r="CJ47" i="10"/>
  <c r="BZ39" i="10"/>
  <c r="CJ39" i="10"/>
  <c r="BB55" i="10"/>
  <c r="AV55" i="10"/>
  <c r="BF55" i="10" s="1"/>
  <c r="BP55" i="10" s="1"/>
  <c r="BB51" i="10"/>
  <c r="AV51" i="10"/>
  <c r="BF51" i="10" s="1"/>
  <c r="BP51" i="10" s="1"/>
  <c r="AT41" i="10"/>
  <c r="BB62" i="10"/>
  <c r="AV62" i="10"/>
  <c r="BF62" i="10" s="1"/>
  <c r="BP62" i="10" s="1"/>
  <c r="BB61" i="10"/>
  <c r="AV61" i="10"/>
  <c r="BF61" i="10" s="1"/>
  <c r="BP61" i="10" s="1"/>
  <c r="BB59" i="10"/>
  <c r="AV59" i="10"/>
  <c r="BF59" i="10" s="1"/>
  <c r="BP59" i="10" s="1"/>
  <c r="AV54" i="10"/>
  <c r="BF54" i="10" s="1"/>
  <c r="BP54" i="10" s="1"/>
  <c r="BZ44" i="10"/>
  <c r="CJ44" i="10"/>
  <c r="BB60" i="10"/>
  <c r="AV60" i="10"/>
  <c r="BF60" i="10" s="1"/>
  <c r="BP60" i="10" s="1"/>
  <c r="BZ17" i="10"/>
  <c r="CJ17" i="10"/>
  <c r="BZ41" i="10"/>
  <c r="CJ41" i="10"/>
  <c r="AU48" i="10"/>
  <c r="BE48" i="10" s="1"/>
  <c r="BO48" i="10" s="1"/>
  <c r="CI48" i="10" s="1"/>
  <c r="AV48" i="10"/>
  <c r="BF48" i="10" s="1"/>
  <c r="BP48" i="10" s="1"/>
  <c r="BB37" i="10"/>
  <c r="AV37" i="10"/>
  <c r="BF37" i="10" s="1"/>
  <c r="BP37" i="10" s="1"/>
  <c r="CJ18" i="10"/>
  <c r="BZ18" i="10"/>
  <c r="AV52" i="10"/>
  <c r="BF52" i="10" s="1"/>
  <c r="BP52" i="10" s="1"/>
  <c r="AV35" i="10"/>
  <c r="BF35" i="10" s="1"/>
  <c r="BP35" i="10" s="1"/>
  <c r="CJ40" i="10"/>
  <c r="BZ40" i="10"/>
  <c r="AU33" i="10"/>
  <c r="BE33" i="10" s="1"/>
  <c r="BO33" i="10" s="1"/>
  <c r="CI33" i="10" s="1"/>
  <c r="AV33" i="10"/>
  <c r="BF33" i="10" s="1"/>
  <c r="BP33" i="10" s="1"/>
  <c r="CJ45" i="10"/>
  <c r="BZ45" i="10"/>
  <c r="AV63" i="10"/>
  <c r="BF63" i="10" s="1"/>
  <c r="BP63" i="10" s="1"/>
  <c r="AV43" i="10"/>
  <c r="BF43" i="10" s="1"/>
  <c r="BP43" i="10" s="1"/>
  <c r="BY78" i="10"/>
  <c r="CI78" i="10"/>
  <c r="AU18" i="10"/>
  <c r="BE18" i="10" s="1"/>
  <c r="BO18" i="10" s="1"/>
  <c r="BB18" i="10"/>
  <c r="AS18" i="10"/>
  <c r="AT18" i="10"/>
  <c r="CI35" i="10"/>
  <c r="BY35" i="10"/>
  <c r="AT40" i="10"/>
  <c r="BB40" i="10"/>
  <c r="AU40" i="10"/>
  <c r="BE40" i="10" s="1"/>
  <c r="BO40" i="10" s="1"/>
  <c r="BY21" i="10"/>
  <c r="CI21" i="10"/>
  <c r="AU45" i="10"/>
  <c r="BE45" i="10" s="1"/>
  <c r="BO45" i="10" s="1"/>
  <c r="BB45" i="10"/>
  <c r="AT45" i="10"/>
  <c r="AT44" i="10"/>
  <c r="BB44" i="10"/>
  <c r="AU44" i="10"/>
  <c r="BE44" i="10" s="1"/>
  <c r="BO44" i="10" s="1"/>
  <c r="AU22" i="10"/>
  <c r="BE22" i="10" s="1"/>
  <c r="BO22" i="10" s="1"/>
  <c r="AT22" i="10"/>
  <c r="AS22" i="10"/>
  <c r="BB17" i="10"/>
  <c r="AU17" i="10"/>
  <c r="BE17" i="10" s="1"/>
  <c r="BO17" i="10" s="1"/>
  <c r="AU47" i="10"/>
  <c r="BE47" i="10" s="1"/>
  <c r="BO47" i="10" s="1"/>
  <c r="BB47" i="10"/>
  <c r="AT47" i="10"/>
  <c r="AS77" i="10"/>
  <c r="AT77" i="10"/>
  <c r="AU77" i="10"/>
  <c r="BE77" i="10" s="1"/>
  <c r="BO77" i="10" s="1"/>
  <c r="AU19" i="10"/>
  <c r="BE19" i="10" s="1"/>
  <c r="BO19" i="10" s="1"/>
  <c r="AT19" i="10"/>
  <c r="BW38" i="10"/>
  <c r="CG38" i="10"/>
  <c r="CG53" i="10"/>
  <c r="BW53" i="10"/>
  <c r="CG41" i="10"/>
  <c r="BW41" i="10"/>
  <c r="CI66" i="10"/>
  <c r="BY66" i="10"/>
  <c r="H66" i="10" s="1"/>
  <c r="G66" i="10" s="1"/>
  <c r="CH70" i="10"/>
  <c r="BX70" i="10"/>
  <c r="L27" i="10"/>
  <c r="M27" i="10" s="1"/>
  <c r="BW65" i="10"/>
  <c r="CG65" i="10"/>
  <c r="AT30" i="10"/>
  <c r="L50" i="10"/>
  <c r="M50" i="10" s="1"/>
  <c r="AV50" i="10" s="1"/>
  <c r="BF50" i="10" s="1"/>
  <c r="BP50" i="10" s="1"/>
  <c r="CI54" i="10"/>
  <c r="BY54" i="10"/>
  <c r="CI51" i="10"/>
  <c r="BY51" i="10"/>
  <c r="BX63" i="10"/>
  <c r="CH63" i="10"/>
  <c r="CI67" i="10"/>
  <c r="BY67" i="10"/>
  <c r="BX57" i="10"/>
  <c r="CH57" i="10"/>
  <c r="L28" i="10"/>
  <c r="M28" i="10" s="1"/>
  <c r="AS30" i="10"/>
  <c r="L36" i="10"/>
  <c r="M36" i="10" s="1"/>
  <c r="AV36" i="10" s="1"/>
  <c r="BF36" i="10" s="1"/>
  <c r="BP36" i="10" s="1"/>
  <c r="CG75" i="10"/>
  <c r="BW75" i="10"/>
  <c r="BX52" i="10"/>
  <c r="CH52" i="10"/>
  <c r="CH68" i="10"/>
  <c r="BX68" i="10"/>
  <c r="CI59" i="10"/>
  <c r="BY59" i="10"/>
  <c r="BX75" i="10"/>
  <c r="CH75" i="10"/>
  <c r="CG57" i="10"/>
  <c r="BW57" i="10"/>
  <c r="AU23" i="10"/>
  <c r="BE23" i="10" s="1"/>
  <c r="BO23" i="10" s="1"/>
  <c r="AT23" i="10"/>
  <c r="BW15" i="10"/>
  <c r="CG15" i="10"/>
  <c r="BY30" i="10"/>
  <c r="CI30" i="10"/>
  <c r="BB39" i="10"/>
  <c r="AT39" i="10"/>
  <c r="AS24" i="10"/>
  <c r="AT24" i="10"/>
  <c r="L66" i="10"/>
  <c r="M66" i="10" s="1"/>
  <c r="BB66" i="10" s="1"/>
  <c r="AU34" i="10"/>
  <c r="BE34" i="10" s="1"/>
  <c r="BO34" i="10" s="1"/>
  <c r="BX56" i="10"/>
  <c r="CH56" i="10"/>
  <c r="BW68" i="10"/>
  <c r="CG68" i="10"/>
  <c r="BY70" i="10"/>
  <c r="CI70" i="10"/>
  <c r="BW42" i="10"/>
  <c r="CG42" i="10"/>
  <c r="AT48" i="10"/>
  <c r="AT29" i="10"/>
  <c r="AS29" i="10"/>
  <c r="CG67" i="10"/>
  <c r="BW67" i="10"/>
  <c r="BX15" i="10"/>
  <c r="CH15" i="10"/>
  <c r="CI50" i="10"/>
  <c r="BY50" i="10"/>
  <c r="BB41" i="10"/>
  <c r="AU41" i="10"/>
  <c r="BE41" i="10" s="1"/>
  <c r="BO41" i="10" s="1"/>
  <c r="CI43" i="10"/>
  <c r="BY43" i="10"/>
  <c r="L65" i="10"/>
  <c r="M65" i="10" s="1"/>
  <c r="CI73" i="10"/>
  <c r="BY73" i="10"/>
  <c r="CG74" i="10"/>
  <c r="BW74" i="10"/>
  <c r="AS31" i="10"/>
  <c r="BX61" i="10"/>
  <c r="CH61" i="10"/>
  <c r="CG71" i="10"/>
  <c r="BW71" i="10"/>
  <c r="BY62" i="10"/>
  <c r="CI62" i="10"/>
  <c r="BX67" i="10"/>
  <c r="CH67" i="10"/>
  <c r="AS34" i="10"/>
  <c r="CI65" i="10"/>
  <c r="BY65" i="10"/>
  <c r="L20" i="10"/>
  <c r="M20" i="10" s="1"/>
  <c r="BW50" i="10"/>
  <c r="CG50" i="10"/>
  <c r="CH60" i="10"/>
  <c r="BX60" i="10"/>
  <c r="CH74" i="10"/>
  <c r="BX74" i="10"/>
  <c r="AT33" i="10"/>
  <c r="BB33" i="10"/>
  <c r="AS33" i="10"/>
  <c r="AS23" i="10"/>
  <c r="CF15" i="10"/>
  <c r="CP15" i="10"/>
  <c r="AT21" i="10"/>
  <c r="AS21" i="10"/>
  <c r="AU16" i="10"/>
  <c r="BE16" i="10" s="1"/>
  <c r="BO16" i="10" s="1"/>
  <c r="CG48" i="10"/>
  <c r="BW48" i="10"/>
  <c r="BB38" i="10"/>
  <c r="CG45" i="10"/>
  <c r="BW45" i="10"/>
  <c r="CH58" i="10"/>
  <c r="BX58" i="10"/>
  <c r="BY60" i="10"/>
  <c r="CI60" i="10"/>
  <c r="AT43" i="10"/>
  <c r="BB43" i="10"/>
  <c r="AT34" i="10"/>
  <c r="AU24" i="10"/>
  <c r="BE24" i="10" s="1"/>
  <c r="BO24" i="10" s="1"/>
  <c r="L68" i="10"/>
  <c r="M68" i="10" s="1"/>
  <c r="BB68" i="10" s="1"/>
  <c r="CH65" i="10"/>
  <c r="BX65" i="10"/>
  <c r="AT37" i="10"/>
  <c r="CI68" i="10"/>
  <c r="BY68" i="10"/>
  <c r="CI55" i="10"/>
  <c r="BY55" i="10"/>
  <c r="BW64" i="10"/>
  <c r="CG64" i="10"/>
  <c r="L75" i="10"/>
  <c r="M75" i="10" s="1"/>
  <c r="BB75" i="10" s="1"/>
  <c r="AT25" i="10"/>
  <c r="AS25" i="10"/>
  <c r="L32" i="10"/>
  <c r="M32" i="10" s="1"/>
  <c r="CH54" i="10"/>
  <c r="BX54" i="10"/>
  <c r="BY63" i="10"/>
  <c r="CI63" i="10"/>
  <c r="L73" i="10"/>
  <c r="M73" i="10" s="1"/>
  <c r="BB73" i="10" s="1"/>
  <c r="CI69" i="10"/>
  <c r="BY69" i="10"/>
  <c r="J69" i="10" s="1"/>
  <c r="AT35" i="10"/>
  <c r="BB35" i="10"/>
  <c r="BY29" i="10"/>
  <c r="CI29" i="10"/>
  <c r="BY37" i="10"/>
  <c r="CI37" i="10"/>
  <c r="AU39" i="10"/>
  <c r="BE39" i="10" s="1"/>
  <c r="BO39" i="10" s="1"/>
  <c r="BX71" i="10"/>
  <c r="CH71" i="10"/>
  <c r="BY53" i="10"/>
  <c r="CI53" i="10"/>
  <c r="BW49" i="10"/>
  <c r="CG49" i="10"/>
  <c r="L49" i="10"/>
  <c r="M49" i="10" s="1"/>
  <c r="AV49" i="10" s="1"/>
  <c r="BF49" i="10" s="1"/>
  <c r="BP49" i="10" s="1"/>
  <c r="CG37" i="10"/>
  <c r="BW37" i="10"/>
  <c r="L46" i="10"/>
  <c r="M46" i="10" s="1"/>
  <c r="AV46" i="10" s="1"/>
  <c r="BF46" i="10" s="1"/>
  <c r="BP46" i="10" s="1"/>
  <c r="CH78" i="10"/>
  <c r="BX78" i="10"/>
  <c r="BX53" i="10"/>
  <c r="CH53" i="10"/>
  <c r="AU31" i="10"/>
  <c r="BE31" i="10" s="1"/>
  <c r="BO31" i="10" s="1"/>
  <c r="AS35" i="10"/>
  <c r="CG61" i="10"/>
  <c r="BW61" i="10"/>
  <c r="L76" i="10"/>
  <c r="M76" i="10" s="1"/>
  <c r="AV76" i="10" s="1"/>
  <c r="BF76" i="10" s="1"/>
  <c r="BP76" i="10" s="1"/>
  <c r="CI57" i="10"/>
  <c r="BY57" i="10"/>
  <c r="BY25" i="10"/>
  <c r="CI25" i="10"/>
  <c r="CI58" i="10"/>
  <c r="BY58" i="10"/>
  <c r="BY74" i="10"/>
  <c r="CI74" i="10"/>
  <c r="BH63" i="9"/>
  <c r="BG63" i="9"/>
  <c r="BF37" i="9"/>
  <c r="CJ38" i="9"/>
  <c r="BF27" i="9"/>
  <c r="CJ78" i="9"/>
  <c r="DG37" i="9"/>
  <c r="BG37" i="9"/>
  <c r="BD41" i="9"/>
  <c r="DT45" i="9"/>
  <c r="CK45" i="9"/>
  <c r="BD27" i="9"/>
  <c r="BD39" i="9"/>
  <c r="BF51" i="9"/>
  <c r="CI51" i="9" s="1"/>
  <c r="CK69" i="9"/>
  <c r="BE67" i="9"/>
  <c r="DE67" i="9"/>
  <c r="BE80" i="9"/>
  <c r="DE80" i="9"/>
  <c r="BH80" i="9"/>
  <c r="BG82" i="9"/>
  <c r="DG82" i="9"/>
  <c r="BG20" i="9"/>
  <c r="DG20" i="9"/>
  <c r="BF25" i="9"/>
  <c r="BH28" i="9"/>
  <c r="DH28" i="9"/>
  <c r="BE24" i="9"/>
  <c r="BE39" i="9"/>
  <c r="BG43" i="9"/>
  <c r="BH47" i="9"/>
  <c r="DH47" i="9"/>
  <c r="BH55" i="9"/>
  <c r="CK55" i="9" s="1"/>
  <c r="BD58" i="9"/>
  <c r="DD58" i="9"/>
  <c r="CK73" i="9"/>
  <c r="DD74" i="9"/>
  <c r="BD74" i="9"/>
  <c r="DG33" i="9"/>
  <c r="BG33" i="9"/>
  <c r="BE29" i="9"/>
  <c r="DH40" i="9"/>
  <c r="BH40" i="9"/>
  <c r="BG44" i="9"/>
  <c r="DG71" i="9"/>
  <c r="BG71" i="9"/>
  <c r="BF69" i="9"/>
  <c r="DF69" i="9"/>
  <c r="DG80" i="9"/>
  <c r="BG80" i="9"/>
  <c r="BD83" i="9"/>
  <c r="DD83" i="9"/>
  <c r="BD82" i="9"/>
  <c r="BD29" i="9"/>
  <c r="BE26" i="9"/>
  <c r="BH41" i="9"/>
  <c r="DH41" i="9"/>
  <c r="BG41" i="9"/>
  <c r="BG45" i="9"/>
  <c r="BG53" i="9"/>
  <c r="BF60" i="9"/>
  <c r="DF60" i="9"/>
  <c r="BG70" i="9"/>
  <c r="DG70" i="9"/>
  <c r="BD75" i="9"/>
  <c r="DD75" i="9"/>
  <c r="DG75" i="9"/>
  <c r="BG75" i="9"/>
  <c r="DT35" i="9"/>
  <c r="CK35" i="9"/>
  <c r="DQ19" i="9"/>
  <c r="EA19" i="9"/>
  <c r="CH19" i="9"/>
  <c r="CQ19" i="9" s="1"/>
  <c r="EB19" i="9"/>
  <c r="CI19" i="9"/>
  <c r="CR19" i="9" s="1"/>
  <c r="DR19" i="9"/>
  <c r="DE20" i="9"/>
  <c r="BE20" i="9"/>
  <c r="DT44" i="9"/>
  <c r="CK44" i="9"/>
  <c r="CK53" i="9"/>
  <c r="CJ72" i="9"/>
  <c r="BE62" i="9"/>
  <c r="DE62" i="9"/>
  <c r="DD80" i="9"/>
  <c r="BD80" i="9"/>
  <c r="DS30" i="9"/>
  <c r="CJ30" i="9"/>
  <c r="BG36" i="9"/>
  <c r="DG36" i="9"/>
  <c r="BF45" i="9"/>
  <c r="BH46" i="9"/>
  <c r="DH46" i="9"/>
  <c r="DD49" i="9"/>
  <c r="BD49" i="9"/>
  <c r="DE60" i="9"/>
  <c r="BE60" i="9"/>
  <c r="BH62" i="9"/>
  <c r="DF64" i="9"/>
  <c r="BF64" i="9"/>
  <c r="DD60" i="9"/>
  <c r="BD60" i="9"/>
  <c r="DR78" i="9"/>
  <c r="CI78" i="9"/>
  <c r="BH77" i="9"/>
  <c r="DT20" i="9"/>
  <c r="CK20" i="9"/>
  <c r="DG29" i="9"/>
  <c r="BG29" i="9"/>
  <c r="BG32" i="9"/>
  <c r="DG32" i="9"/>
  <c r="BG39" i="9"/>
  <c r="CK72" i="9"/>
  <c r="BE68" i="9"/>
  <c r="DE68" i="9"/>
  <c r="BH70" i="9"/>
  <c r="DE70" i="9"/>
  <c r="BE70" i="9"/>
  <c r="BE73" i="9"/>
  <c r="DE73" i="9"/>
  <c r="BF73" i="9"/>
  <c r="DF73" i="9"/>
  <c r="DG25" i="9"/>
  <c r="BG25" i="9"/>
  <c r="DP22" i="9"/>
  <c r="CG22" i="9"/>
  <c r="BE21" i="9"/>
  <c r="DE21" i="9"/>
  <c r="DT24" i="9"/>
  <c r="CK24" i="9"/>
  <c r="BH36" i="9"/>
  <c r="DH36" i="9"/>
  <c r="BH50" i="9"/>
  <c r="BG56" i="9"/>
  <c r="BG64" i="9"/>
  <c r="BG67" i="9"/>
  <c r="BG69" i="9"/>
  <c r="DG69" i="9"/>
  <c r="CK19" i="9"/>
  <c r="CT19" i="9" s="1"/>
  <c r="DT19" i="9"/>
  <c r="ED19" i="9"/>
  <c r="BG21" i="9"/>
  <c r="CK22" i="9"/>
  <c r="DT39" i="9"/>
  <c r="CK39" i="9"/>
  <c r="BH32" i="9"/>
  <c r="DH32" i="9"/>
  <c r="BD43" i="9"/>
  <c r="DD43" i="9"/>
  <c r="BF47" i="9"/>
  <c r="DT48" i="9"/>
  <c r="CK48" i="9"/>
  <c r="DE57" i="9"/>
  <c r="BE57" i="9"/>
  <c r="BE63" i="9"/>
  <c r="DE63" i="9"/>
  <c r="BD71" i="9"/>
  <c r="DD71" i="9"/>
  <c r="CK66" i="9"/>
  <c r="CK76" i="9"/>
  <c r="DR81" i="9"/>
  <c r="CI81" i="9"/>
  <c r="BF23" i="9"/>
  <c r="DF23" i="9"/>
  <c r="CK49" i="9"/>
  <c r="BH43" i="9"/>
  <c r="DH43" i="9"/>
  <c r="BH57" i="9"/>
  <c r="CK57" i="9" s="1"/>
  <c r="BD62" i="9"/>
  <c r="DD62" i="9"/>
  <c r="BE71" i="9"/>
  <c r="DE71" i="9"/>
  <c r="DD69" i="9"/>
  <c r="BD69" i="9"/>
  <c r="BE75" i="9"/>
  <c r="DE75" i="9"/>
  <c r="BH74" i="9"/>
  <c r="BF76" i="9"/>
  <c r="DF76" i="9"/>
  <c r="BH25" i="9"/>
  <c r="DH25" i="9"/>
  <c r="BE28" i="9"/>
  <c r="DT33" i="9"/>
  <c r="CK33" i="9"/>
  <c r="BE36" i="9"/>
  <c r="BD31" i="9"/>
  <c r="BE53" i="9"/>
  <c r="BF54" i="9"/>
  <c r="BF56" i="9"/>
  <c r="DF56" i="9"/>
  <c r="DE61" i="9"/>
  <c r="BE61" i="9"/>
  <c r="BH83" i="9"/>
  <c r="DH83" i="9"/>
  <c r="BD30" i="9"/>
  <c r="BG27" i="9"/>
  <c r="DG27" i="9"/>
  <c r="BG35" i="9"/>
  <c r="DG35" i="9"/>
  <c r="BD50" i="9"/>
  <c r="DD50" i="9"/>
  <c r="DT42" i="9"/>
  <c r="CK42" i="9"/>
  <c r="BD67" i="9"/>
  <c r="DD67" i="9"/>
  <c r="DF75" i="9"/>
  <c r="BF75" i="9"/>
  <c r="DE83" i="9"/>
  <c r="BE83" i="9"/>
  <c r="BD21" i="9"/>
  <c r="DD21" i="9"/>
  <c r="DT29" i="9"/>
  <c r="CK29" i="9"/>
  <c r="DT34" i="9"/>
  <c r="CK34" i="9"/>
  <c r="BD23" i="9"/>
  <c r="BG31" i="9"/>
  <c r="DG31" i="9"/>
  <c r="BD47" i="9"/>
  <c r="DD47" i="9"/>
  <c r="BH56" i="9"/>
  <c r="DD53" i="9"/>
  <c r="BD53" i="9"/>
  <c r="BE58" i="9"/>
  <c r="DE58" i="9"/>
  <c r="CK61" i="9"/>
  <c r="BG66" i="9"/>
  <c r="BG83" i="9"/>
  <c r="DG83" i="9"/>
  <c r="BH21" i="9"/>
  <c r="DT31" i="9"/>
  <c r="CK31" i="9"/>
  <c r="DT30" i="9"/>
  <c r="CK30" i="9"/>
  <c r="DT27" i="9"/>
  <c r="CK27" i="9"/>
  <c r="BF40" i="9"/>
  <c r="DD45" i="9"/>
  <c r="BD45" i="9"/>
  <c r="CI55" i="9"/>
  <c r="BD57" i="9"/>
  <c r="DD57" i="9"/>
  <c r="BG58" i="9"/>
  <c r="BH60" i="9"/>
  <c r="BD70" i="9"/>
  <c r="DD70" i="9"/>
  <c r="DD79" i="9"/>
  <c r="BD79" i="9"/>
  <c r="BG24" i="9"/>
  <c r="DG24" i="9"/>
  <c r="BG46" i="9"/>
  <c r="BG49" i="9"/>
  <c r="DD52" i="9"/>
  <c r="BD52" i="9"/>
  <c r="BD54" i="9"/>
  <c r="DD54" i="9"/>
  <c r="DD65" i="9"/>
  <c r="BD65" i="9"/>
  <c r="BH79" i="9"/>
  <c r="DH26" i="9"/>
  <c r="BH26" i="9"/>
  <c r="BE32" i="9"/>
  <c r="BE33" i="9"/>
  <c r="DD56" i="9"/>
  <c r="BD56" i="9"/>
  <c r="DF57" i="9"/>
  <c r="BF57" i="9"/>
  <c r="BF65" i="9"/>
  <c r="DF65" i="9"/>
  <c r="BH75" i="9"/>
  <c r="CG59" i="9" l="1"/>
  <c r="AU42" i="10"/>
  <c r="BE42" i="10" s="1"/>
  <c r="BO42" i="10" s="1"/>
  <c r="BY42" i="10" s="1"/>
  <c r="AV53" i="10"/>
  <c r="BF53" i="10" s="1"/>
  <c r="BP53" i="10" s="1"/>
  <c r="CJ53" i="10" s="1"/>
  <c r="BZ56" i="10"/>
  <c r="H56" i="10" s="1"/>
  <c r="G56" i="10" s="1"/>
  <c r="CG81" i="9"/>
  <c r="AU38" i="10"/>
  <c r="BE38" i="10" s="1"/>
  <c r="BO38" i="10" s="1"/>
  <c r="BY38" i="10" s="1"/>
  <c r="CG76" i="9"/>
  <c r="AT42" i="10"/>
  <c r="BY33" i="10"/>
  <c r="AV42" i="10"/>
  <c r="BF42" i="10" s="1"/>
  <c r="BP42" i="10" s="1"/>
  <c r="CJ42" i="10" s="1"/>
  <c r="CJ64" i="10"/>
  <c r="CI26" i="10"/>
  <c r="I70" i="10"/>
  <c r="BY15" i="10"/>
  <c r="CG64" i="9"/>
  <c r="DP64" i="9"/>
  <c r="DP76" i="9"/>
  <c r="K66" i="10"/>
  <c r="BY56" i="9"/>
  <c r="BY57" i="9" s="1"/>
  <c r="BY58" i="9" s="1"/>
  <c r="BY59" i="9" s="1"/>
  <c r="CT59" i="9" s="1"/>
  <c r="DZ55" i="9"/>
  <c r="AV38" i="10"/>
  <c r="BF38" i="10" s="1"/>
  <c r="BP38" i="10" s="1"/>
  <c r="CJ38" i="10" s="1"/>
  <c r="CH55" i="9"/>
  <c r="CH44" i="9"/>
  <c r="CQ44" i="9" s="1"/>
  <c r="CH48" i="9"/>
  <c r="CQ48" i="9" s="1"/>
  <c r="J70" i="10"/>
  <c r="DE70" i="10" s="1"/>
  <c r="BZ34" i="10"/>
  <c r="I66" i="10"/>
  <c r="J66" i="10"/>
  <c r="DE66" i="10" s="1"/>
  <c r="K70" i="10"/>
  <c r="CH38" i="9"/>
  <c r="CQ38" i="9" s="1"/>
  <c r="AV58" i="10"/>
  <c r="BF58" i="10" s="1"/>
  <c r="BP58" i="10" s="1"/>
  <c r="BZ58" i="10" s="1"/>
  <c r="BZ57" i="10"/>
  <c r="I57" i="10" s="1"/>
  <c r="CJ16" i="10"/>
  <c r="BZ16" i="10"/>
  <c r="BE43" i="9"/>
  <c r="CG43" i="9" s="1"/>
  <c r="BH23" i="9"/>
  <c r="CK23" i="9" s="1"/>
  <c r="BG42" i="9"/>
  <c r="CJ42" i="9" s="1"/>
  <c r="BG50" i="9"/>
  <c r="CJ50" i="9" s="1"/>
  <c r="BG23" i="9"/>
  <c r="CI23" i="9" s="1"/>
  <c r="BG65" i="9"/>
  <c r="CJ65" i="9" s="1"/>
  <c r="CJ59" i="9"/>
  <c r="CH49" i="9"/>
  <c r="BG61" i="9"/>
  <c r="BE50" i="9"/>
  <c r="BH52" i="9"/>
  <c r="BE52" i="9"/>
  <c r="CH52" i="9" s="1"/>
  <c r="BE37" i="9"/>
  <c r="CH37" i="9" s="1"/>
  <c r="DP59" i="9"/>
  <c r="CT22" i="9"/>
  <c r="CQ52" i="9"/>
  <c r="BG52" i="9"/>
  <c r="CI52" i="9" s="1"/>
  <c r="BG54" i="9"/>
  <c r="BF50" i="9"/>
  <c r="BE46" i="9"/>
  <c r="CH46" i="9" s="1"/>
  <c r="CJ63" i="9"/>
  <c r="DZ22" i="9"/>
  <c r="CR55" i="9"/>
  <c r="BE42" i="9"/>
  <c r="CH42" i="9" s="1"/>
  <c r="EB55" i="9"/>
  <c r="CV55" i="9"/>
  <c r="ED20" i="9"/>
  <c r="CT55" i="9"/>
  <c r="EF55" i="9"/>
  <c r="ED24" i="9"/>
  <c r="BG62" i="9"/>
  <c r="CJ62" i="9" s="1"/>
  <c r="CG55" i="9"/>
  <c r="CT44" i="9"/>
  <c r="CP22" i="9"/>
  <c r="EF22" i="9"/>
  <c r="ED29" i="9"/>
  <c r="EB30" i="9"/>
  <c r="BE25" i="9"/>
  <c r="CH25" i="9" s="1"/>
  <c r="CQ25" i="9" s="1"/>
  <c r="CV22" i="9"/>
  <c r="BD25" i="9"/>
  <c r="BG57" i="9"/>
  <c r="CU22" i="9"/>
  <c r="CK77" i="9"/>
  <c r="CH41" i="9"/>
  <c r="CQ41" i="9" s="1"/>
  <c r="CT29" i="9"/>
  <c r="BH54" i="9"/>
  <c r="CK54" i="9" s="1"/>
  <c r="CK63" i="9"/>
  <c r="BD36" i="9"/>
  <c r="BG40" i="9"/>
  <c r="CI40" i="9" s="1"/>
  <c r="BH58" i="9"/>
  <c r="BF28" i="9"/>
  <c r="CI28" i="9" s="1"/>
  <c r="ED51" i="9"/>
  <c r="CJ49" i="10"/>
  <c r="BZ49" i="10"/>
  <c r="CJ50" i="10"/>
  <c r="BZ50" i="10"/>
  <c r="BZ33" i="10"/>
  <c r="CJ33" i="10"/>
  <c r="BZ76" i="10"/>
  <c r="CJ76" i="10"/>
  <c r="CJ46" i="10"/>
  <c r="BZ46" i="10"/>
  <c r="BY48" i="10"/>
  <c r="BZ63" i="10"/>
  <c r="I63" i="10" s="1"/>
  <c r="CJ63" i="10"/>
  <c r="CJ52" i="10"/>
  <c r="BZ52" i="10"/>
  <c r="J52" i="10" s="1"/>
  <c r="CV52" i="10" s="1"/>
  <c r="BZ60" i="10"/>
  <c r="I60" i="10" s="1"/>
  <c r="CJ60" i="10"/>
  <c r="CJ61" i="10"/>
  <c r="BZ61" i="10"/>
  <c r="K61" i="10" s="1"/>
  <c r="CJ35" i="10"/>
  <c r="BZ35" i="10"/>
  <c r="BZ51" i="10"/>
  <c r="J51" i="10" s="1"/>
  <c r="CJ51" i="10"/>
  <c r="BZ54" i="10"/>
  <c r="I54" i="10" s="1"/>
  <c r="CJ54" i="10"/>
  <c r="BZ55" i="10"/>
  <c r="J55" i="10" s="1"/>
  <c r="DE55" i="10" s="1"/>
  <c r="CJ55" i="10"/>
  <c r="CJ37" i="10"/>
  <c r="BZ37" i="10"/>
  <c r="BB65" i="10"/>
  <c r="AV65" i="10"/>
  <c r="BF65" i="10" s="1"/>
  <c r="BP65" i="10" s="1"/>
  <c r="BZ36" i="10"/>
  <c r="CJ36" i="10"/>
  <c r="H70" i="10"/>
  <c r="G70" i="10" s="1"/>
  <c r="BZ43" i="10"/>
  <c r="CJ43" i="10"/>
  <c r="CJ48" i="10"/>
  <c r="BZ48" i="10"/>
  <c r="BZ59" i="10"/>
  <c r="H59" i="10" s="1"/>
  <c r="G59" i="10" s="1"/>
  <c r="CJ59" i="10"/>
  <c r="BZ62" i="10"/>
  <c r="I62" i="10" s="1"/>
  <c r="CJ62" i="10"/>
  <c r="CV69" i="10"/>
  <c r="DE69" i="10"/>
  <c r="BB46" i="10"/>
  <c r="AU46" i="10"/>
  <c r="BE46" i="10" s="1"/>
  <c r="BO46" i="10" s="1"/>
  <c r="AT46" i="10"/>
  <c r="CI39" i="10"/>
  <c r="BY39" i="10"/>
  <c r="K69" i="10"/>
  <c r="AT28" i="10"/>
  <c r="AS28" i="10"/>
  <c r="AU28" i="10"/>
  <c r="BE28" i="10" s="1"/>
  <c r="BO28" i="10" s="1"/>
  <c r="AT27" i="10"/>
  <c r="AS27" i="10"/>
  <c r="AU27" i="10"/>
  <c r="BE27" i="10" s="1"/>
  <c r="BO27" i="10" s="1"/>
  <c r="CI19" i="10"/>
  <c r="BY19" i="10"/>
  <c r="BY47" i="10"/>
  <c r="CI47" i="10"/>
  <c r="BY44" i="10"/>
  <c r="CI44" i="10"/>
  <c r="AS32" i="10"/>
  <c r="AT32" i="10"/>
  <c r="AU32" i="10"/>
  <c r="BE32" i="10" s="1"/>
  <c r="BO32" i="10" s="1"/>
  <c r="CI24" i="10"/>
  <c r="BY24" i="10"/>
  <c r="CI16" i="10"/>
  <c r="BY16" i="10"/>
  <c r="H69" i="10"/>
  <c r="G69" i="10" s="1"/>
  <c r="BY41" i="10"/>
  <c r="CI41" i="10"/>
  <c r="K68" i="10"/>
  <c r="H68" i="10"/>
  <c r="G68" i="10" s="1"/>
  <c r="J68" i="10"/>
  <c r="I68" i="10"/>
  <c r="BY34" i="10"/>
  <c r="CI34" i="10"/>
  <c r="CI23" i="10"/>
  <c r="BY23" i="10"/>
  <c r="CI77" i="10"/>
  <c r="BY77" i="10"/>
  <c r="BY17" i="10"/>
  <c r="CI17" i="10"/>
  <c r="BY22" i="10"/>
  <c r="CI22" i="10"/>
  <c r="H64" i="10"/>
  <c r="G64" i="10" s="1"/>
  <c r="J64" i="10"/>
  <c r="I64" i="10"/>
  <c r="K64" i="10"/>
  <c r="I69" i="10"/>
  <c r="CI42" i="10"/>
  <c r="AS36" i="10"/>
  <c r="AT36" i="10"/>
  <c r="BB36" i="10"/>
  <c r="AU36" i="10"/>
  <c r="BE36" i="10" s="1"/>
  <c r="BO36" i="10" s="1"/>
  <c r="BB50" i="10"/>
  <c r="AT50" i="10"/>
  <c r="BY45" i="10"/>
  <c r="CI45" i="10"/>
  <c r="AS76" i="10"/>
  <c r="BB76" i="10"/>
  <c r="AU76" i="10"/>
  <c r="BE76" i="10" s="1"/>
  <c r="BO76" i="10" s="1"/>
  <c r="CI31" i="10"/>
  <c r="BY31" i="10"/>
  <c r="AU49" i="10"/>
  <c r="BE49" i="10" s="1"/>
  <c r="BO49" i="10" s="1"/>
  <c r="AT49" i="10"/>
  <c r="BB49" i="10"/>
  <c r="AS20" i="10"/>
  <c r="AT20" i="10"/>
  <c r="AU20" i="10"/>
  <c r="BE20" i="10" s="1"/>
  <c r="BO20" i="10" s="1"/>
  <c r="I71" i="10"/>
  <c r="H71" i="10"/>
  <c r="G71" i="10" s="1"/>
  <c r="K71" i="10"/>
  <c r="J71" i="10"/>
  <c r="H67" i="10"/>
  <c r="G67" i="10" s="1"/>
  <c r="K67" i="10"/>
  <c r="J67" i="10"/>
  <c r="I67" i="10"/>
  <c r="BY40" i="10"/>
  <c r="CI40" i="10"/>
  <c r="BY18" i="10"/>
  <c r="CI18" i="10"/>
  <c r="CI46" i="9"/>
  <c r="DP61" i="9"/>
  <c r="CG61" i="9"/>
  <c r="CH33" i="9"/>
  <c r="DZ30" i="9"/>
  <c r="CP30" i="9"/>
  <c r="CG30" i="9"/>
  <c r="EF30" i="9"/>
  <c r="CV30" i="9"/>
  <c r="EE30" i="9"/>
  <c r="CU30" i="9"/>
  <c r="BD28" i="9"/>
  <c r="CG28" i="9" s="1"/>
  <c r="DP79" i="9"/>
  <c r="CG79" i="9"/>
  <c r="DP57" i="9"/>
  <c r="CG57" i="9"/>
  <c r="CI41" i="9"/>
  <c r="EB41" i="9"/>
  <c r="CR41" i="9"/>
  <c r="CT30" i="9"/>
  <c r="CK21" i="9"/>
  <c r="CK56" i="9"/>
  <c r="BE47" i="9"/>
  <c r="CH47" i="9" s="1"/>
  <c r="EB47" i="9"/>
  <c r="CI63" i="9"/>
  <c r="EA53" i="9"/>
  <c r="CQ53" i="9"/>
  <c r="CH53" i="9"/>
  <c r="DT43" i="9"/>
  <c r="CK43" i="9"/>
  <c r="ED43" i="9"/>
  <c r="CT43" i="9"/>
  <c r="DP73" i="9"/>
  <c r="CG73" i="9"/>
  <c r="BG60" i="9"/>
  <c r="CJ60" i="9" s="1"/>
  <c r="DT32" i="9"/>
  <c r="CK32" i="9"/>
  <c r="DP72" i="9"/>
  <c r="CG72" i="9"/>
  <c r="CJ55" i="9"/>
  <c r="CS55" i="9" s="1"/>
  <c r="DT36" i="9"/>
  <c r="CK36" i="9"/>
  <c r="CT24" i="9"/>
  <c r="DQ22" i="9"/>
  <c r="CH22" i="9"/>
  <c r="EA22" i="9"/>
  <c r="CQ22" i="9"/>
  <c r="EE22" i="9"/>
  <c r="CG29" i="9"/>
  <c r="DZ29" i="9"/>
  <c r="CP29" i="9"/>
  <c r="CV29" i="9"/>
  <c r="EE29" i="9"/>
  <c r="EF29" i="9"/>
  <c r="CU29" i="9"/>
  <c r="CJ68" i="9"/>
  <c r="BE54" i="9"/>
  <c r="CG54" i="9" s="1"/>
  <c r="BE40" i="9"/>
  <c r="CJ39" i="9"/>
  <c r="CG49" i="9"/>
  <c r="DZ49" i="9"/>
  <c r="CV49" i="9"/>
  <c r="CU49" i="9"/>
  <c r="DT37" i="9"/>
  <c r="CK37" i="9"/>
  <c r="CJ77" i="9"/>
  <c r="EE55" i="9"/>
  <c r="CI68" i="9"/>
  <c r="CI59" i="9"/>
  <c r="EB59" i="9"/>
  <c r="CR59" i="9"/>
  <c r="BD32" i="9"/>
  <c r="DT41" i="9"/>
  <c r="CK41" i="9"/>
  <c r="ED41" i="9"/>
  <c r="CT41" i="9"/>
  <c r="CK40" i="9"/>
  <c r="DT40" i="9"/>
  <c r="DP74" i="9"/>
  <c r="CG74" i="9"/>
  <c r="DT28" i="9"/>
  <c r="CK28" i="9"/>
  <c r="DS20" i="9"/>
  <c r="CJ20" i="9"/>
  <c r="EC20" i="9"/>
  <c r="CI48" i="9"/>
  <c r="EB48" i="9"/>
  <c r="CR48" i="9"/>
  <c r="CK26" i="9"/>
  <c r="DT26" i="9"/>
  <c r="DP65" i="9"/>
  <c r="CG65" i="9"/>
  <c r="CK71" i="9"/>
  <c r="CJ51" i="9"/>
  <c r="CS51" i="9" s="1"/>
  <c r="CH34" i="9"/>
  <c r="CQ34" i="9" s="1"/>
  <c r="DQ58" i="9"/>
  <c r="CH58" i="9"/>
  <c r="DP67" i="9"/>
  <c r="CG67" i="9"/>
  <c r="DZ48" i="9"/>
  <c r="CP48" i="9"/>
  <c r="CG48" i="9"/>
  <c r="EE48" i="9"/>
  <c r="CU48" i="9"/>
  <c r="EF48" i="9"/>
  <c r="CV48" i="9"/>
  <c r="EF50" i="9"/>
  <c r="DR76" i="9"/>
  <c r="CI76" i="9"/>
  <c r="DP71" i="9"/>
  <c r="CG71" i="9"/>
  <c r="DQ21" i="9"/>
  <c r="CH21" i="9"/>
  <c r="CK65" i="9"/>
  <c r="DS32" i="9"/>
  <c r="CJ32" i="9"/>
  <c r="CI66" i="9"/>
  <c r="DT46" i="9"/>
  <c r="CK46" i="9"/>
  <c r="EB51" i="9"/>
  <c r="CJ75" i="9"/>
  <c r="DP75" i="9"/>
  <c r="CG75" i="9"/>
  <c r="CJ53" i="9"/>
  <c r="CS53" i="9" s="1"/>
  <c r="DZ44" i="9"/>
  <c r="CP44" i="9"/>
  <c r="CG44" i="9"/>
  <c r="EE44" i="9"/>
  <c r="EF44" i="9"/>
  <c r="CU44" i="9"/>
  <c r="CV44" i="9"/>
  <c r="CG77" i="9"/>
  <c r="DR69" i="9"/>
  <c r="CI69" i="9"/>
  <c r="CI38" i="9"/>
  <c r="EB38" i="9"/>
  <c r="CR38" i="9"/>
  <c r="DS33" i="9"/>
  <c r="CJ33" i="9"/>
  <c r="CI20" i="9"/>
  <c r="CR20" i="9" s="1"/>
  <c r="EC43" i="9"/>
  <c r="CS43" i="9"/>
  <c r="CJ43" i="9"/>
  <c r="CH39" i="9"/>
  <c r="DS37" i="9"/>
  <c r="CJ37" i="9"/>
  <c r="EC38" i="9"/>
  <c r="DQ56" i="9"/>
  <c r="CH56" i="9"/>
  <c r="EA56" i="9"/>
  <c r="CQ56" i="9"/>
  <c r="DZ56" i="9"/>
  <c r="CP56" i="9"/>
  <c r="DP56" i="9"/>
  <c r="CG56" i="9"/>
  <c r="CV56" i="9"/>
  <c r="EE56" i="9"/>
  <c r="EF56" i="9"/>
  <c r="CU56" i="9"/>
  <c r="BE35" i="9"/>
  <c r="BF35" i="9"/>
  <c r="CT26" i="9"/>
  <c r="CG78" i="9"/>
  <c r="DP78" i="9"/>
  <c r="CJ73" i="9"/>
  <c r="ED46" i="9"/>
  <c r="DS24" i="9"/>
  <c r="CJ24" i="9"/>
  <c r="EC24" i="9"/>
  <c r="CS24" i="9"/>
  <c r="CG45" i="9"/>
  <c r="DP20" i="9"/>
  <c r="CG20" i="9"/>
  <c r="DZ20" i="9"/>
  <c r="CU20" i="9"/>
  <c r="EE20" i="9"/>
  <c r="EF20" i="9"/>
  <c r="ED30" i="9"/>
  <c r="DZ38" i="9"/>
  <c r="CP38" i="9"/>
  <c r="CG38" i="9"/>
  <c r="EF38" i="9"/>
  <c r="EE38" i="9"/>
  <c r="CV38" i="9"/>
  <c r="CU38" i="9"/>
  <c r="DS83" i="9"/>
  <c r="CJ83" i="9"/>
  <c r="CJ66" i="9"/>
  <c r="CG53" i="9"/>
  <c r="DZ53" i="9"/>
  <c r="CP53" i="9"/>
  <c r="CV53" i="9"/>
  <c r="EE53" i="9"/>
  <c r="CU53" i="9"/>
  <c r="EF53" i="9"/>
  <c r="BG47" i="9"/>
  <c r="CI47" i="9" s="1"/>
  <c r="CG23" i="9"/>
  <c r="CT34" i="9"/>
  <c r="CK81" i="9"/>
  <c r="CG51" i="9"/>
  <c r="DZ51" i="9"/>
  <c r="CP51" i="9"/>
  <c r="EE51" i="9"/>
  <c r="CU51" i="9"/>
  <c r="EF51" i="9"/>
  <c r="CV51" i="9"/>
  <c r="DS27" i="9"/>
  <c r="CJ27" i="9"/>
  <c r="CI56" i="9"/>
  <c r="EB56" i="9"/>
  <c r="CR56" i="9"/>
  <c r="CJ76" i="9"/>
  <c r="CK60" i="9"/>
  <c r="EC50" i="9"/>
  <c r="CJ48" i="9"/>
  <c r="EC48" i="9"/>
  <c r="CS48" i="9"/>
  <c r="BD40" i="9"/>
  <c r="ED49" i="9"/>
  <c r="CI29" i="9"/>
  <c r="EB29" i="9"/>
  <c r="CR29" i="9"/>
  <c r="BH67" i="9"/>
  <c r="CJ67" i="9" s="1"/>
  <c r="CT48" i="9"/>
  <c r="CP35" i="9"/>
  <c r="CU28" i="9"/>
  <c r="DR77" i="9"/>
  <c r="CI77" i="9"/>
  <c r="CJ69" i="9"/>
  <c r="CI39" i="9"/>
  <c r="CH43" i="9"/>
  <c r="CQ43" i="9" s="1"/>
  <c r="EC29" i="9"/>
  <c r="CS29" i="9"/>
  <c r="DS29" i="9"/>
  <c r="CJ29" i="9"/>
  <c r="DZ34" i="9"/>
  <c r="CP34" i="9"/>
  <c r="CG34" i="9"/>
  <c r="EF34" i="9"/>
  <c r="EE34" i="9"/>
  <c r="CV34" i="9"/>
  <c r="CU34" i="9"/>
  <c r="DP60" i="9"/>
  <c r="CG60" i="9"/>
  <c r="CV31" i="9"/>
  <c r="CS30" i="9"/>
  <c r="DP80" i="9"/>
  <c r="CG80" i="9"/>
  <c r="CU55" i="9"/>
  <c r="ED44" i="9"/>
  <c r="CH20" i="9"/>
  <c r="CQ20" i="9" s="1"/>
  <c r="ED52" i="9"/>
  <c r="CT52" i="9"/>
  <c r="CK52" i="9"/>
  <c r="BF36" i="9"/>
  <c r="BE82" i="9"/>
  <c r="CG82" i="9" s="1"/>
  <c r="BH82" i="9"/>
  <c r="CK62" i="9"/>
  <c r="CK50" i="9"/>
  <c r="CH29" i="9"/>
  <c r="CQ29" i="9" s="1"/>
  <c r="CI22" i="9"/>
  <c r="EB22" i="9"/>
  <c r="CR22" i="9"/>
  <c r="DT47" i="9"/>
  <c r="CK47" i="9"/>
  <c r="CT47" i="9"/>
  <c r="EB33" i="9"/>
  <c r="BF32" i="9"/>
  <c r="CH32" i="9" s="1"/>
  <c r="CH24" i="9"/>
  <c r="EA24" i="9"/>
  <c r="CQ24" i="9"/>
  <c r="CQ55" i="9"/>
  <c r="CG27" i="9"/>
  <c r="CG41" i="9"/>
  <c r="DZ41" i="9"/>
  <c r="CP41" i="9"/>
  <c r="EF41" i="9"/>
  <c r="CV41" i="9"/>
  <c r="EE41" i="9"/>
  <c r="CU41" i="9"/>
  <c r="CK79" i="9"/>
  <c r="CT51" i="9"/>
  <c r="CI37" i="9"/>
  <c r="CI25" i="9"/>
  <c r="CI53" i="9"/>
  <c r="EB53" i="9"/>
  <c r="CR53" i="9"/>
  <c r="CI33" i="9"/>
  <c r="CK80" i="9"/>
  <c r="CJ64" i="9"/>
  <c r="CJ56" i="9"/>
  <c r="CS56" i="9" s="1"/>
  <c r="CK70" i="9"/>
  <c r="CJ61" i="9"/>
  <c r="DR71" i="9"/>
  <c r="CI71" i="9"/>
  <c r="CI34" i="9"/>
  <c r="EB34" i="9"/>
  <c r="CR34" i="9"/>
  <c r="CI43" i="9"/>
  <c r="EB43" i="9"/>
  <c r="CR43" i="9"/>
  <c r="ED35" i="9"/>
  <c r="CK64" i="9"/>
  <c r="CK75" i="9"/>
  <c r="DR74" i="9"/>
  <c r="CI74" i="9"/>
  <c r="EB24" i="9"/>
  <c r="CR24" i="9"/>
  <c r="DR24" i="9"/>
  <c r="CI24" i="9"/>
  <c r="DZ52" i="9"/>
  <c r="CP52" i="9"/>
  <c r="EE52" i="9"/>
  <c r="EF52" i="9"/>
  <c r="CU52" i="9"/>
  <c r="CV52" i="9"/>
  <c r="EC49" i="9"/>
  <c r="CS49" i="9"/>
  <c r="CJ49" i="9"/>
  <c r="CG24" i="9"/>
  <c r="CP24" i="9" s="1"/>
  <c r="EE24" i="9"/>
  <c r="CU24" i="9"/>
  <c r="CV24" i="9"/>
  <c r="EF24" i="9"/>
  <c r="CH27" i="9"/>
  <c r="CI21" i="9"/>
  <c r="CR21" i="9"/>
  <c r="CS42" i="9"/>
  <c r="CJ28" i="9"/>
  <c r="DS28" i="9"/>
  <c r="CK74" i="9"/>
  <c r="EC47" i="9"/>
  <c r="DS31" i="9"/>
  <c r="CJ31" i="9"/>
  <c r="ED34" i="9"/>
  <c r="CK78" i="9"/>
  <c r="DS35" i="9"/>
  <c r="CJ35" i="9"/>
  <c r="EC35" i="9"/>
  <c r="CS35" i="9"/>
  <c r="ED38" i="9"/>
  <c r="CT38" i="9"/>
  <c r="DT38" i="9"/>
  <c r="CK38" i="9"/>
  <c r="CH26" i="9"/>
  <c r="DT83" i="9"/>
  <c r="CK83" i="9"/>
  <c r="DR79" i="9"/>
  <c r="CI79" i="9"/>
  <c r="BE31" i="9"/>
  <c r="BF31" i="9"/>
  <c r="DT25" i="9"/>
  <c r="CK25" i="9"/>
  <c r="DP69" i="9"/>
  <c r="CG69" i="9"/>
  <c r="DS34" i="9"/>
  <c r="CJ34" i="9"/>
  <c r="EC34" i="9"/>
  <c r="CS34" i="9"/>
  <c r="CH51" i="9"/>
  <c r="CQ51" i="9"/>
  <c r="ED48" i="9"/>
  <c r="DZ43" i="9"/>
  <c r="CP43" i="9"/>
  <c r="CV43" i="9"/>
  <c r="EE43" i="9"/>
  <c r="EF43" i="9"/>
  <c r="CU43" i="9"/>
  <c r="CJ81" i="9"/>
  <c r="DP66" i="9"/>
  <c r="CG66" i="9"/>
  <c r="CI44" i="9"/>
  <c r="EB44" i="9"/>
  <c r="CR44" i="9"/>
  <c r="BD35" i="9"/>
  <c r="DR73" i="9"/>
  <c r="CI73" i="9"/>
  <c r="CJ44" i="9"/>
  <c r="EC44" i="9"/>
  <c r="CS44" i="9"/>
  <c r="DR72" i="9"/>
  <c r="CI72" i="9"/>
  <c r="CI45" i="9"/>
  <c r="EC30" i="9"/>
  <c r="CP55" i="9"/>
  <c r="CR51" i="9"/>
  <c r="CT53" i="9"/>
  <c r="CR30" i="9"/>
  <c r="CS37" i="9"/>
  <c r="CT27" i="9"/>
  <c r="CT35" i="9"/>
  <c r="CJ45" i="9"/>
  <c r="EC41" i="9"/>
  <c r="CS41" i="9"/>
  <c r="CJ41" i="9"/>
  <c r="CP26" i="9"/>
  <c r="CG26" i="9"/>
  <c r="EE26" i="9"/>
  <c r="CJ80" i="9"/>
  <c r="EB52" i="9"/>
  <c r="CR52" i="9"/>
  <c r="EC45" i="9"/>
  <c r="CH30" i="9"/>
  <c r="CQ30" i="9" s="1"/>
  <c r="EA55" i="9"/>
  <c r="CT54" i="9"/>
  <c r="EC39" i="9"/>
  <c r="CS38" i="9"/>
  <c r="CJ22" i="9"/>
  <c r="CS22" i="9" s="1"/>
  <c r="CJ23" i="9" l="1"/>
  <c r="BZ53" i="10"/>
  <c r="J53" i="10" s="1"/>
  <c r="CV53" i="10" s="1"/>
  <c r="CJ58" i="10"/>
  <c r="K56" i="10"/>
  <c r="I56" i="10"/>
  <c r="J56" i="10"/>
  <c r="DE56" i="10" s="1"/>
  <c r="CI38" i="10"/>
  <c r="CT56" i="9"/>
  <c r="CX56" i="9" s="1"/>
  <c r="D56" i="9" s="1"/>
  <c r="AQ56" i="9" s="1"/>
  <c r="FB56" i="9" s="1"/>
  <c r="BZ42" i="10"/>
  <c r="CP59" i="9"/>
  <c r="EF59" i="9"/>
  <c r="CQ59" i="9"/>
  <c r="EE59" i="9"/>
  <c r="CU59" i="9"/>
  <c r="CS59" i="9"/>
  <c r="EA59" i="9"/>
  <c r="CV59" i="9"/>
  <c r="DZ59" i="9"/>
  <c r="J57" i="10"/>
  <c r="CV57" i="10" s="1"/>
  <c r="K57" i="10"/>
  <c r="H57" i="10"/>
  <c r="G57" i="10" s="1"/>
  <c r="H61" i="10"/>
  <c r="G61" i="10" s="1"/>
  <c r="BZ38" i="10"/>
  <c r="CV70" i="10"/>
  <c r="I55" i="10"/>
  <c r="BY60" i="9"/>
  <c r="CR60" i="9" s="1"/>
  <c r="DQ59" i="9"/>
  <c r="CH59" i="9"/>
  <c r="K55" i="10"/>
  <c r="K60" i="10"/>
  <c r="CV66" i="10"/>
  <c r="H58" i="10"/>
  <c r="G58" i="10" s="1"/>
  <c r="K58" i="10"/>
  <c r="I58" i="10"/>
  <c r="J58" i="10"/>
  <c r="DE58" i="10" s="1"/>
  <c r="H55" i="10"/>
  <c r="G55" i="10" s="1"/>
  <c r="H54" i="10"/>
  <c r="G54" i="10" s="1"/>
  <c r="I61" i="10"/>
  <c r="K52" i="10"/>
  <c r="CI50" i="9"/>
  <c r="CR50" i="9" s="1"/>
  <c r="CG52" i="9"/>
  <c r="CG46" i="9"/>
  <c r="CI65" i="9"/>
  <c r="CH35" i="9"/>
  <c r="CQ35" i="9" s="1"/>
  <c r="CJ52" i="9"/>
  <c r="CS52" i="9" s="1"/>
  <c r="CX52" i="9" s="1"/>
  <c r="D52" i="9" s="1"/>
  <c r="AQ52" i="9" s="1"/>
  <c r="FB52" i="9" s="1"/>
  <c r="CJ40" i="9"/>
  <c r="CG50" i="9"/>
  <c r="CX22" i="9"/>
  <c r="D22" i="9" s="1"/>
  <c r="AQ22" i="9" s="1"/>
  <c r="FB22" i="9" s="1"/>
  <c r="FI22" i="9" s="1"/>
  <c r="CR33" i="9"/>
  <c r="CU50" i="9"/>
  <c r="CP50" i="9"/>
  <c r="CT50" i="9"/>
  <c r="EE50" i="9"/>
  <c r="DZ50" i="9"/>
  <c r="EF49" i="9"/>
  <c r="CT49" i="9"/>
  <c r="ED50" i="9"/>
  <c r="CS50" i="9"/>
  <c r="CV50" i="9"/>
  <c r="CP49" i="9"/>
  <c r="CU31" i="9"/>
  <c r="CS28" i="9"/>
  <c r="EF31" i="9"/>
  <c r="CQ49" i="9"/>
  <c r="CG63" i="9"/>
  <c r="EC31" i="9"/>
  <c r="EC28" i="9"/>
  <c r="CP31" i="9"/>
  <c r="CP57" i="9"/>
  <c r="CV20" i="9"/>
  <c r="CP20" i="9"/>
  <c r="CS20" i="9"/>
  <c r="CT20" i="9"/>
  <c r="CK67" i="9"/>
  <c r="CS31" i="9"/>
  <c r="CJ47" i="9"/>
  <c r="EE25" i="9"/>
  <c r="EE31" i="9"/>
  <c r="DZ31" i="9"/>
  <c r="CP46" i="9"/>
  <c r="EE49" i="9"/>
  <c r="CI49" i="9"/>
  <c r="CR49" i="9" s="1"/>
  <c r="CI57" i="9"/>
  <c r="CQ46" i="9"/>
  <c r="EB46" i="9"/>
  <c r="CT21" i="9"/>
  <c r="EF46" i="9"/>
  <c r="EF54" i="9"/>
  <c r="CV35" i="9"/>
  <c r="CT36" i="9"/>
  <c r="CG25" i="9"/>
  <c r="ED40" i="9"/>
  <c r="CV45" i="9"/>
  <c r="CJ57" i="9"/>
  <c r="CS57" i="9" s="1"/>
  <c r="CR28" i="9"/>
  <c r="CJ58" i="9"/>
  <c r="CS58" i="9" s="1"/>
  <c r="DP63" i="9"/>
  <c r="EB45" i="9"/>
  <c r="CG35" i="9"/>
  <c r="CK58" i="9"/>
  <c r="CH31" i="9"/>
  <c r="CQ31" i="9" s="1"/>
  <c r="CX24" i="9"/>
  <c r="D24" i="9" s="1"/>
  <c r="AQ24" i="9" s="1"/>
  <c r="FB24" i="9" s="1"/>
  <c r="FI24" i="9" s="1"/>
  <c r="CJ54" i="9"/>
  <c r="CS54" i="9" s="1"/>
  <c r="CQ42" i="9"/>
  <c r="CR39" i="9"/>
  <c r="CH54" i="9"/>
  <c r="CG31" i="9"/>
  <c r="CH36" i="9"/>
  <c r="CQ36" i="9" s="1"/>
  <c r="CX41" i="9"/>
  <c r="D41" i="9" s="1"/>
  <c r="AQ41" i="9" s="1"/>
  <c r="FB41" i="9" s="1"/>
  <c r="EC42" i="9"/>
  <c r="ED47" i="9"/>
  <c r="CX48" i="9"/>
  <c r="D48" i="9" s="1"/>
  <c r="AQ48" i="9" s="1"/>
  <c r="FB48" i="9" s="1"/>
  <c r="CT58" i="9"/>
  <c r="CQ47" i="9"/>
  <c r="CR47" i="9"/>
  <c r="CS47" i="9"/>
  <c r="CT32" i="9"/>
  <c r="K54" i="10"/>
  <c r="J54" i="10"/>
  <c r="CV54" i="10" s="1"/>
  <c r="J61" i="10"/>
  <c r="DE61" i="10" s="1"/>
  <c r="CV55" i="10"/>
  <c r="K62" i="10"/>
  <c r="H60" i="10"/>
  <c r="G60" i="10" s="1"/>
  <c r="J60" i="10"/>
  <c r="CV60" i="10" s="1"/>
  <c r="H63" i="10"/>
  <c r="G63" i="10" s="1"/>
  <c r="J62" i="10"/>
  <c r="DE62" i="10" s="1"/>
  <c r="CV51" i="10"/>
  <c r="J63" i="10"/>
  <c r="J59" i="10"/>
  <c r="I59" i="10"/>
  <c r="K59" i="10"/>
  <c r="H62" i="10"/>
  <c r="G62" i="10" s="1"/>
  <c r="K51" i="10"/>
  <c r="K63" i="10"/>
  <c r="CJ65" i="10"/>
  <c r="BZ65" i="10"/>
  <c r="CI20" i="10"/>
  <c r="BY20" i="10"/>
  <c r="DE67" i="10"/>
  <c r="CV67" i="10"/>
  <c r="CI49" i="10"/>
  <c r="BY49" i="10"/>
  <c r="DE64" i="10"/>
  <c r="CV64" i="10"/>
  <c r="CI27" i="10"/>
  <c r="BY27" i="10"/>
  <c r="CI28" i="10"/>
  <c r="BY28" i="10"/>
  <c r="CI76" i="10"/>
  <c r="BY76" i="10"/>
  <c r="BY36" i="10"/>
  <c r="CI36" i="10"/>
  <c r="CV68" i="10"/>
  <c r="DE68" i="10"/>
  <c r="CI46" i="10"/>
  <c r="BY46" i="10"/>
  <c r="DE71" i="10"/>
  <c r="CV71" i="10"/>
  <c r="CI32" i="10"/>
  <c r="BY32" i="10"/>
  <c r="EA23" i="9"/>
  <c r="CQ23" i="9"/>
  <c r="CH23" i="9"/>
  <c r="CV27" i="9"/>
  <c r="DP58" i="9"/>
  <c r="CG58" i="9"/>
  <c r="DZ58" i="9"/>
  <c r="CP58" i="9"/>
  <c r="EE58" i="9"/>
  <c r="CU58" i="9"/>
  <c r="EF58" i="9"/>
  <c r="CV58" i="9"/>
  <c r="CK82" i="9"/>
  <c r="CI67" i="9"/>
  <c r="CX34" i="9"/>
  <c r="D34" i="9" s="1"/>
  <c r="AQ34" i="9" s="1"/>
  <c r="FB34" i="9" s="1"/>
  <c r="CJ21" i="9"/>
  <c r="CS21" i="9" s="1"/>
  <c r="EB23" i="9"/>
  <c r="CI60" i="9"/>
  <c r="CI83" i="9"/>
  <c r="DR83" i="9"/>
  <c r="EF57" i="9"/>
  <c r="CG39" i="9"/>
  <c r="DZ39" i="9"/>
  <c r="CP39" i="9"/>
  <c r="EF39" i="9"/>
  <c r="CV39" i="9"/>
  <c r="CU39" i="9"/>
  <c r="EE39" i="9"/>
  <c r="ED39" i="9"/>
  <c r="CT39" i="9"/>
  <c r="CH45" i="9"/>
  <c r="CQ45" i="9" s="1"/>
  <c r="CT45" i="9"/>
  <c r="CU26" i="9"/>
  <c r="DZ26" i="9"/>
  <c r="CG37" i="9"/>
  <c r="DZ37" i="9"/>
  <c r="CP37" i="9"/>
  <c r="CU37" i="9"/>
  <c r="CV37" i="9"/>
  <c r="EE37" i="9"/>
  <c r="EF37" i="9"/>
  <c r="CX55" i="9"/>
  <c r="D55" i="9" s="1"/>
  <c r="AQ55" i="9" s="1"/>
  <c r="FB55" i="9" s="1"/>
  <c r="CR45" i="9"/>
  <c r="CT25" i="9"/>
  <c r="EB21" i="9"/>
  <c r="CJ70" i="9"/>
  <c r="CV25" i="9"/>
  <c r="CP25" i="9"/>
  <c r="CH40" i="9"/>
  <c r="CQ40" i="9" s="1"/>
  <c r="CR25" i="9"/>
  <c r="CR37" i="9"/>
  <c r="EF27" i="9"/>
  <c r="DZ27" i="9"/>
  <c r="DR80" i="9"/>
  <c r="CI80" i="9"/>
  <c r="CI31" i="9"/>
  <c r="EB31" i="9"/>
  <c r="CR31" i="9"/>
  <c r="CT31" i="9"/>
  <c r="ED31" i="9"/>
  <c r="EB39" i="9"/>
  <c r="CH28" i="9"/>
  <c r="CQ28" i="9" s="1"/>
  <c r="DP62" i="9"/>
  <c r="CG62" i="9"/>
  <c r="CU23" i="9"/>
  <c r="CP23" i="9"/>
  <c r="EF45" i="9"/>
  <c r="CV28" i="9"/>
  <c r="EC37" i="9"/>
  <c r="CV46" i="9"/>
  <c r="DZ46" i="9"/>
  <c r="CT46" i="9"/>
  <c r="CS32" i="9"/>
  <c r="CQ21" i="9"/>
  <c r="EF35" i="9"/>
  <c r="CQ32" i="9"/>
  <c r="CJ79" i="9"/>
  <c r="CR57" i="9"/>
  <c r="CT28" i="9"/>
  <c r="CJ74" i="9"/>
  <c r="CT37" i="9"/>
  <c r="CI58" i="9"/>
  <c r="EB58" i="9"/>
  <c r="CR58" i="9"/>
  <c r="ED32" i="9"/>
  <c r="EB28" i="9"/>
  <c r="CU57" i="9"/>
  <c r="CU54" i="9"/>
  <c r="CP54" i="9"/>
  <c r="CQ33" i="9"/>
  <c r="EB27" i="9"/>
  <c r="CR27" i="9"/>
  <c r="CI27" i="9"/>
  <c r="DZ40" i="9"/>
  <c r="CP40" i="9"/>
  <c r="CG40" i="9"/>
  <c r="EE40" i="9"/>
  <c r="CU40" i="9"/>
  <c r="CV40" i="9"/>
  <c r="EF40" i="9"/>
  <c r="DR82" i="9"/>
  <c r="CI82" i="9"/>
  <c r="DQ57" i="9"/>
  <c r="CH57" i="9"/>
  <c r="EA57" i="9"/>
  <c r="CQ57" i="9"/>
  <c r="CT57" i="9"/>
  <c r="CS27" i="9"/>
  <c r="CV23" i="9"/>
  <c r="DS26" i="9"/>
  <c r="CJ26" i="9"/>
  <c r="EC26" i="9"/>
  <c r="CS26" i="9"/>
  <c r="CR26" i="9"/>
  <c r="EB26" i="9"/>
  <c r="EA58" i="9"/>
  <c r="DS36" i="9"/>
  <c r="CJ36" i="9"/>
  <c r="EC36" i="9"/>
  <c r="CS36" i="9"/>
  <c r="EB54" i="9"/>
  <c r="CR54" i="9"/>
  <c r="CI54" i="9"/>
  <c r="EB32" i="9"/>
  <c r="CR32" i="9"/>
  <c r="CI32" i="9"/>
  <c r="EF26" i="9"/>
  <c r="EB36" i="9"/>
  <c r="CR36" i="9"/>
  <c r="CI36" i="9"/>
  <c r="EC25" i="9"/>
  <c r="CS25" i="9"/>
  <c r="DS25" i="9"/>
  <c r="CJ25" i="9"/>
  <c r="EC40" i="9"/>
  <c r="CX43" i="9"/>
  <c r="D43" i="9" s="1"/>
  <c r="AQ43" i="9" s="1"/>
  <c r="FB43" i="9" s="1"/>
  <c r="ED25" i="9"/>
  <c r="DR70" i="9"/>
  <c r="CI70" i="9"/>
  <c r="ED27" i="9"/>
  <c r="CQ27" i="9"/>
  <c r="CU25" i="9"/>
  <c r="DZ25" i="9"/>
  <c r="EB25" i="9"/>
  <c r="EB37" i="9"/>
  <c r="CU27" i="9"/>
  <c r="CS23" i="9"/>
  <c r="CG42" i="9"/>
  <c r="DZ42" i="9"/>
  <c r="CP42" i="9"/>
  <c r="CU42" i="9"/>
  <c r="EE42" i="9"/>
  <c r="EF42" i="9"/>
  <c r="CV42" i="9"/>
  <c r="CT42" i="9"/>
  <c r="ED42" i="9"/>
  <c r="CP60" i="9"/>
  <c r="CQ54" i="9"/>
  <c r="CI35" i="9"/>
  <c r="EB35" i="9"/>
  <c r="CR35" i="9"/>
  <c r="EE23" i="9"/>
  <c r="CX53" i="9"/>
  <c r="D53" i="9" s="1"/>
  <c r="AQ53" i="9" s="1"/>
  <c r="FB53" i="9" s="1"/>
  <c r="CU45" i="9"/>
  <c r="CP45" i="9"/>
  <c r="EF28" i="9"/>
  <c r="CP28" i="9"/>
  <c r="CG36" i="9"/>
  <c r="DZ36" i="9"/>
  <c r="CP36" i="9"/>
  <c r="EF36" i="9"/>
  <c r="CU36" i="9"/>
  <c r="EE36" i="9"/>
  <c r="CV36" i="9"/>
  <c r="CJ82" i="9"/>
  <c r="CQ39" i="9"/>
  <c r="CS33" i="9"/>
  <c r="CX44" i="9"/>
  <c r="D44" i="9" s="1"/>
  <c r="AQ44" i="9" s="1"/>
  <c r="FB44" i="9" s="1"/>
  <c r="EE46" i="9"/>
  <c r="EC32" i="9"/>
  <c r="EA21" i="9"/>
  <c r="EB40" i="9"/>
  <c r="EE35" i="9"/>
  <c r="DZ35" i="9"/>
  <c r="ED26" i="9"/>
  <c r="EB57" i="9"/>
  <c r="ED28" i="9"/>
  <c r="DP83" i="9"/>
  <c r="CG83" i="9"/>
  <c r="DP68" i="9"/>
  <c r="CG68" i="9"/>
  <c r="ED37" i="9"/>
  <c r="CI64" i="9"/>
  <c r="ED36" i="9"/>
  <c r="EB42" i="9"/>
  <c r="CR42" i="9"/>
  <c r="CI42" i="9"/>
  <c r="DR75" i="9"/>
  <c r="CI75" i="9"/>
  <c r="EE57" i="9"/>
  <c r="DZ57" i="9"/>
  <c r="EE54" i="9"/>
  <c r="DZ54" i="9"/>
  <c r="CT23" i="9"/>
  <c r="CP27" i="9"/>
  <c r="CV26" i="9"/>
  <c r="CS45" i="9"/>
  <c r="CS40" i="9"/>
  <c r="CQ26" i="9"/>
  <c r="CI62" i="9"/>
  <c r="EF25" i="9"/>
  <c r="EE27" i="9"/>
  <c r="EC23" i="9"/>
  <c r="CG33" i="9"/>
  <c r="DZ33" i="9"/>
  <c r="CP33" i="9"/>
  <c r="CU33" i="9"/>
  <c r="EF33" i="9"/>
  <c r="EE33" i="9"/>
  <c r="CV33" i="9"/>
  <c r="CT33" i="9"/>
  <c r="ED33" i="9"/>
  <c r="CJ71" i="9"/>
  <c r="CG32" i="9"/>
  <c r="DZ32" i="9"/>
  <c r="CP32" i="9"/>
  <c r="EF32" i="9"/>
  <c r="CU32" i="9"/>
  <c r="EE32" i="9"/>
  <c r="CV32" i="9"/>
  <c r="CU60" i="9"/>
  <c r="DZ60" i="9"/>
  <c r="EA54" i="9"/>
  <c r="ED23" i="9"/>
  <c r="CR23" i="9"/>
  <c r="CQ37" i="9"/>
  <c r="EC27" i="9"/>
  <c r="CX51" i="9"/>
  <c r="D51" i="9" s="1"/>
  <c r="AQ51" i="9" s="1"/>
  <c r="FB51" i="9" s="1"/>
  <c r="DP21" i="9"/>
  <c r="CG21" i="9"/>
  <c r="DZ21" i="9"/>
  <c r="CP21" i="9"/>
  <c r="EE21" i="9"/>
  <c r="CU21" i="9"/>
  <c r="CV21" i="9"/>
  <c r="EF21" i="9"/>
  <c r="EF23" i="9"/>
  <c r="CX38" i="9"/>
  <c r="D38" i="9" s="1"/>
  <c r="AQ38" i="9" s="1"/>
  <c r="FB38" i="9" s="1"/>
  <c r="EE45" i="9"/>
  <c r="DZ45" i="9"/>
  <c r="EE28" i="9"/>
  <c r="DZ28" i="9"/>
  <c r="CJ46" i="9"/>
  <c r="EC46" i="9"/>
  <c r="CS46" i="9"/>
  <c r="CI61" i="9"/>
  <c r="EC33" i="9"/>
  <c r="CU46" i="9"/>
  <c r="CR40" i="9"/>
  <c r="CU35" i="9"/>
  <c r="CQ58" i="9"/>
  <c r="CT40" i="9"/>
  <c r="CS39" i="9"/>
  <c r="CX29" i="9"/>
  <c r="D29" i="9" s="1"/>
  <c r="AQ29" i="9" s="1"/>
  <c r="FB29" i="9" s="1"/>
  <c r="FI29" i="9" s="1"/>
  <c r="CG47" i="9"/>
  <c r="DZ47" i="9"/>
  <c r="CP47" i="9"/>
  <c r="EE47" i="9"/>
  <c r="CU47" i="9"/>
  <c r="CV47" i="9"/>
  <c r="EF47" i="9"/>
  <c r="CH50" i="9"/>
  <c r="CQ50" i="9" s="1"/>
  <c r="CV57" i="9"/>
  <c r="DP70" i="9"/>
  <c r="CG70" i="9"/>
  <c r="CV54" i="9"/>
  <c r="CX30" i="9"/>
  <c r="D30" i="9" s="1"/>
  <c r="AQ30" i="9" s="1"/>
  <c r="FB30" i="9" s="1"/>
  <c r="FI30" i="9" s="1"/>
  <c r="CR46" i="9"/>
  <c r="ED45" i="9"/>
  <c r="EE60" i="9" l="1"/>
  <c r="EB60" i="9"/>
  <c r="DE57" i="10"/>
  <c r="EA60" i="9"/>
  <c r="CV56" i="10"/>
  <c r="K53" i="10"/>
  <c r="CS60" i="9"/>
  <c r="CT60" i="9"/>
  <c r="EF60" i="9"/>
  <c r="CX59" i="9"/>
  <c r="D59" i="9" s="1"/>
  <c r="AQ59" i="9" s="1"/>
  <c r="FB59" i="9" s="1"/>
  <c r="CV58" i="10"/>
  <c r="BY61" i="9"/>
  <c r="CQ60" i="9"/>
  <c r="CV60" i="9"/>
  <c r="DQ60" i="9"/>
  <c r="CH60" i="9"/>
  <c r="CV62" i="10"/>
  <c r="DE54" i="10"/>
  <c r="DE60" i="10"/>
  <c r="CV61" i="10"/>
  <c r="CX50" i="9"/>
  <c r="D50" i="9" s="1"/>
  <c r="AQ50" i="9" s="1"/>
  <c r="FB50" i="9" s="1"/>
  <c r="CX20" i="9"/>
  <c r="D20" i="9" s="1"/>
  <c r="AQ20" i="9" s="1"/>
  <c r="CX49" i="9"/>
  <c r="D49" i="9" s="1"/>
  <c r="AQ49" i="9" s="1"/>
  <c r="FB49" i="9" s="1"/>
  <c r="CX46" i="9"/>
  <c r="D46" i="9" s="1"/>
  <c r="AQ46" i="9" s="1"/>
  <c r="FB46" i="9" s="1"/>
  <c r="CX31" i="9"/>
  <c r="D31" i="9" s="1"/>
  <c r="AQ31" i="9" s="1"/>
  <c r="FB31" i="9" s="1"/>
  <c r="FI31" i="9" s="1"/>
  <c r="CX35" i="9"/>
  <c r="D35" i="9" s="1"/>
  <c r="AQ35" i="9" s="1"/>
  <c r="FB35" i="9" s="1"/>
  <c r="CX26" i="9"/>
  <c r="D26" i="9" s="1"/>
  <c r="AQ26" i="9" s="1"/>
  <c r="FB26" i="9" s="1"/>
  <c r="FI26" i="9" s="1"/>
  <c r="CX57" i="9"/>
  <c r="D57" i="9" s="1"/>
  <c r="AQ57" i="9" s="1"/>
  <c r="FB57" i="9" s="1"/>
  <c r="CX45" i="9"/>
  <c r="D45" i="9" s="1"/>
  <c r="AQ45" i="9" s="1"/>
  <c r="FB45" i="9" s="1"/>
  <c r="CX47" i="9"/>
  <c r="D47" i="9" s="1"/>
  <c r="AQ47" i="9" s="1"/>
  <c r="FB47" i="9" s="1"/>
  <c r="CX33" i="9"/>
  <c r="D33" i="9" s="1"/>
  <c r="AQ33" i="9" s="1"/>
  <c r="FB33" i="9" s="1"/>
  <c r="H65" i="10"/>
  <c r="G65" i="10" s="1"/>
  <c r="K65" i="10"/>
  <c r="I65" i="10"/>
  <c r="J65" i="10"/>
  <c r="CV59" i="10"/>
  <c r="DE59" i="10"/>
  <c r="CV63" i="10"/>
  <c r="DE63" i="10"/>
  <c r="CX37" i="9"/>
  <c r="D37" i="9" s="1"/>
  <c r="AQ37" i="9" s="1"/>
  <c r="FB37" i="9" s="1"/>
  <c r="CX25" i="9"/>
  <c r="D25" i="9" s="1"/>
  <c r="AQ25" i="9" s="1"/>
  <c r="FB25" i="9" s="1"/>
  <c r="FI25" i="9" s="1"/>
  <c r="CX58" i="9"/>
  <c r="D58" i="9" s="1"/>
  <c r="AQ58" i="9" s="1"/>
  <c r="FB58" i="9" s="1"/>
  <c r="CX21" i="9"/>
  <c r="D21" i="9" s="1"/>
  <c r="AQ21" i="9" s="1"/>
  <c r="FB21" i="9" s="1"/>
  <c r="CX36" i="9"/>
  <c r="D36" i="9" s="1"/>
  <c r="AQ36" i="9" s="1"/>
  <c r="CX28" i="9"/>
  <c r="D28" i="9" s="1"/>
  <c r="AQ28" i="9" s="1"/>
  <c r="FB28" i="9" s="1"/>
  <c r="FI28" i="9" s="1"/>
  <c r="CX54" i="9"/>
  <c r="D54" i="9" s="1"/>
  <c r="AQ54" i="9" s="1"/>
  <c r="FB54" i="9" s="1"/>
  <c r="CX23" i="9"/>
  <c r="D23" i="9" s="1"/>
  <c r="AQ23" i="9" s="1"/>
  <c r="FB23" i="9" s="1"/>
  <c r="FI23" i="9" s="1"/>
  <c r="CX39" i="9"/>
  <c r="D39" i="9" s="1"/>
  <c r="AQ39" i="9" s="1"/>
  <c r="FB39" i="9" s="1"/>
  <c r="CX42" i="9"/>
  <c r="D42" i="9" s="1"/>
  <c r="AQ42" i="9" s="1"/>
  <c r="FB42" i="9" s="1"/>
  <c r="CX32" i="9"/>
  <c r="D32" i="9" s="1"/>
  <c r="AQ32" i="9" s="1"/>
  <c r="FB32" i="9" s="1"/>
  <c r="FI32" i="9" s="1"/>
  <c r="CX27" i="9"/>
  <c r="D27" i="9" s="1"/>
  <c r="AQ27" i="9" s="1"/>
  <c r="FB27" i="9" s="1"/>
  <c r="FI27" i="9" s="1"/>
  <c r="CX40" i="9"/>
  <c r="D40" i="9" s="1"/>
  <c r="AQ40" i="9" s="1"/>
  <c r="FB40" i="9" s="1"/>
  <c r="CX60" i="9" l="1"/>
  <c r="D60" i="9" s="1"/>
  <c r="AQ60" i="9" s="1"/>
  <c r="FB60" i="9" s="1"/>
  <c r="BY62" i="9"/>
  <c r="CP61" i="9"/>
  <c r="DQ61" i="9"/>
  <c r="CH61" i="9"/>
  <c r="CT61" i="9"/>
  <c r="EB61" i="9"/>
  <c r="EF61" i="9"/>
  <c r="CS61" i="9"/>
  <c r="EE61" i="9"/>
  <c r="CU61" i="9"/>
  <c r="CR61" i="9"/>
  <c r="EA61" i="9"/>
  <c r="DZ61" i="9"/>
  <c r="CQ61" i="9"/>
  <c r="CV61" i="9"/>
  <c r="FB20" i="9"/>
  <c r="FI20" i="9" s="1"/>
  <c r="DE65" i="10"/>
  <c r="CV65" i="10"/>
  <c r="FI21" i="9"/>
  <c r="FB36" i="9"/>
  <c r="CX61" i="9" l="1"/>
  <c r="D61" i="9" s="1"/>
  <c r="AQ61" i="9" s="1"/>
  <c r="BY63" i="9"/>
  <c r="DQ62" i="9"/>
  <c r="CH62" i="9"/>
  <c r="CP62" i="9"/>
  <c r="CV62" i="9"/>
  <c r="EE62" i="9"/>
  <c r="CQ62" i="9"/>
  <c r="CR62" i="9"/>
  <c r="CU62" i="9"/>
  <c r="DZ62" i="9"/>
  <c r="EF62" i="9"/>
  <c r="EA62" i="9"/>
  <c r="CT62" i="9"/>
  <c r="EB62" i="9"/>
  <c r="CS62" i="9"/>
  <c r="FB61" i="9" l="1"/>
  <c r="BY64" i="9"/>
  <c r="CQ63" i="9"/>
  <c r="CP63" i="9"/>
  <c r="DQ63" i="9"/>
  <c r="CV63" i="9"/>
  <c r="CH63" i="9"/>
  <c r="CT63" i="9"/>
  <c r="EE63" i="9"/>
  <c r="EA63" i="9"/>
  <c r="CS63" i="9"/>
  <c r="EB63" i="9"/>
  <c r="CU63" i="9"/>
  <c r="DZ63" i="9"/>
  <c r="CR63" i="9"/>
  <c r="EF63" i="9"/>
  <c r="CX62" i="9"/>
  <c r="D62" i="9" s="1"/>
  <c r="AQ62" i="9" s="1"/>
  <c r="DU81" i="7"/>
  <c r="DU80" i="7"/>
  <c r="DU79" i="7"/>
  <c r="DU78" i="7"/>
  <c r="DU77" i="7"/>
  <c r="DU76" i="7"/>
  <c r="DU75" i="7"/>
  <c r="DU74" i="7"/>
  <c r="DU73" i="7"/>
  <c r="DU72" i="7"/>
  <c r="DU71" i="7"/>
  <c r="DU70" i="7"/>
  <c r="DU69" i="7"/>
  <c r="DU68" i="7"/>
  <c r="DU67" i="7"/>
  <c r="DU66" i="7"/>
  <c r="DU65" i="7"/>
  <c r="DU64" i="7"/>
  <c r="DU63" i="7"/>
  <c r="DU62" i="7"/>
  <c r="DU61" i="7"/>
  <c r="DU60" i="7"/>
  <c r="DU59" i="7"/>
  <c r="DU58" i="7"/>
  <c r="DU57" i="7"/>
  <c r="DU56" i="7"/>
  <c r="DU55" i="7"/>
  <c r="DU54" i="7"/>
  <c r="DU53" i="7"/>
  <c r="DU52" i="7"/>
  <c r="DU51" i="7"/>
  <c r="DU50" i="7"/>
  <c r="DU49" i="7"/>
  <c r="DU48" i="7"/>
  <c r="DU47" i="7"/>
  <c r="DU46" i="7"/>
  <c r="DU45" i="7"/>
  <c r="DU44" i="7"/>
  <c r="DU43" i="7"/>
  <c r="DU42" i="7"/>
  <c r="DU41" i="7"/>
  <c r="DU40" i="7"/>
  <c r="DU39" i="7"/>
  <c r="DU38" i="7"/>
  <c r="DU37" i="7"/>
  <c r="DU36" i="7"/>
  <c r="DU35" i="7"/>
  <c r="DU34" i="7"/>
  <c r="DU33" i="7"/>
  <c r="DU32" i="7"/>
  <c r="DU31" i="7"/>
  <c r="DU30" i="7"/>
  <c r="DU29" i="7"/>
  <c r="DU28" i="7"/>
  <c r="DU27" i="7"/>
  <c r="DU26" i="7"/>
  <c r="DU25" i="7"/>
  <c r="DU24" i="7"/>
  <c r="DU23" i="7"/>
  <c r="DU22" i="7"/>
  <c r="DU21" i="7"/>
  <c r="DU20" i="7"/>
  <c r="DU19" i="7"/>
  <c r="DU18" i="7"/>
  <c r="DU17" i="7"/>
  <c r="DU16" i="7"/>
  <c r="DU15" i="7"/>
  <c r="DU14" i="7"/>
  <c r="K18" i="6"/>
  <c r="J18" i="6"/>
  <c r="I24" i="6"/>
  <c r="H24" i="6"/>
  <c r="G24" i="6" s="1"/>
  <c r="BL14" i="7"/>
  <c r="AS16" i="6"/>
  <c r="H23" i="6"/>
  <c r="G23" i="6" s="1"/>
  <c r="I4" i="8"/>
  <c r="I3" i="8"/>
  <c r="S3" i="8"/>
  <c r="S4" i="8"/>
  <c r="S5" i="8"/>
  <c r="S6" i="8"/>
  <c r="H14" i="8"/>
  <c r="I14" i="8"/>
  <c r="H15" i="8"/>
  <c r="I15" i="8"/>
  <c r="H16" i="8"/>
  <c r="I16" i="8"/>
  <c r="H17" i="8"/>
  <c r="I17" i="8"/>
  <c r="H18" i="8"/>
  <c r="I18" i="8"/>
  <c r="H19" i="8"/>
  <c r="I19" i="8"/>
  <c r="H20" i="8"/>
  <c r="I20" i="8"/>
  <c r="H21" i="8"/>
  <c r="I21" i="8"/>
  <c r="H22" i="8"/>
  <c r="I22" i="8"/>
  <c r="H23" i="8"/>
  <c r="I23" i="8"/>
  <c r="H24" i="8"/>
  <c r="I24" i="8"/>
  <c r="H25" i="8"/>
  <c r="I25" i="8"/>
  <c r="H26" i="8"/>
  <c r="I26" i="8"/>
  <c r="H27" i="8"/>
  <c r="I27" i="8"/>
  <c r="H28" i="8"/>
  <c r="I28" i="8"/>
  <c r="H29" i="8"/>
  <c r="I29" i="8"/>
  <c r="H30" i="8"/>
  <c r="I30" i="8"/>
  <c r="H31" i="8"/>
  <c r="I31" i="8"/>
  <c r="H32" i="8"/>
  <c r="I32" i="8"/>
  <c r="H33" i="8"/>
  <c r="I33" i="8"/>
  <c r="H34" i="8"/>
  <c r="I34" i="8"/>
  <c r="H35" i="8"/>
  <c r="I35" i="8"/>
  <c r="H36" i="8"/>
  <c r="I36" i="8"/>
  <c r="H37" i="8"/>
  <c r="I37" i="8"/>
  <c r="H38" i="8"/>
  <c r="I38" i="8"/>
  <c r="H39" i="8"/>
  <c r="I39" i="8"/>
  <c r="H40" i="8"/>
  <c r="I40" i="8"/>
  <c r="H41" i="8"/>
  <c r="I41" i="8"/>
  <c r="H42" i="8"/>
  <c r="I42" i="8"/>
  <c r="H43" i="8"/>
  <c r="I43" i="8"/>
  <c r="H44" i="8"/>
  <c r="I44" i="8"/>
  <c r="I13" i="8"/>
  <c r="H13" i="8"/>
  <c r="T4" i="8"/>
  <c r="T5" i="8"/>
  <c r="T6" i="8"/>
  <c r="W14" i="8"/>
  <c r="W15" i="8"/>
  <c r="W16" i="8"/>
  <c r="W17" i="8"/>
  <c r="W18" i="8"/>
  <c r="W40" i="8"/>
  <c r="W41" i="8"/>
  <c r="W42" i="8"/>
  <c r="W43" i="8"/>
  <c r="W44" i="8"/>
  <c r="W13" i="8"/>
  <c r="V14" i="8"/>
  <c r="V15" i="8"/>
  <c r="V16" i="8"/>
  <c r="V17" i="8"/>
  <c r="V18" i="8"/>
  <c r="V40" i="8"/>
  <c r="V41" i="8"/>
  <c r="V42" i="8"/>
  <c r="V43" i="8"/>
  <c r="V44" i="8"/>
  <c r="V13" i="8"/>
  <c r="U14" i="8"/>
  <c r="U15" i="8"/>
  <c r="U16" i="8"/>
  <c r="U17" i="8"/>
  <c r="U18" i="8"/>
  <c r="U40" i="8"/>
  <c r="U41" i="8"/>
  <c r="U42" i="8"/>
  <c r="U43" i="8"/>
  <c r="U44" i="8"/>
  <c r="U45" i="8"/>
  <c r="U13" i="8"/>
  <c r="R13" i="8"/>
  <c r="R14" i="8"/>
  <c r="R15" i="8"/>
  <c r="R16" i="8"/>
  <c r="R17" i="8"/>
  <c r="R18" i="8"/>
  <c r="R40" i="8"/>
  <c r="R41" i="8"/>
  <c r="R42" i="8"/>
  <c r="R43" i="8"/>
  <c r="R44" i="8"/>
  <c r="Q14" i="8"/>
  <c r="Q15" i="8"/>
  <c r="Q16" i="8"/>
  <c r="Q17" i="8"/>
  <c r="Q18" i="8"/>
  <c r="Q19" i="8"/>
  <c r="R19" i="8" s="1"/>
  <c r="V19" i="8" s="1"/>
  <c r="Q20" i="8"/>
  <c r="R20" i="8" s="1"/>
  <c r="V20" i="8" s="1"/>
  <c r="Q21" i="8"/>
  <c r="R21" i="8" s="1"/>
  <c r="V21" i="8" s="1"/>
  <c r="Q22" i="8"/>
  <c r="R22" i="8" s="1"/>
  <c r="V22" i="8" s="1"/>
  <c r="Q23" i="8"/>
  <c r="R23" i="8" s="1"/>
  <c r="V23" i="8" s="1"/>
  <c r="Q24" i="8"/>
  <c r="R24" i="8" s="1"/>
  <c r="V24" i="8" s="1"/>
  <c r="Q25" i="8"/>
  <c r="R25" i="8" s="1"/>
  <c r="V25" i="8" s="1"/>
  <c r="Q26" i="8"/>
  <c r="R26" i="8" s="1"/>
  <c r="V26" i="8" s="1"/>
  <c r="Q27" i="8"/>
  <c r="R27" i="8" s="1"/>
  <c r="V27" i="8" s="1"/>
  <c r="Q28" i="8"/>
  <c r="R28" i="8" s="1"/>
  <c r="V28" i="8" s="1"/>
  <c r="Q29" i="8"/>
  <c r="R29" i="8" s="1"/>
  <c r="V29" i="8" s="1"/>
  <c r="Q30" i="8"/>
  <c r="R30" i="8" s="1"/>
  <c r="V30" i="8" s="1"/>
  <c r="Q31" i="8"/>
  <c r="R31" i="8" s="1"/>
  <c r="V31" i="8" s="1"/>
  <c r="Q32" i="8"/>
  <c r="R32" i="8" s="1"/>
  <c r="V32" i="8" s="1"/>
  <c r="Q33" i="8"/>
  <c r="R33" i="8" s="1"/>
  <c r="V33" i="8" s="1"/>
  <c r="Q34" i="8"/>
  <c r="R34" i="8" s="1"/>
  <c r="V34" i="8" s="1"/>
  <c r="Q35" i="8"/>
  <c r="R35" i="8" s="1"/>
  <c r="V35" i="8" s="1"/>
  <c r="Q36" i="8"/>
  <c r="R36" i="8" s="1"/>
  <c r="V36" i="8" s="1"/>
  <c r="Q37" i="8"/>
  <c r="R37" i="8" s="1"/>
  <c r="V37" i="8" s="1"/>
  <c r="Q38" i="8"/>
  <c r="R38" i="8" s="1"/>
  <c r="V38" i="8" s="1"/>
  <c r="Q39" i="8"/>
  <c r="R39" i="8" s="1"/>
  <c r="V39" i="8" s="1"/>
  <c r="Q40" i="8"/>
  <c r="Q41" i="8"/>
  <c r="Q42" i="8"/>
  <c r="Q43" i="8"/>
  <c r="Q44" i="8"/>
  <c r="Q13" i="8"/>
  <c r="P14" i="8"/>
  <c r="P15" i="8"/>
  <c r="P16" i="8"/>
  <c r="P17" i="8"/>
  <c r="P18" i="8"/>
  <c r="P19" i="8"/>
  <c r="P20" i="8"/>
  <c r="P21" i="8"/>
  <c r="P22" i="8"/>
  <c r="P23" i="8"/>
  <c r="P24" i="8"/>
  <c r="P25" i="8"/>
  <c r="P26" i="8"/>
  <c r="P27" i="8"/>
  <c r="P28" i="8"/>
  <c r="P29" i="8"/>
  <c r="P30" i="8"/>
  <c r="P31" i="8"/>
  <c r="P32" i="8"/>
  <c r="P33" i="8"/>
  <c r="P34" i="8"/>
  <c r="P35" i="8"/>
  <c r="P36" i="8"/>
  <c r="P37" i="8"/>
  <c r="P38" i="8"/>
  <c r="P39" i="8"/>
  <c r="P40" i="8"/>
  <c r="P41" i="8"/>
  <c r="P42" i="8"/>
  <c r="P43" i="8"/>
  <c r="P44" i="8"/>
  <c r="P13" i="8"/>
  <c r="AK21" i="8"/>
  <c r="AK29" i="8"/>
  <c r="AK37" i="8"/>
  <c r="AK39" i="8"/>
  <c r="S34" i="8"/>
  <c r="Y34" i="8" s="1"/>
  <c r="AK34" i="8"/>
  <c r="S35" i="8"/>
  <c r="Y35" i="8" s="1"/>
  <c r="AK35" i="8"/>
  <c r="S36" i="8"/>
  <c r="Y36" i="8" s="1"/>
  <c r="AK36" i="8"/>
  <c r="S38" i="8"/>
  <c r="AK38" i="8"/>
  <c r="S40" i="8"/>
  <c r="AK40" i="8"/>
  <c r="S41" i="8"/>
  <c r="Y41" i="8" s="1"/>
  <c r="AK41" i="8"/>
  <c r="S42" i="8"/>
  <c r="Y42" i="8" s="1"/>
  <c r="AK42" i="8"/>
  <c r="S43" i="8"/>
  <c r="Y43" i="8" s="1"/>
  <c r="AK43" i="8"/>
  <c r="S44" i="8"/>
  <c r="AC44" i="8" s="1"/>
  <c r="AM44" i="8" s="1"/>
  <c r="AK44" i="8"/>
  <c r="B34" i="8"/>
  <c r="B35" i="8"/>
  <c r="B36" i="8"/>
  <c r="B37" i="8"/>
  <c r="B38" i="8"/>
  <c r="B39" i="8"/>
  <c r="B40" i="8"/>
  <c r="B41" i="8"/>
  <c r="B42" i="8"/>
  <c r="B43" i="8"/>
  <c r="B44" i="8"/>
  <c r="AM512" i="8"/>
  <c r="AO512" i="8" s="1"/>
  <c r="AL512" i="8"/>
  <c r="AK512" i="8"/>
  <c r="AM511" i="8"/>
  <c r="AL511" i="8"/>
  <c r="AK511" i="8"/>
  <c r="AM510" i="8"/>
  <c r="AO510" i="8" s="1"/>
  <c r="AL510" i="8"/>
  <c r="AK510" i="8"/>
  <c r="AM509" i="8"/>
  <c r="AN509" i="8" s="1"/>
  <c r="AL509" i="8"/>
  <c r="AK509" i="8"/>
  <c r="AM508" i="8"/>
  <c r="AO508" i="8" s="1"/>
  <c r="AL508" i="8"/>
  <c r="AK508" i="8"/>
  <c r="AN507" i="8"/>
  <c r="AM507" i="8"/>
  <c r="AO507" i="8" s="1"/>
  <c r="AL507" i="8"/>
  <c r="AK507" i="8"/>
  <c r="AM506" i="8"/>
  <c r="AO506" i="8" s="1"/>
  <c r="AL506" i="8"/>
  <c r="AK506" i="8"/>
  <c r="AM505" i="8"/>
  <c r="AO505" i="8" s="1"/>
  <c r="AL505" i="8"/>
  <c r="AK505" i="8"/>
  <c r="AM504" i="8"/>
  <c r="AO504" i="8" s="1"/>
  <c r="AL504" i="8"/>
  <c r="AK504" i="8"/>
  <c r="AM503" i="8"/>
  <c r="AL503" i="8"/>
  <c r="AK503" i="8"/>
  <c r="AO502" i="8"/>
  <c r="AM502" i="8"/>
  <c r="AN502" i="8" s="1"/>
  <c r="AL502" i="8"/>
  <c r="AK502" i="8"/>
  <c r="AM501" i="8"/>
  <c r="AN501" i="8" s="1"/>
  <c r="AL501" i="8"/>
  <c r="AK501" i="8"/>
  <c r="AM500" i="8"/>
  <c r="AO500" i="8" s="1"/>
  <c r="AL500" i="8"/>
  <c r="AK500" i="8"/>
  <c r="AM499" i="8"/>
  <c r="AO499" i="8" s="1"/>
  <c r="AL499" i="8"/>
  <c r="AK499" i="8"/>
  <c r="AM498" i="8"/>
  <c r="AO498" i="8" s="1"/>
  <c r="AL498" i="8"/>
  <c r="AK498" i="8"/>
  <c r="AM497" i="8"/>
  <c r="AO497" i="8" s="1"/>
  <c r="AL497" i="8"/>
  <c r="AK497" i="8"/>
  <c r="AM496" i="8"/>
  <c r="AO496" i="8" s="1"/>
  <c r="AL496" i="8"/>
  <c r="AK496" i="8"/>
  <c r="AM495" i="8"/>
  <c r="AL495" i="8"/>
  <c r="AK495" i="8"/>
  <c r="AM494" i="8"/>
  <c r="AN494" i="8" s="1"/>
  <c r="AL494" i="8"/>
  <c r="AK494" i="8"/>
  <c r="AM493" i="8"/>
  <c r="AN493" i="8" s="1"/>
  <c r="AL493" i="8"/>
  <c r="AK493" i="8"/>
  <c r="AM492" i="8"/>
  <c r="AO492" i="8" s="1"/>
  <c r="AL492" i="8"/>
  <c r="AK492" i="8"/>
  <c r="AM491" i="8"/>
  <c r="AO491" i="8" s="1"/>
  <c r="AL491" i="8"/>
  <c r="AK491" i="8"/>
  <c r="AM490" i="8"/>
  <c r="AO490" i="8" s="1"/>
  <c r="AL490" i="8"/>
  <c r="AK490" i="8"/>
  <c r="AM489" i="8"/>
  <c r="AO489" i="8" s="1"/>
  <c r="AL489" i="8"/>
  <c r="AK489" i="8"/>
  <c r="AM488" i="8"/>
  <c r="AO488" i="8" s="1"/>
  <c r="AL488" i="8"/>
  <c r="AK488" i="8"/>
  <c r="AM487" i="8"/>
  <c r="AL487" i="8"/>
  <c r="AK487" i="8"/>
  <c r="AM486" i="8"/>
  <c r="AN486" i="8" s="1"/>
  <c r="AL486" i="8"/>
  <c r="AK486" i="8"/>
  <c r="AM485" i="8"/>
  <c r="AN485" i="8" s="1"/>
  <c r="AL485" i="8"/>
  <c r="AK485" i="8"/>
  <c r="AM484" i="8"/>
  <c r="AO484" i="8" s="1"/>
  <c r="AL484" i="8"/>
  <c r="AK484" i="8"/>
  <c r="AM483" i="8"/>
  <c r="AO483" i="8" s="1"/>
  <c r="AL483" i="8"/>
  <c r="AK483" i="8"/>
  <c r="AM482" i="8"/>
  <c r="AO482" i="8" s="1"/>
  <c r="AL482" i="8"/>
  <c r="AK482" i="8"/>
  <c r="AM481" i="8"/>
  <c r="AO481" i="8" s="1"/>
  <c r="AL481" i="8"/>
  <c r="AK481" i="8"/>
  <c r="AM480" i="8"/>
  <c r="AO480" i="8" s="1"/>
  <c r="AL480" i="8"/>
  <c r="AK480" i="8"/>
  <c r="AM479" i="8"/>
  <c r="AL479" i="8"/>
  <c r="AK479" i="8"/>
  <c r="AM478" i="8"/>
  <c r="AN478" i="8" s="1"/>
  <c r="AL478" i="8"/>
  <c r="AK478" i="8"/>
  <c r="AM477" i="8"/>
  <c r="AN477" i="8" s="1"/>
  <c r="AL477" i="8"/>
  <c r="AK477" i="8"/>
  <c r="AM476" i="8"/>
  <c r="AO476" i="8" s="1"/>
  <c r="AL476" i="8"/>
  <c r="AK476" i="8"/>
  <c r="AM475" i="8"/>
  <c r="AO475" i="8" s="1"/>
  <c r="AL475" i="8"/>
  <c r="AK475" i="8"/>
  <c r="AM474" i="8"/>
  <c r="AO474" i="8" s="1"/>
  <c r="AL474" i="8"/>
  <c r="AK474" i="8"/>
  <c r="AM473" i="8"/>
  <c r="AO473" i="8" s="1"/>
  <c r="AL473" i="8"/>
  <c r="AK473" i="8"/>
  <c r="AM472" i="8"/>
  <c r="AO472" i="8" s="1"/>
  <c r="AL472" i="8"/>
  <c r="AK472" i="8"/>
  <c r="AM471" i="8"/>
  <c r="AL471" i="8"/>
  <c r="AK471" i="8"/>
  <c r="AM470" i="8"/>
  <c r="AN470" i="8" s="1"/>
  <c r="AL470" i="8"/>
  <c r="AK470" i="8"/>
  <c r="AO469" i="8"/>
  <c r="AM469" i="8"/>
  <c r="AN469" i="8" s="1"/>
  <c r="AL469" i="8"/>
  <c r="AK469" i="8"/>
  <c r="AM468" i="8"/>
  <c r="AO468" i="8" s="1"/>
  <c r="AL468" i="8"/>
  <c r="AK468" i="8"/>
  <c r="AM467" i="8"/>
  <c r="AO467" i="8" s="1"/>
  <c r="AL467" i="8"/>
  <c r="AK467" i="8"/>
  <c r="AM466" i="8"/>
  <c r="AN466" i="8" s="1"/>
  <c r="AL466" i="8"/>
  <c r="AK466" i="8"/>
  <c r="AM465" i="8"/>
  <c r="AO465" i="8" s="1"/>
  <c r="AL465" i="8"/>
  <c r="AK465" i="8"/>
  <c r="AM464" i="8"/>
  <c r="AO464" i="8" s="1"/>
  <c r="AL464" i="8"/>
  <c r="AK464" i="8"/>
  <c r="AM463" i="8"/>
  <c r="AL463" i="8"/>
  <c r="AK463" i="8"/>
  <c r="AM462" i="8"/>
  <c r="AN462" i="8" s="1"/>
  <c r="AL462" i="8"/>
  <c r="AK462" i="8"/>
  <c r="AM461" i="8"/>
  <c r="AN461" i="8" s="1"/>
  <c r="AL461" i="8"/>
  <c r="AK461" i="8"/>
  <c r="AM460" i="8"/>
  <c r="AO460" i="8" s="1"/>
  <c r="AL460" i="8"/>
  <c r="AK460" i="8"/>
  <c r="AM459" i="8"/>
  <c r="AO459" i="8" s="1"/>
  <c r="AL459" i="8"/>
  <c r="AK459" i="8"/>
  <c r="AM458" i="8"/>
  <c r="AO458" i="8" s="1"/>
  <c r="AL458" i="8"/>
  <c r="AK458" i="8"/>
  <c r="AM457" i="8"/>
  <c r="AO457" i="8" s="1"/>
  <c r="AL457" i="8"/>
  <c r="AK457" i="8"/>
  <c r="AM456" i="8"/>
  <c r="AO456" i="8" s="1"/>
  <c r="AL456" i="8"/>
  <c r="AK456" i="8"/>
  <c r="AM455" i="8"/>
  <c r="AL455" i="8"/>
  <c r="AK455" i="8"/>
  <c r="AO454" i="8"/>
  <c r="AM454" i="8"/>
  <c r="AN454" i="8" s="1"/>
  <c r="AL454" i="8"/>
  <c r="AK454" i="8"/>
  <c r="AM453" i="8"/>
  <c r="AN453" i="8" s="1"/>
  <c r="AL453" i="8"/>
  <c r="AK453" i="8"/>
  <c r="AM452" i="8"/>
  <c r="AO452" i="8" s="1"/>
  <c r="AL452" i="8"/>
  <c r="AK452" i="8"/>
  <c r="AM451" i="8"/>
  <c r="AO451" i="8" s="1"/>
  <c r="AL451" i="8"/>
  <c r="AK451" i="8"/>
  <c r="AO450" i="8"/>
  <c r="AM450" i="8"/>
  <c r="AN450" i="8" s="1"/>
  <c r="AL450" i="8"/>
  <c r="AK450" i="8"/>
  <c r="AM449" i="8"/>
  <c r="AO449" i="8" s="1"/>
  <c r="AL449" i="8"/>
  <c r="AK449" i="8"/>
  <c r="AM448" i="8"/>
  <c r="AO448" i="8" s="1"/>
  <c r="AL448" i="8"/>
  <c r="AK448" i="8"/>
  <c r="AM447" i="8"/>
  <c r="AL447" i="8"/>
  <c r="AK447" i="8"/>
  <c r="AM446" i="8"/>
  <c r="AN446" i="8" s="1"/>
  <c r="AL446" i="8"/>
  <c r="AK446" i="8"/>
  <c r="AM445" i="8"/>
  <c r="AN445" i="8" s="1"/>
  <c r="AL445" i="8"/>
  <c r="AK445" i="8"/>
  <c r="AM444" i="8"/>
  <c r="AO444" i="8" s="1"/>
  <c r="AL444" i="8"/>
  <c r="AK444" i="8"/>
  <c r="AM443" i="8"/>
  <c r="AO443" i="8" s="1"/>
  <c r="AL443" i="8"/>
  <c r="AK443" i="8"/>
  <c r="AM442" i="8"/>
  <c r="AO442" i="8" s="1"/>
  <c r="AL442" i="8"/>
  <c r="AK442" i="8"/>
  <c r="AM441" i="8"/>
  <c r="AO441" i="8" s="1"/>
  <c r="AL441" i="8"/>
  <c r="AK441" i="8"/>
  <c r="AM440" i="8"/>
  <c r="AO440" i="8" s="1"/>
  <c r="AL440" i="8"/>
  <c r="AK440" i="8"/>
  <c r="AM439" i="8"/>
  <c r="AL439" i="8"/>
  <c r="AK439" i="8"/>
  <c r="AM438" i="8"/>
  <c r="AN438" i="8" s="1"/>
  <c r="AL438" i="8"/>
  <c r="AK438" i="8"/>
  <c r="AM437" i="8"/>
  <c r="AN437" i="8" s="1"/>
  <c r="AL437" i="8"/>
  <c r="AK437" i="8"/>
  <c r="AM436" i="8"/>
  <c r="AO436" i="8" s="1"/>
  <c r="AL436" i="8"/>
  <c r="AK436" i="8"/>
  <c r="AM435" i="8"/>
  <c r="AO435" i="8" s="1"/>
  <c r="AL435" i="8"/>
  <c r="AK435" i="8"/>
  <c r="AM434" i="8"/>
  <c r="AO434" i="8" s="1"/>
  <c r="AL434" i="8"/>
  <c r="AK434" i="8"/>
  <c r="AM433" i="8"/>
  <c r="AO433" i="8" s="1"/>
  <c r="AL433" i="8"/>
  <c r="AK433" i="8"/>
  <c r="AM432" i="8"/>
  <c r="AO432" i="8" s="1"/>
  <c r="AL432" i="8"/>
  <c r="AK432" i="8"/>
  <c r="AM431" i="8"/>
  <c r="AL431" i="8"/>
  <c r="AK431" i="8"/>
  <c r="AM430" i="8"/>
  <c r="AN430" i="8" s="1"/>
  <c r="AL430" i="8"/>
  <c r="AK430" i="8"/>
  <c r="AM429" i="8"/>
  <c r="AN429" i="8" s="1"/>
  <c r="AL429" i="8"/>
  <c r="AK429" i="8"/>
  <c r="AM428" i="8"/>
  <c r="AO428" i="8" s="1"/>
  <c r="AL428" i="8"/>
  <c r="AK428" i="8"/>
  <c r="AM427" i="8"/>
  <c r="AO427" i="8" s="1"/>
  <c r="AL427" i="8"/>
  <c r="AK427" i="8"/>
  <c r="AM426" i="8"/>
  <c r="AO426" i="8" s="1"/>
  <c r="AL426" i="8"/>
  <c r="AK426" i="8"/>
  <c r="AM425" i="8"/>
  <c r="AO425" i="8" s="1"/>
  <c r="AL425" i="8"/>
  <c r="AK425" i="8"/>
  <c r="AM424" i="8"/>
  <c r="AO424" i="8" s="1"/>
  <c r="AL424" i="8"/>
  <c r="AK424" i="8"/>
  <c r="AM423" i="8"/>
  <c r="AL423" i="8"/>
  <c r="AK423" i="8"/>
  <c r="AM422" i="8"/>
  <c r="AN422" i="8" s="1"/>
  <c r="AL422" i="8"/>
  <c r="AK422" i="8"/>
  <c r="AM421" i="8"/>
  <c r="AO421" i="8" s="1"/>
  <c r="AL421" i="8"/>
  <c r="AK421" i="8"/>
  <c r="AM420" i="8"/>
  <c r="AO420" i="8" s="1"/>
  <c r="AL420" i="8"/>
  <c r="AK420" i="8"/>
  <c r="AN419" i="8"/>
  <c r="AM419" i="8"/>
  <c r="AO419" i="8" s="1"/>
  <c r="AL419" i="8"/>
  <c r="AK419" i="8"/>
  <c r="AM418" i="8"/>
  <c r="AO418" i="8" s="1"/>
  <c r="AL418" i="8"/>
  <c r="AK418" i="8"/>
  <c r="AM417" i="8"/>
  <c r="AO417" i="8" s="1"/>
  <c r="AL417" i="8"/>
  <c r="AK417" i="8"/>
  <c r="AM416" i="8"/>
  <c r="AO416" i="8" s="1"/>
  <c r="AL416" i="8"/>
  <c r="AK416" i="8"/>
  <c r="AM415" i="8"/>
  <c r="AL415" i="8"/>
  <c r="AK415" i="8"/>
  <c r="AM414" i="8"/>
  <c r="AN414" i="8" s="1"/>
  <c r="AL414" i="8"/>
  <c r="AK414" i="8"/>
  <c r="AM413" i="8"/>
  <c r="AN413" i="8" s="1"/>
  <c r="AL413" i="8"/>
  <c r="AK413" i="8"/>
  <c r="AM412" i="8"/>
  <c r="AO412" i="8" s="1"/>
  <c r="AL412" i="8"/>
  <c r="AK412" i="8"/>
  <c r="AM411" i="8"/>
  <c r="AO411" i="8" s="1"/>
  <c r="AL411" i="8"/>
  <c r="AK411" i="8"/>
  <c r="AM410" i="8"/>
  <c r="AO410" i="8" s="1"/>
  <c r="AL410" i="8"/>
  <c r="AK410" i="8"/>
  <c r="AM409" i="8"/>
  <c r="AO409" i="8" s="1"/>
  <c r="AL409" i="8"/>
  <c r="AK409" i="8"/>
  <c r="AM408" i="8"/>
  <c r="AO408" i="8" s="1"/>
  <c r="AL408" i="8"/>
  <c r="AK408" i="8"/>
  <c r="AM407" i="8"/>
  <c r="AL407" i="8"/>
  <c r="AK407" i="8"/>
  <c r="AM406" i="8"/>
  <c r="AN406" i="8" s="1"/>
  <c r="AL406" i="8"/>
  <c r="AK406" i="8"/>
  <c r="AM405" i="8"/>
  <c r="AO405" i="8" s="1"/>
  <c r="AL405" i="8"/>
  <c r="AK405" i="8"/>
  <c r="AM404" i="8"/>
  <c r="AO404" i="8" s="1"/>
  <c r="AL404" i="8"/>
  <c r="AK404" i="8"/>
  <c r="AM403" i="8"/>
  <c r="AO403" i="8" s="1"/>
  <c r="AL403" i="8"/>
  <c r="AK403" i="8"/>
  <c r="AM402" i="8"/>
  <c r="AO402" i="8" s="1"/>
  <c r="AL402" i="8"/>
  <c r="AK402" i="8"/>
  <c r="AM401" i="8"/>
  <c r="AO401" i="8" s="1"/>
  <c r="AL401" i="8"/>
  <c r="AK401" i="8"/>
  <c r="AM400" i="8"/>
  <c r="AO400" i="8" s="1"/>
  <c r="AL400" i="8"/>
  <c r="AK400" i="8"/>
  <c r="AM399" i="8"/>
  <c r="AL399" i="8"/>
  <c r="AK399" i="8"/>
  <c r="AM398" i="8"/>
  <c r="AN398" i="8" s="1"/>
  <c r="AL398" i="8"/>
  <c r="AK398" i="8"/>
  <c r="AM397" i="8"/>
  <c r="AN397" i="8" s="1"/>
  <c r="AL397" i="8"/>
  <c r="AK397" i="8"/>
  <c r="AM396" i="8"/>
  <c r="AO396" i="8" s="1"/>
  <c r="AL396" i="8"/>
  <c r="AK396" i="8"/>
  <c r="AM395" i="8"/>
  <c r="AO395" i="8" s="1"/>
  <c r="AL395" i="8"/>
  <c r="AK395" i="8"/>
  <c r="AM394" i="8"/>
  <c r="AO394" i="8" s="1"/>
  <c r="AL394" i="8"/>
  <c r="AK394" i="8"/>
  <c r="AM393" i="8"/>
  <c r="AO393" i="8" s="1"/>
  <c r="AL393" i="8"/>
  <c r="AK393" i="8"/>
  <c r="AM392" i="8"/>
  <c r="AO392" i="8" s="1"/>
  <c r="AL392" i="8"/>
  <c r="AK392" i="8"/>
  <c r="AM391" i="8"/>
  <c r="AL391" i="8"/>
  <c r="AK391" i="8"/>
  <c r="AM390" i="8"/>
  <c r="AN390" i="8" s="1"/>
  <c r="AL390" i="8"/>
  <c r="AK390" i="8"/>
  <c r="AM389" i="8"/>
  <c r="AO389" i="8" s="1"/>
  <c r="AL389" i="8"/>
  <c r="AK389" i="8"/>
  <c r="AM388" i="8"/>
  <c r="AO388" i="8" s="1"/>
  <c r="AL388" i="8"/>
  <c r="AK388" i="8"/>
  <c r="AM387" i="8"/>
  <c r="AO387" i="8" s="1"/>
  <c r="AL387" i="8"/>
  <c r="AK387" i="8"/>
  <c r="AM386" i="8"/>
  <c r="AO386" i="8" s="1"/>
  <c r="AL386" i="8"/>
  <c r="AK386" i="8"/>
  <c r="AM385" i="8"/>
  <c r="AN385" i="8" s="1"/>
  <c r="AL385" i="8"/>
  <c r="AK385" i="8"/>
  <c r="AM384" i="8"/>
  <c r="AO384" i="8" s="1"/>
  <c r="AL384" i="8"/>
  <c r="AK384" i="8"/>
  <c r="AM383" i="8"/>
  <c r="AL383" i="8"/>
  <c r="AK383" i="8"/>
  <c r="AM382" i="8"/>
  <c r="AN382" i="8" s="1"/>
  <c r="AL382" i="8"/>
  <c r="AK382" i="8"/>
  <c r="AM381" i="8"/>
  <c r="AO381" i="8" s="1"/>
  <c r="AL381" i="8"/>
  <c r="AK381" i="8"/>
  <c r="AM380" i="8"/>
  <c r="AO380" i="8" s="1"/>
  <c r="AL380" i="8"/>
  <c r="AK380" i="8"/>
  <c r="AM379" i="8"/>
  <c r="AO379" i="8" s="1"/>
  <c r="AL379" i="8"/>
  <c r="AK379" i="8"/>
  <c r="AM378" i="8"/>
  <c r="AO378" i="8" s="1"/>
  <c r="AL378" i="8"/>
  <c r="AK378" i="8"/>
  <c r="AM377" i="8"/>
  <c r="AO377" i="8" s="1"/>
  <c r="AL377" i="8"/>
  <c r="AK377" i="8"/>
  <c r="AM376" i="8"/>
  <c r="AO376" i="8" s="1"/>
  <c r="AL376" i="8"/>
  <c r="AK376" i="8"/>
  <c r="AM375" i="8"/>
  <c r="AL375" i="8"/>
  <c r="AK375" i="8"/>
  <c r="AM374" i="8"/>
  <c r="AN374" i="8" s="1"/>
  <c r="AL374" i="8"/>
  <c r="AK374" i="8"/>
  <c r="AM373" i="8"/>
  <c r="AN373" i="8" s="1"/>
  <c r="AL373" i="8"/>
  <c r="AK373" i="8"/>
  <c r="AM372" i="8"/>
  <c r="AN372" i="8" s="1"/>
  <c r="AL372" i="8"/>
  <c r="AK372" i="8"/>
  <c r="AM371" i="8"/>
  <c r="AO371" i="8" s="1"/>
  <c r="AL371" i="8"/>
  <c r="AK371" i="8"/>
  <c r="AN370" i="8"/>
  <c r="AM370" i="8"/>
  <c r="AO370" i="8" s="1"/>
  <c r="AL370" i="8"/>
  <c r="AK370" i="8"/>
  <c r="AM369" i="8"/>
  <c r="AO369" i="8" s="1"/>
  <c r="AL369" i="8"/>
  <c r="AK369" i="8"/>
  <c r="AM368" i="8"/>
  <c r="AO368" i="8" s="1"/>
  <c r="AL368" i="8"/>
  <c r="AK368" i="8"/>
  <c r="AM367" i="8"/>
  <c r="AL367" i="8"/>
  <c r="AK367" i="8"/>
  <c r="AM366" i="8"/>
  <c r="AN366" i="8" s="1"/>
  <c r="AL366" i="8"/>
  <c r="AK366" i="8"/>
  <c r="AO365" i="8"/>
  <c r="AM365" i="8"/>
  <c r="AN365" i="8" s="1"/>
  <c r="AL365" i="8"/>
  <c r="AK365" i="8"/>
  <c r="AM364" i="8"/>
  <c r="AN364" i="8" s="1"/>
  <c r="AL364" i="8"/>
  <c r="AK364" i="8"/>
  <c r="AM363" i="8"/>
  <c r="AO363" i="8" s="1"/>
  <c r="AL363" i="8"/>
  <c r="AK363" i="8"/>
  <c r="AM362" i="8"/>
  <c r="AO362" i="8" s="1"/>
  <c r="AL362" i="8"/>
  <c r="AK362" i="8"/>
  <c r="AM361" i="8"/>
  <c r="AO361" i="8" s="1"/>
  <c r="AL361" i="8"/>
  <c r="AK361" i="8"/>
  <c r="AM360" i="8"/>
  <c r="AO360" i="8" s="1"/>
  <c r="AL360" i="8"/>
  <c r="AK360" i="8"/>
  <c r="AM359" i="8"/>
  <c r="AL359" i="8"/>
  <c r="AK359" i="8"/>
  <c r="AM358" i="8"/>
  <c r="AN358" i="8" s="1"/>
  <c r="AL358" i="8"/>
  <c r="AK358" i="8"/>
  <c r="AM357" i="8"/>
  <c r="AN357" i="8" s="1"/>
  <c r="AL357" i="8"/>
  <c r="AK357" i="8"/>
  <c r="AM356" i="8"/>
  <c r="AN356" i="8" s="1"/>
  <c r="AL356" i="8"/>
  <c r="AK356" i="8"/>
  <c r="AM355" i="8"/>
  <c r="AO355" i="8" s="1"/>
  <c r="AL355" i="8"/>
  <c r="AK355" i="8"/>
  <c r="AN354" i="8"/>
  <c r="AM354" i="8"/>
  <c r="AO354" i="8" s="1"/>
  <c r="AL354" i="8"/>
  <c r="AK354" i="8"/>
  <c r="AM353" i="8"/>
  <c r="AO353" i="8" s="1"/>
  <c r="AL353" i="8"/>
  <c r="AK353" i="8"/>
  <c r="AM352" i="8"/>
  <c r="AO352" i="8" s="1"/>
  <c r="AL352" i="8"/>
  <c r="AK352" i="8"/>
  <c r="AM351" i="8"/>
  <c r="AL351" i="8"/>
  <c r="AK351" i="8"/>
  <c r="AM350" i="8"/>
  <c r="AN350" i="8" s="1"/>
  <c r="AL350" i="8"/>
  <c r="AK350" i="8"/>
  <c r="AO349" i="8"/>
  <c r="AM349" i="8"/>
  <c r="AN349" i="8" s="1"/>
  <c r="AL349" i="8"/>
  <c r="AK349" i="8"/>
  <c r="AM348" i="8"/>
  <c r="AN348" i="8" s="1"/>
  <c r="AL348" i="8"/>
  <c r="AK348" i="8"/>
  <c r="AM347" i="8"/>
  <c r="AO347" i="8" s="1"/>
  <c r="AL347" i="8"/>
  <c r="AK347" i="8"/>
  <c r="AM346" i="8"/>
  <c r="AO346" i="8" s="1"/>
  <c r="AL346" i="8"/>
  <c r="AK346" i="8"/>
  <c r="AM345" i="8"/>
  <c r="AO345" i="8" s="1"/>
  <c r="AL345" i="8"/>
  <c r="AK345" i="8"/>
  <c r="AM344" i="8"/>
  <c r="AO344" i="8" s="1"/>
  <c r="AL344" i="8"/>
  <c r="AK344" i="8"/>
  <c r="AM343" i="8"/>
  <c r="AL343" i="8"/>
  <c r="AK343" i="8"/>
  <c r="AM342" i="8"/>
  <c r="AN342" i="8" s="1"/>
  <c r="AL342" i="8"/>
  <c r="AK342" i="8"/>
  <c r="AM341" i="8"/>
  <c r="AN341" i="8" s="1"/>
  <c r="AL341" i="8"/>
  <c r="AK341" i="8"/>
  <c r="AM340" i="8"/>
  <c r="AN340" i="8" s="1"/>
  <c r="AL340" i="8"/>
  <c r="AK340" i="8"/>
  <c r="AM339" i="8"/>
  <c r="AO339" i="8" s="1"/>
  <c r="AL339" i="8"/>
  <c r="AK339" i="8"/>
  <c r="AM338" i="8"/>
  <c r="AO338" i="8" s="1"/>
  <c r="AL338" i="8"/>
  <c r="AK338" i="8"/>
  <c r="AM337" i="8"/>
  <c r="AO337" i="8" s="1"/>
  <c r="AL337" i="8"/>
  <c r="AK337" i="8"/>
  <c r="AM336" i="8"/>
  <c r="AO336" i="8" s="1"/>
  <c r="AL336" i="8"/>
  <c r="AK336" i="8"/>
  <c r="AM335" i="8"/>
  <c r="AL335" i="8"/>
  <c r="AK335" i="8"/>
  <c r="AM334" i="8"/>
  <c r="AN334" i="8" s="1"/>
  <c r="AL334" i="8"/>
  <c r="AK334" i="8"/>
  <c r="AM333" i="8"/>
  <c r="AN333" i="8" s="1"/>
  <c r="AL333" i="8"/>
  <c r="AK333" i="8"/>
  <c r="AM332" i="8"/>
  <c r="AN332" i="8" s="1"/>
  <c r="AL332" i="8"/>
  <c r="AK332" i="8"/>
  <c r="AM331" i="8"/>
  <c r="AO331" i="8" s="1"/>
  <c r="AL331" i="8"/>
  <c r="AK331" i="8"/>
  <c r="AM330" i="8"/>
  <c r="AO330" i="8" s="1"/>
  <c r="AL330" i="8"/>
  <c r="AK330" i="8"/>
  <c r="AM329" i="8"/>
  <c r="AO329" i="8" s="1"/>
  <c r="AL329" i="8"/>
  <c r="AK329" i="8"/>
  <c r="AM328" i="8"/>
  <c r="AO328" i="8" s="1"/>
  <c r="AL328" i="8"/>
  <c r="AK328" i="8"/>
  <c r="AM327" i="8"/>
  <c r="AL327" i="8"/>
  <c r="AK327" i="8"/>
  <c r="AM326" i="8"/>
  <c r="AN326" i="8" s="1"/>
  <c r="AL326" i="8"/>
  <c r="AK326" i="8"/>
  <c r="AM325" i="8"/>
  <c r="AN325" i="8" s="1"/>
  <c r="AL325" i="8"/>
  <c r="AK325" i="8"/>
  <c r="AM324" i="8"/>
  <c r="AO324" i="8" s="1"/>
  <c r="AL324" i="8"/>
  <c r="AK324" i="8"/>
  <c r="AM323" i="8"/>
  <c r="AO323" i="8" s="1"/>
  <c r="AL323" i="8"/>
  <c r="AK323" i="8"/>
  <c r="AM322" i="8"/>
  <c r="AO322" i="8" s="1"/>
  <c r="AL322" i="8"/>
  <c r="AK322" i="8"/>
  <c r="AM321" i="8"/>
  <c r="AO321" i="8" s="1"/>
  <c r="AL321" i="8"/>
  <c r="AK321" i="8"/>
  <c r="AM320" i="8"/>
  <c r="AO320" i="8" s="1"/>
  <c r="AL320" i="8"/>
  <c r="AK320" i="8"/>
  <c r="AM319" i="8"/>
  <c r="AL319" i="8"/>
  <c r="AK319" i="8"/>
  <c r="AM318" i="8"/>
  <c r="AN318" i="8" s="1"/>
  <c r="AL318" i="8"/>
  <c r="AK318" i="8"/>
  <c r="AM317" i="8"/>
  <c r="AN317" i="8" s="1"/>
  <c r="AL317" i="8"/>
  <c r="AK317" i="8"/>
  <c r="AM316" i="8"/>
  <c r="AN316" i="8" s="1"/>
  <c r="AL316" i="8"/>
  <c r="AK316" i="8"/>
  <c r="AM315" i="8"/>
  <c r="AO315" i="8" s="1"/>
  <c r="AL315" i="8"/>
  <c r="AK315" i="8"/>
  <c r="AN314" i="8"/>
  <c r="AM314" i="8"/>
  <c r="AO314" i="8" s="1"/>
  <c r="AL314" i="8"/>
  <c r="AK314" i="8"/>
  <c r="AM313" i="8"/>
  <c r="AO313" i="8" s="1"/>
  <c r="AL313" i="8"/>
  <c r="AK313" i="8"/>
  <c r="AM312" i="8"/>
  <c r="AO312" i="8" s="1"/>
  <c r="AL312" i="8"/>
  <c r="AK312" i="8"/>
  <c r="AM311" i="8"/>
  <c r="AL311" i="8"/>
  <c r="AK311" i="8"/>
  <c r="AM310" i="8"/>
  <c r="AN310" i="8" s="1"/>
  <c r="AL310" i="8"/>
  <c r="AK310" i="8"/>
  <c r="AO309" i="8"/>
  <c r="AM309" i="8"/>
  <c r="AN309" i="8" s="1"/>
  <c r="AL309" i="8"/>
  <c r="AK309" i="8"/>
  <c r="AO308" i="8"/>
  <c r="AN308" i="8"/>
  <c r="AM308" i="8"/>
  <c r="AL308" i="8"/>
  <c r="AK308" i="8"/>
  <c r="AM307" i="8"/>
  <c r="AO307" i="8" s="1"/>
  <c r="AL307" i="8"/>
  <c r="AK307" i="8"/>
  <c r="AM306" i="8"/>
  <c r="AO306" i="8" s="1"/>
  <c r="AL306" i="8"/>
  <c r="AK306" i="8"/>
  <c r="AM305" i="8"/>
  <c r="AO305" i="8" s="1"/>
  <c r="AL305" i="8"/>
  <c r="AK305" i="8"/>
  <c r="AM304" i="8"/>
  <c r="AO304" i="8" s="1"/>
  <c r="AL304" i="8"/>
  <c r="AK304" i="8"/>
  <c r="AM303" i="8"/>
  <c r="AL303" i="8"/>
  <c r="AK303" i="8"/>
  <c r="AM302" i="8"/>
  <c r="AN302" i="8" s="1"/>
  <c r="AL302" i="8"/>
  <c r="AK302" i="8"/>
  <c r="AM301" i="8"/>
  <c r="AN301" i="8" s="1"/>
  <c r="AL301" i="8"/>
  <c r="AK301" i="8"/>
  <c r="AM300" i="8"/>
  <c r="AN300" i="8" s="1"/>
  <c r="AL300" i="8"/>
  <c r="AK300" i="8"/>
  <c r="AM299" i="8"/>
  <c r="AO299" i="8" s="1"/>
  <c r="AL299" i="8"/>
  <c r="AK299" i="8"/>
  <c r="AM298" i="8"/>
  <c r="AO298" i="8" s="1"/>
  <c r="AL298" i="8"/>
  <c r="AK298" i="8"/>
  <c r="AM297" i="8"/>
  <c r="AO297" i="8" s="1"/>
  <c r="AL297" i="8"/>
  <c r="AK297" i="8"/>
  <c r="AM296" i="8"/>
  <c r="AO296" i="8" s="1"/>
  <c r="AL296" i="8"/>
  <c r="AK296" i="8"/>
  <c r="AM295" i="8"/>
  <c r="AL295" i="8"/>
  <c r="AK295" i="8"/>
  <c r="AM294" i="8"/>
  <c r="AN294" i="8" s="1"/>
  <c r="AL294" i="8"/>
  <c r="AK294" i="8"/>
  <c r="AM293" i="8"/>
  <c r="AN293" i="8" s="1"/>
  <c r="AL293" i="8"/>
  <c r="AK293" i="8"/>
  <c r="AM292" i="8"/>
  <c r="AN292" i="8" s="1"/>
  <c r="AL292" i="8"/>
  <c r="AK292" i="8"/>
  <c r="AM291" i="8"/>
  <c r="AO291" i="8" s="1"/>
  <c r="AL291" i="8"/>
  <c r="AK291" i="8"/>
  <c r="AM290" i="8"/>
  <c r="AO290" i="8" s="1"/>
  <c r="AL290" i="8"/>
  <c r="AK290" i="8"/>
  <c r="AN289" i="8"/>
  <c r="AM289" i="8"/>
  <c r="AO289" i="8" s="1"/>
  <c r="AL289" i="8"/>
  <c r="AK289" i="8"/>
  <c r="AM288" i="8"/>
  <c r="AO288" i="8" s="1"/>
  <c r="AL288" i="8"/>
  <c r="AK288" i="8"/>
  <c r="AM287" i="8"/>
  <c r="AL287" i="8"/>
  <c r="AK287" i="8"/>
  <c r="AM286" i="8"/>
  <c r="AN286" i="8" s="1"/>
  <c r="AL286" i="8"/>
  <c r="AK286" i="8"/>
  <c r="AM285" i="8"/>
  <c r="AN285" i="8" s="1"/>
  <c r="AL285" i="8"/>
  <c r="AK285" i="8"/>
  <c r="AM284" i="8"/>
  <c r="AN284" i="8" s="1"/>
  <c r="AL284" i="8"/>
  <c r="AK284" i="8"/>
  <c r="AM283" i="8"/>
  <c r="AO283" i="8" s="1"/>
  <c r="AL283" i="8"/>
  <c r="AK283" i="8"/>
  <c r="AM282" i="8"/>
  <c r="AO282" i="8" s="1"/>
  <c r="AL282" i="8"/>
  <c r="AK282" i="8"/>
  <c r="AM281" i="8"/>
  <c r="AO281" i="8" s="1"/>
  <c r="AL281" i="8"/>
  <c r="AK281" i="8"/>
  <c r="AM280" i="8"/>
  <c r="AO280" i="8" s="1"/>
  <c r="AL280" i="8"/>
  <c r="AK280" i="8"/>
  <c r="AM279" i="8"/>
  <c r="AL279" i="8"/>
  <c r="AK279" i="8"/>
  <c r="AM278" i="8"/>
  <c r="AN278" i="8" s="1"/>
  <c r="AL278" i="8"/>
  <c r="AK278" i="8"/>
  <c r="AM277" i="8"/>
  <c r="AN277" i="8" s="1"/>
  <c r="AL277" i="8"/>
  <c r="AK277" i="8"/>
  <c r="AM276" i="8"/>
  <c r="AN276" i="8" s="1"/>
  <c r="AL276" i="8"/>
  <c r="AK276" i="8"/>
  <c r="AM275" i="8"/>
  <c r="AO275" i="8" s="1"/>
  <c r="AL275" i="8"/>
  <c r="AK275" i="8"/>
  <c r="AM274" i="8"/>
  <c r="AO274" i="8" s="1"/>
  <c r="AL274" i="8"/>
  <c r="AK274" i="8"/>
  <c r="AM273" i="8"/>
  <c r="AO273" i="8" s="1"/>
  <c r="AL273" i="8"/>
  <c r="AK273" i="8"/>
  <c r="AM272" i="8"/>
  <c r="AO272" i="8" s="1"/>
  <c r="AL272" i="8"/>
  <c r="AK272" i="8"/>
  <c r="AM271" i="8"/>
  <c r="AL271" i="8"/>
  <c r="AK271" i="8"/>
  <c r="AM270" i="8"/>
  <c r="AN270" i="8" s="1"/>
  <c r="AL270" i="8"/>
  <c r="AK270" i="8"/>
  <c r="AM269" i="8"/>
  <c r="AN269" i="8" s="1"/>
  <c r="AL269" i="8"/>
  <c r="AK269" i="8"/>
  <c r="AM268" i="8"/>
  <c r="AN268" i="8" s="1"/>
  <c r="AL268" i="8"/>
  <c r="AK268" i="8"/>
  <c r="AM267" i="8"/>
  <c r="AO267" i="8" s="1"/>
  <c r="AL267" i="8"/>
  <c r="AK267" i="8"/>
  <c r="AM266" i="8"/>
  <c r="AO266" i="8" s="1"/>
  <c r="AL266" i="8"/>
  <c r="AK266" i="8"/>
  <c r="AM265" i="8"/>
  <c r="AO265" i="8" s="1"/>
  <c r="AL265" i="8"/>
  <c r="AK265" i="8"/>
  <c r="AM264" i="8"/>
  <c r="AO264" i="8" s="1"/>
  <c r="AL264" i="8"/>
  <c r="AK264" i="8"/>
  <c r="AM263" i="8"/>
  <c r="AL263" i="8"/>
  <c r="AK263" i="8"/>
  <c r="AM262" i="8"/>
  <c r="AN262" i="8" s="1"/>
  <c r="AL262" i="8"/>
  <c r="AK262" i="8"/>
  <c r="AM261" i="8"/>
  <c r="AN261" i="8" s="1"/>
  <c r="AL261" i="8"/>
  <c r="AK261" i="8"/>
  <c r="AM260" i="8"/>
  <c r="AN260" i="8" s="1"/>
  <c r="AL260" i="8"/>
  <c r="AK260" i="8"/>
  <c r="AM259" i="8"/>
  <c r="AO259" i="8" s="1"/>
  <c r="AL259" i="8"/>
  <c r="AK259" i="8"/>
  <c r="AM258" i="8"/>
  <c r="AO258" i="8" s="1"/>
  <c r="AL258" i="8"/>
  <c r="AK258" i="8"/>
  <c r="AM257" i="8"/>
  <c r="AO257" i="8" s="1"/>
  <c r="AL257" i="8"/>
  <c r="AK257" i="8"/>
  <c r="AM256" i="8"/>
  <c r="AO256" i="8" s="1"/>
  <c r="AL256" i="8"/>
  <c r="AK256" i="8"/>
  <c r="AM255" i="8"/>
  <c r="AL255" i="8"/>
  <c r="AK255" i="8"/>
  <c r="AM254" i="8"/>
  <c r="AN254" i="8" s="1"/>
  <c r="AL254" i="8"/>
  <c r="AK254" i="8"/>
  <c r="AM253" i="8"/>
  <c r="AN253" i="8" s="1"/>
  <c r="AL253" i="8"/>
  <c r="AK253" i="8"/>
  <c r="AO252" i="8"/>
  <c r="AM252" i="8"/>
  <c r="AN252" i="8" s="1"/>
  <c r="AL252" i="8"/>
  <c r="AK252" i="8"/>
  <c r="AM251" i="8"/>
  <c r="AO251" i="8" s="1"/>
  <c r="AL251" i="8"/>
  <c r="AK251" i="8"/>
  <c r="AM250" i="8"/>
  <c r="AO250" i="8" s="1"/>
  <c r="AL250" i="8"/>
  <c r="AK250" i="8"/>
  <c r="AM249" i="8"/>
  <c r="AO249" i="8" s="1"/>
  <c r="AL249" i="8"/>
  <c r="AK249" i="8"/>
  <c r="AM248" i="8"/>
  <c r="AO248" i="8" s="1"/>
  <c r="AL248" i="8"/>
  <c r="AK248" i="8"/>
  <c r="AM247" i="8"/>
  <c r="AL247" i="8"/>
  <c r="AK247" i="8"/>
  <c r="AM246" i="8"/>
  <c r="AN246" i="8" s="1"/>
  <c r="AL246" i="8"/>
  <c r="AK246" i="8"/>
  <c r="AM245" i="8"/>
  <c r="AN245" i="8" s="1"/>
  <c r="AL245" i="8"/>
  <c r="AK245" i="8"/>
  <c r="AM244" i="8"/>
  <c r="AN244" i="8" s="1"/>
  <c r="AL244" i="8"/>
  <c r="AK244" i="8"/>
  <c r="AM243" i="8"/>
  <c r="AO243" i="8" s="1"/>
  <c r="AL243" i="8"/>
  <c r="AK243" i="8"/>
  <c r="AM242" i="8"/>
  <c r="AO242" i="8" s="1"/>
  <c r="AL242" i="8"/>
  <c r="AK242" i="8"/>
  <c r="AM241" i="8"/>
  <c r="AO241" i="8" s="1"/>
  <c r="AL241" i="8"/>
  <c r="AK241" i="8"/>
  <c r="AM240" i="8"/>
  <c r="AO240" i="8" s="1"/>
  <c r="AL240" i="8"/>
  <c r="AK240" i="8"/>
  <c r="AM239" i="8"/>
  <c r="AL239" i="8"/>
  <c r="AK239" i="8"/>
  <c r="AM238" i="8"/>
  <c r="AN238" i="8" s="1"/>
  <c r="AL238" i="8"/>
  <c r="AK238" i="8"/>
  <c r="AM237" i="8"/>
  <c r="AN237" i="8" s="1"/>
  <c r="AL237" i="8"/>
  <c r="AK237" i="8"/>
  <c r="AO236" i="8"/>
  <c r="AM236" i="8"/>
  <c r="AN236" i="8" s="1"/>
  <c r="AL236" i="8"/>
  <c r="AK236" i="8"/>
  <c r="AM235" i="8"/>
  <c r="AO235" i="8" s="1"/>
  <c r="AL235" i="8"/>
  <c r="AK235" i="8"/>
  <c r="AM234" i="8"/>
  <c r="AO234" i="8" s="1"/>
  <c r="AL234" i="8"/>
  <c r="AK234" i="8"/>
  <c r="AM233" i="8"/>
  <c r="AO233" i="8" s="1"/>
  <c r="AL233" i="8"/>
  <c r="AK233" i="8"/>
  <c r="AM232" i="8"/>
  <c r="AO232" i="8" s="1"/>
  <c r="AL232" i="8"/>
  <c r="AK232" i="8"/>
  <c r="AM231" i="8"/>
  <c r="AL231" i="8"/>
  <c r="AK231" i="8"/>
  <c r="AM230" i="8"/>
  <c r="AN230" i="8" s="1"/>
  <c r="AL230" i="8"/>
  <c r="AK230" i="8"/>
  <c r="AM229" i="8"/>
  <c r="AN229" i="8" s="1"/>
  <c r="AL229" i="8"/>
  <c r="AK229" i="8"/>
  <c r="AM228" i="8"/>
  <c r="AN228" i="8" s="1"/>
  <c r="AL228" i="8"/>
  <c r="AK228" i="8"/>
  <c r="AM227" i="8"/>
  <c r="AO227" i="8" s="1"/>
  <c r="AL227" i="8"/>
  <c r="AK227" i="8"/>
  <c r="AM226" i="8"/>
  <c r="AO226" i="8" s="1"/>
  <c r="AL226" i="8"/>
  <c r="AK226" i="8"/>
  <c r="AM225" i="8"/>
  <c r="AO225" i="8" s="1"/>
  <c r="AL225" i="8"/>
  <c r="AK225" i="8"/>
  <c r="AM224" i="8"/>
  <c r="AO224" i="8" s="1"/>
  <c r="AL224" i="8"/>
  <c r="AK224" i="8"/>
  <c r="AM223" i="8"/>
  <c r="AL223" i="8"/>
  <c r="AK223" i="8"/>
  <c r="AM222" i="8"/>
  <c r="AN222" i="8" s="1"/>
  <c r="AL222" i="8"/>
  <c r="AK222" i="8"/>
  <c r="AM221" i="8"/>
  <c r="AN221" i="8" s="1"/>
  <c r="AL221" i="8"/>
  <c r="AK221" i="8"/>
  <c r="AM220" i="8"/>
  <c r="AN220" i="8" s="1"/>
  <c r="AL220" i="8"/>
  <c r="AK220" i="8"/>
  <c r="AM219" i="8"/>
  <c r="AO219" i="8" s="1"/>
  <c r="AL219" i="8"/>
  <c r="AK219" i="8"/>
  <c r="AM218" i="8"/>
  <c r="AO218" i="8" s="1"/>
  <c r="AL218" i="8"/>
  <c r="AK218" i="8"/>
  <c r="AM217" i="8"/>
  <c r="AO217" i="8" s="1"/>
  <c r="AL217" i="8"/>
  <c r="AK217" i="8"/>
  <c r="AM216" i="8"/>
  <c r="AO216" i="8" s="1"/>
  <c r="AL216" i="8"/>
  <c r="AK216" i="8"/>
  <c r="AM215" i="8"/>
  <c r="AL215" i="8"/>
  <c r="AK215" i="8"/>
  <c r="AM214" i="8"/>
  <c r="AN214" i="8" s="1"/>
  <c r="AL214" i="8"/>
  <c r="AK214" i="8"/>
  <c r="AM213" i="8"/>
  <c r="AN213" i="8" s="1"/>
  <c r="AL213" i="8"/>
  <c r="AK213" i="8"/>
  <c r="AM212" i="8"/>
  <c r="AN212" i="8" s="1"/>
  <c r="AL212" i="8"/>
  <c r="AK212" i="8"/>
  <c r="AM211" i="8"/>
  <c r="AO211" i="8" s="1"/>
  <c r="AL211" i="8"/>
  <c r="AK211" i="8"/>
  <c r="AM210" i="8"/>
  <c r="AO210" i="8" s="1"/>
  <c r="AL210" i="8"/>
  <c r="AK210" i="8"/>
  <c r="AM209" i="8"/>
  <c r="AO209" i="8" s="1"/>
  <c r="AL209" i="8"/>
  <c r="AK209" i="8"/>
  <c r="AM208" i="8"/>
  <c r="AO208" i="8" s="1"/>
  <c r="AL208" i="8"/>
  <c r="AK208" i="8"/>
  <c r="AM207" i="8"/>
  <c r="AL207" i="8"/>
  <c r="AK207" i="8"/>
  <c r="AM206" i="8"/>
  <c r="AN206" i="8" s="1"/>
  <c r="AL206" i="8"/>
  <c r="AK206" i="8"/>
  <c r="AM205" i="8"/>
  <c r="AN205" i="8" s="1"/>
  <c r="AL205" i="8"/>
  <c r="AK205" i="8"/>
  <c r="AM204" i="8"/>
  <c r="AN204" i="8" s="1"/>
  <c r="AL204" i="8"/>
  <c r="AK204" i="8"/>
  <c r="AN203" i="8"/>
  <c r="AM203" i="8"/>
  <c r="AO203" i="8" s="1"/>
  <c r="AL203" i="8"/>
  <c r="AK203" i="8"/>
  <c r="AM202" i="8"/>
  <c r="AO202" i="8" s="1"/>
  <c r="AL202" i="8"/>
  <c r="AK202" i="8"/>
  <c r="AM201" i="8"/>
  <c r="AO201" i="8" s="1"/>
  <c r="AL201" i="8"/>
  <c r="AK201" i="8"/>
  <c r="AM200" i="8"/>
  <c r="AO200" i="8" s="1"/>
  <c r="AL200" i="8"/>
  <c r="AK200" i="8"/>
  <c r="AM199" i="8"/>
  <c r="AL199" i="8"/>
  <c r="AK199" i="8"/>
  <c r="AO198" i="8"/>
  <c r="AM198" i="8"/>
  <c r="AN198" i="8" s="1"/>
  <c r="AL198" i="8"/>
  <c r="AK198" i="8"/>
  <c r="AM197" i="8"/>
  <c r="AN197" i="8" s="1"/>
  <c r="AL197" i="8"/>
  <c r="AK197" i="8"/>
  <c r="AM196" i="8"/>
  <c r="AN196" i="8" s="1"/>
  <c r="AL196" i="8"/>
  <c r="AK196" i="8"/>
  <c r="AN195" i="8"/>
  <c r="AM195" i="8"/>
  <c r="AO195" i="8" s="1"/>
  <c r="AL195" i="8"/>
  <c r="AK195" i="8"/>
  <c r="AM194" i="8"/>
  <c r="AO194" i="8" s="1"/>
  <c r="AL194" i="8"/>
  <c r="AK194" i="8"/>
  <c r="AM193" i="8"/>
  <c r="AO193" i="8" s="1"/>
  <c r="AL193" i="8"/>
  <c r="AK193" i="8"/>
  <c r="AM192" i="8"/>
  <c r="AL192" i="8"/>
  <c r="AK192" i="8"/>
  <c r="AM191" i="8"/>
  <c r="AL191" i="8"/>
  <c r="AK191" i="8"/>
  <c r="AO190" i="8"/>
  <c r="AM190" i="8"/>
  <c r="AN190" i="8" s="1"/>
  <c r="AL190" i="8"/>
  <c r="AK190" i="8"/>
  <c r="AM189" i="8"/>
  <c r="AN189" i="8" s="1"/>
  <c r="AL189" i="8"/>
  <c r="AK189" i="8"/>
  <c r="AM188" i="8"/>
  <c r="AN188" i="8" s="1"/>
  <c r="AL188" i="8"/>
  <c r="AK188" i="8"/>
  <c r="AM187" i="8"/>
  <c r="AO187" i="8" s="1"/>
  <c r="AL187" i="8"/>
  <c r="AK187" i="8"/>
  <c r="AM186" i="8"/>
  <c r="AO186" i="8" s="1"/>
  <c r="AL186" i="8"/>
  <c r="AK186" i="8"/>
  <c r="AM185" i="8"/>
  <c r="AO185" i="8" s="1"/>
  <c r="AL185" i="8"/>
  <c r="AK185" i="8"/>
  <c r="AM184" i="8"/>
  <c r="AL184" i="8"/>
  <c r="AK184" i="8"/>
  <c r="AM183" i="8"/>
  <c r="AL183" i="8"/>
  <c r="AK183" i="8"/>
  <c r="AM182" i="8"/>
  <c r="AN182" i="8" s="1"/>
  <c r="AL182" i="8"/>
  <c r="AK182" i="8"/>
  <c r="AM181" i="8"/>
  <c r="AN181" i="8" s="1"/>
  <c r="AL181" i="8"/>
  <c r="AK181" i="8"/>
  <c r="AM180" i="8"/>
  <c r="AN180" i="8" s="1"/>
  <c r="AL180" i="8"/>
  <c r="AK180" i="8"/>
  <c r="AM179" i="8"/>
  <c r="AO179" i="8" s="1"/>
  <c r="AL179" i="8"/>
  <c r="AK179" i="8"/>
  <c r="AM178" i="8"/>
  <c r="AO178" i="8" s="1"/>
  <c r="AL178" i="8"/>
  <c r="AK178" i="8"/>
  <c r="AM177" i="8"/>
  <c r="AO177" i="8" s="1"/>
  <c r="AL177" i="8"/>
  <c r="AK177" i="8"/>
  <c r="AM176" i="8"/>
  <c r="AL176" i="8"/>
  <c r="AK176" i="8"/>
  <c r="AM175" i="8"/>
  <c r="AL175" i="8"/>
  <c r="AK175" i="8"/>
  <c r="AM174" i="8"/>
  <c r="AN174" i="8" s="1"/>
  <c r="AL174" i="8"/>
  <c r="AK174" i="8"/>
  <c r="AM173" i="8"/>
  <c r="AN173" i="8" s="1"/>
  <c r="AL173" i="8"/>
  <c r="AK173" i="8"/>
  <c r="AM172" i="8"/>
  <c r="AN172" i="8" s="1"/>
  <c r="AL172" i="8"/>
  <c r="AK172" i="8"/>
  <c r="AO171" i="8"/>
  <c r="AM171" i="8"/>
  <c r="AN171" i="8" s="1"/>
  <c r="AL171" i="8"/>
  <c r="AK171" i="8"/>
  <c r="AO170" i="8"/>
  <c r="AN170" i="8"/>
  <c r="AM170" i="8"/>
  <c r="AL170" i="8"/>
  <c r="AK170" i="8"/>
  <c r="AM169" i="8"/>
  <c r="AO169" i="8" s="1"/>
  <c r="AL169" i="8"/>
  <c r="AK169" i="8"/>
  <c r="AN168" i="8"/>
  <c r="AM168" i="8"/>
  <c r="AO168" i="8" s="1"/>
  <c r="AL168" i="8"/>
  <c r="AK168" i="8"/>
  <c r="AM167" i="8"/>
  <c r="AO167" i="8" s="1"/>
  <c r="AL167" i="8"/>
  <c r="AK167" i="8"/>
  <c r="AM166" i="8"/>
  <c r="AN166" i="8" s="1"/>
  <c r="AL166" i="8"/>
  <c r="AK166" i="8"/>
  <c r="AM165" i="8"/>
  <c r="AN165" i="8" s="1"/>
  <c r="AL165" i="8"/>
  <c r="AK165" i="8"/>
  <c r="AO164" i="8"/>
  <c r="AM164" i="8"/>
  <c r="AN164" i="8" s="1"/>
  <c r="AL164" i="8"/>
  <c r="AK164" i="8"/>
  <c r="AM163" i="8"/>
  <c r="AO163" i="8" s="1"/>
  <c r="AL163" i="8"/>
  <c r="AK163" i="8"/>
  <c r="AM162" i="8"/>
  <c r="AO162" i="8" s="1"/>
  <c r="AL162" i="8"/>
  <c r="AK162" i="8"/>
  <c r="AM161" i="8"/>
  <c r="AO161" i="8" s="1"/>
  <c r="AL161" i="8"/>
  <c r="AK161" i="8"/>
  <c r="AM160" i="8"/>
  <c r="AO160" i="8" s="1"/>
  <c r="AL160" i="8"/>
  <c r="AK160" i="8"/>
  <c r="AM159" i="8"/>
  <c r="AN159" i="8" s="1"/>
  <c r="AL159" i="8"/>
  <c r="AK159" i="8"/>
  <c r="AN158" i="8"/>
  <c r="AM158" i="8"/>
  <c r="AO158" i="8" s="1"/>
  <c r="AL158" i="8"/>
  <c r="AK158" i="8"/>
  <c r="AM157" i="8"/>
  <c r="AO157" i="8" s="1"/>
  <c r="AL157" i="8"/>
  <c r="AK157" i="8"/>
  <c r="AM156" i="8"/>
  <c r="AO156" i="8" s="1"/>
  <c r="AL156" i="8"/>
  <c r="AK156" i="8"/>
  <c r="AO155" i="8"/>
  <c r="AM155" i="8"/>
  <c r="AN155" i="8" s="1"/>
  <c r="AL155" i="8"/>
  <c r="AK155" i="8"/>
  <c r="AM154" i="8"/>
  <c r="AO154" i="8" s="1"/>
  <c r="AL154" i="8"/>
  <c r="AK154" i="8"/>
  <c r="AM153" i="8"/>
  <c r="AN153" i="8" s="1"/>
  <c r="AL153" i="8"/>
  <c r="AK153" i="8"/>
  <c r="AM152" i="8"/>
  <c r="AO152" i="8" s="1"/>
  <c r="AL152" i="8"/>
  <c r="AK152" i="8"/>
  <c r="AO151" i="8"/>
  <c r="AM151" i="8"/>
  <c r="AN151" i="8" s="1"/>
  <c r="AL151" i="8"/>
  <c r="AK151" i="8"/>
  <c r="AN150" i="8"/>
  <c r="AM150" i="8"/>
  <c r="AO150" i="8" s="1"/>
  <c r="AL150" i="8"/>
  <c r="AK150" i="8"/>
  <c r="AM149" i="8"/>
  <c r="AO149" i="8" s="1"/>
  <c r="AL149" i="8"/>
  <c r="AK149" i="8"/>
  <c r="AN148" i="8"/>
  <c r="AM148" i="8"/>
  <c r="AO148" i="8" s="1"/>
  <c r="AL148" i="8"/>
  <c r="AK148" i="8"/>
  <c r="AM147" i="8"/>
  <c r="AO147" i="8" s="1"/>
  <c r="AL147" i="8"/>
  <c r="AK147" i="8"/>
  <c r="AM146" i="8"/>
  <c r="AO146" i="8" s="1"/>
  <c r="AL146" i="8"/>
  <c r="AK146" i="8"/>
  <c r="AM145" i="8"/>
  <c r="AO145" i="8" s="1"/>
  <c r="AL145" i="8"/>
  <c r="AK145" i="8"/>
  <c r="AM144" i="8"/>
  <c r="AO144" i="8" s="1"/>
  <c r="AL144" i="8"/>
  <c r="AK144" i="8"/>
  <c r="AM143" i="8"/>
  <c r="AN143" i="8" s="1"/>
  <c r="AL143" i="8"/>
  <c r="AK143" i="8"/>
  <c r="AM142" i="8"/>
  <c r="AN142" i="8" s="1"/>
  <c r="AL142" i="8"/>
  <c r="AK142" i="8"/>
  <c r="AM141" i="8"/>
  <c r="AO141" i="8" s="1"/>
  <c r="AL141" i="8"/>
  <c r="AK141" i="8"/>
  <c r="AM140" i="8"/>
  <c r="AN140" i="8" s="1"/>
  <c r="AL140" i="8"/>
  <c r="AK140" i="8"/>
  <c r="AM139" i="8"/>
  <c r="AN139" i="8" s="1"/>
  <c r="AL139" i="8"/>
  <c r="AK139" i="8"/>
  <c r="AM138" i="8"/>
  <c r="AO138" i="8" s="1"/>
  <c r="AL138" i="8"/>
  <c r="AK138" i="8"/>
  <c r="AM137" i="8"/>
  <c r="AO137" i="8" s="1"/>
  <c r="AL137" i="8"/>
  <c r="AK137" i="8"/>
  <c r="AM136" i="8"/>
  <c r="AO136" i="8" s="1"/>
  <c r="AL136" i="8"/>
  <c r="AK136" i="8"/>
  <c r="AM135" i="8"/>
  <c r="AN135" i="8" s="1"/>
  <c r="AL135" i="8"/>
  <c r="AK135" i="8"/>
  <c r="AM134" i="8"/>
  <c r="AO134" i="8" s="1"/>
  <c r="AL134" i="8"/>
  <c r="AK134" i="8"/>
  <c r="AM133" i="8"/>
  <c r="AO133" i="8" s="1"/>
  <c r="AL133" i="8"/>
  <c r="AK133" i="8"/>
  <c r="AM132" i="8"/>
  <c r="AO132" i="8" s="1"/>
  <c r="AL132" i="8"/>
  <c r="AK132" i="8"/>
  <c r="AM131" i="8"/>
  <c r="AN131" i="8" s="1"/>
  <c r="AL131" i="8"/>
  <c r="AK131" i="8"/>
  <c r="AM130" i="8"/>
  <c r="AO130" i="8" s="1"/>
  <c r="AL130" i="8"/>
  <c r="AK130" i="8"/>
  <c r="AM129" i="8"/>
  <c r="AO129" i="8" s="1"/>
  <c r="AL129" i="8"/>
  <c r="AK129" i="8"/>
  <c r="AM128" i="8"/>
  <c r="AO128" i="8" s="1"/>
  <c r="AL128" i="8"/>
  <c r="AK128" i="8"/>
  <c r="AM127" i="8"/>
  <c r="AN127" i="8" s="1"/>
  <c r="AL127" i="8"/>
  <c r="AK127" i="8"/>
  <c r="AO126" i="8"/>
  <c r="AM126" i="8"/>
  <c r="AN126" i="8" s="1"/>
  <c r="AL126" i="8"/>
  <c r="AK126" i="8"/>
  <c r="AM125" i="8"/>
  <c r="AO125" i="8" s="1"/>
  <c r="AL125" i="8"/>
  <c r="AK125" i="8"/>
  <c r="AM124" i="8"/>
  <c r="AN124" i="8" s="1"/>
  <c r="AL124" i="8"/>
  <c r="AK124" i="8"/>
  <c r="AM123" i="8"/>
  <c r="AO123" i="8" s="1"/>
  <c r="AL123" i="8"/>
  <c r="AK123" i="8"/>
  <c r="AM122" i="8"/>
  <c r="AO122" i="8" s="1"/>
  <c r="AL122" i="8"/>
  <c r="AK122" i="8"/>
  <c r="AM121" i="8"/>
  <c r="AO121" i="8" s="1"/>
  <c r="AL121" i="8"/>
  <c r="AK121" i="8"/>
  <c r="AM120" i="8"/>
  <c r="AO120" i="8" s="1"/>
  <c r="AL120" i="8"/>
  <c r="AK120" i="8"/>
  <c r="AM119" i="8"/>
  <c r="AN119" i="8" s="1"/>
  <c r="AL119" i="8"/>
  <c r="AK119" i="8"/>
  <c r="AM118" i="8"/>
  <c r="AN118" i="8" s="1"/>
  <c r="AL118" i="8"/>
  <c r="AK118" i="8"/>
  <c r="AM117" i="8"/>
  <c r="AO117" i="8" s="1"/>
  <c r="AL117" i="8"/>
  <c r="AK117" i="8"/>
  <c r="AO116" i="8"/>
  <c r="AM116" i="8"/>
  <c r="AN116" i="8" s="1"/>
  <c r="AL116" i="8"/>
  <c r="AK116" i="8"/>
  <c r="AO115" i="8"/>
  <c r="AM115" i="8"/>
  <c r="AN115" i="8" s="1"/>
  <c r="AL115" i="8"/>
  <c r="AK115" i="8"/>
  <c r="AN114" i="8"/>
  <c r="AM114" i="8"/>
  <c r="AO114" i="8" s="1"/>
  <c r="AL114" i="8"/>
  <c r="AK114" i="8"/>
  <c r="AM113" i="8"/>
  <c r="AO113" i="8" s="1"/>
  <c r="AL113" i="8"/>
  <c r="AK113" i="8"/>
  <c r="AM112" i="8"/>
  <c r="AO112" i="8" s="1"/>
  <c r="AL112" i="8"/>
  <c r="AK112" i="8"/>
  <c r="AM111" i="8"/>
  <c r="AN111" i="8" s="1"/>
  <c r="AL111" i="8"/>
  <c r="AK111" i="8"/>
  <c r="AM110" i="8"/>
  <c r="AO110" i="8" s="1"/>
  <c r="AL110" i="8"/>
  <c r="AK110" i="8"/>
  <c r="AM109" i="8"/>
  <c r="AO109" i="8" s="1"/>
  <c r="AL109" i="8"/>
  <c r="AK109" i="8"/>
  <c r="AM108" i="8"/>
  <c r="AO108" i="8" s="1"/>
  <c r="AL108" i="8"/>
  <c r="AK108" i="8"/>
  <c r="AO107" i="8"/>
  <c r="AM107" i="8"/>
  <c r="AN107" i="8" s="1"/>
  <c r="AL107" i="8"/>
  <c r="AK107" i="8"/>
  <c r="AM106" i="8"/>
  <c r="AO106" i="8" s="1"/>
  <c r="AL106" i="8"/>
  <c r="AK106" i="8"/>
  <c r="AM105" i="8"/>
  <c r="AN105" i="8" s="1"/>
  <c r="AL105" i="8"/>
  <c r="AK105" i="8"/>
  <c r="AM104" i="8"/>
  <c r="AO104" i="8" s="1"/>
  <c r="AL104" i="8"/>
  <c r="AK104" i="8"/>
  <c r="AM103" i="8"/>
  <c r="AN103" i="8" s="1"/>
  <c r="AL103" i="8"/>
  <c r="AK103" i="8"/>
  <c r="AM102" i="8"/>
  <c r="AO102" i="8" s="1"/>
  <c r="AL102" i="8"/>
  <c r="AK102" i="8"/>
  <c r="AM101" i="8"/>
  <c r="AO101" i="8" s="1"/>
  <c r="AL101" i="8"/>
  <c r="AK101" i="8"/>
  <c r="AM100" i="8"/>
  <c r="AO100" i="8" s="1"/>
  <c r="AL100" i="8"/>
  <c r="AK100" i="8"/>
  <c r="AM99" i="8"/>
  <c r="AO99" i="8" s="1"/>
  <c r="AL99" i="8"/>
  <c r="AK99" i="8"/>
  <c r="AM98" i="8"/>
  <c r="AO98" i="8" s="1"/>
  <c r="AL98" i="8"/>
  <c r="AK98" i="8"/>
  <c r="AO97" i="8"/>
  <c r="AM97" i="8"/>
  <c r="AN97" i="8" s="1"/>
  <c r="AL97" i="8"/>
  <c r="AK97" i="8"/>
  <c r="AM96" i="8"/>
  <c r="AO96" i="8" s="1"/>
  <c r="AL96" i="8"/>
  <c r="AK96" i="8"/>
  <c r="AM95" i="8"/>
  <c r="AN95" i="8" s="1"/>
  <c r="AL95" i="8"/>
  <c r="AK95" i="8"/>
  <c r="AM94" i="8"/>
  <c r="AN94" i="8" s="1"/>
  <c r="AL94" i="8"/>
  <c r="AK94" i="8"/>
  <c r="AM93" i="8"/>
  <c r="AO93" i="8" s="1"/>
  <c r="AL93" i="8"/>
  <c r="AK93" i="8"/>
  <c r="AM92" i="8"/>
  <c r="AN92" i="8" s="1"/>
  <c r="AL92" i="8"/>
  <c r="AK92" i="8"/>
  <c r="AM91" i="8"/>
  <c r="AO91" i="8" s="1"/>
  <c r="AL91" i="8"/>
  <c r="AK91" i="8"/>
  <c r="AM90" i="8"/>
  <c r="AO90" i="8" s="1"/>
  <c r="AL90" i="8"/>
  <c r="AK90" i="8"/>
  <c r="AM89" i="8"/>
  <c r="AN89" i="8" s="1"/>
  <c r="AL89" i="8"/>
  <c r="AK89" i="8"/>
  <c r="AN88" i="8"/>
  <c r="AM88" i="8"/>
  <c r="AO88" i="8" s="1"/>
  <c r="AL88" i="8"/>
  <c r="AK88" i="8"/>
  <c r="AM87" i="8"/>
  <c r="AN87" i="8" s="1"/>
  <c r="AL87" i="8"/>
  <c r="AK87" i="8"/>
  <c r="AM86" i="8"/>
  <c r="AN86" i="8" s="1"/>
  <c r="AL86" i="8"/>
  <c r="AK86" i="8"/>
  <c r="AM85" i="8"/>
  <c r="AO85" i="8" s="1"/>
  <c r="AL85" i="8"/>
  <c r="AK85" i="8"/>
  <c r="AM84" i="8"/>
  <c r="AN84" i="8" s="1"/>
  <c r="AL84" i="8"/>
  <c r="AK84" i="8"/>
  <c r="AM83" i="8"/>
  <c r="AN83" i="8" s="1"/>
  <c r="AL83" i="8"/>
  <c r="AK83" i="8"/>
  <c r="AN82" i="8"/>
  <c r="AM82" i="8"/>
  <c r="AO82" i="8" s="1"/>
  <c r="AL82" i="8"/>
  <c r="AK82" i="8"/>
  <c r="AM81" i="8"/>
  <c r="AO81" i="8" s="1"/>
  <c r="AL81" i="8"/>
  <c r="AK81" i="8"/>
  <c r="AM80" i="8"/>
  <c r="AO80" i="8" s="1"/>
  <c r="AL80" i="8"/>
  <c r="AK80" i="8"/>
  <c r="AM79" i="8"/>
  <c r="AN79" i="8" s="1"/>
  <c r="AL79" i="8"/>
  <c r="AK79" i="8"/>
  <c r="AM78" i="8"/>
  <c r="AN78" i="8" s="1"/>
  <c r="AL78" i="8"/>
  <c r="AK78" i="8"/>
  <c r="AM77" i="8"/>
  <c r="AO77" i="8" s="1"/>
  <c r="AL77" i="8"/>
  <c r="AK77" i="8"/>
  <c r="AM76" i="8"/>
  <c r="AN76" i="8" s="1"/>
  <c r="AL76" i="8"/>
  <c r="AK76" i="8"/>
  <c r="AM75" i="8"/>
  <c r="AN75" i="8" s="1"/>
  <c r="AL75" i="8"/>
  <c r="AK75" i="8"/>
  <c r="AM74" i="8"/>
  <c r="AO74" i="8" s="1"/>
  <c r="AL74" i="8"/>
  <c r="AK74" i="8"/>
  <c r="AO73" i="8"/>
  <c r="AM73" i="8"/>
  <c r="AN73" i="8" s="1"/>
  <c r="AL73" i="8"/>
  <c r="AK73" i="8"/>
  <c r="AN72" i="8"/>
  <c r="AM72" i="8"/>
  <c r="AO72" i="8" s="1"/>
  <c r="AL72" i="8"/>
  <c r="AK72" i="8"/>
  <c r="AM71" i="8"/>
  <c r="AN71" i="8" s="1"/>
  <c r="AL71" i="8"/>
  <c r="AK71" i="8"/>
  <c r="AM70" i="8"/>
  <c r="AO70" i="8" s="1"/>
  <c r="AL70" i="8"/>
  <c r="AK70" i="8"/>
  <c r="AM69" i="8"/>
  <c r="AO69" i="8" s="1"/>
  <c r="AL69" i="8"/>
  <c r="AK69" i="8"/>
  <c r="AM68" i="8"/>
  <c r="AO68" i="8" s="1"/>
  <c r="AL68" i="8"/>
  <c r="AK68" i="8"/>
  <c r="AM67" i="8"/>
  <c r="AN67" i="8" s="1"/>
  <c r="AL67" i="8"/>
  <c r="AK67" i="8"/>
  <c r="AM66" i="8"/>
  <c r="AO66" i="8" s="1"/>
  <c r="AL66" i="8"/>
  <c r="AK66" i="8"/>
  <c r="AM65" i="8"/>
  <c r="AN65" i="8" s="1"/>
  <c r="AL65" i="8"/>
  <c r="AK65" i="8"/>
  <c r="AM64" i="8"/>
  <c r="AO64" i="8" s="1"/>
  <c r="AL64" i="8"/>
  <c r="AK64" i="8"/>
  <c r="AM63" i="8"/>
  <c r="AN63" i="8" s="1"/>
  <c r="AL63" i="8"/>
  <c r="AK63" i="8"/>
  <c r="AM62" i="8"/>
  <c r="AO62" i="8" s="1"/>
  <c r="AL62" i="8"/>
  <c r="AK62" i="8"/>
  <c r="AM61" i="8"/>
  <c r="AO61" i="8" s="1"/>
  <c r="AL61" i="8"/>
  <c r="AK61" i="8"/>
  <c r="AN60" i="8"/>
  <c r="AM60" i="8"/>
  <c r="AO60" i="8" s="1"/>
  <c r="AL60" i="8"/>
  <c r="AK60" i="8"/>
  <c r="AM59" i="8"/>
  <c r="AO59" i="8" s="1"/>
  <c r="AL59" i="8"/>
  <c r="AK59" i="8"/>
  <c r="AM58" i="8"/>
  <c r="AO58" i="8" s="1"/>
  <c r="AL58" i="8"/>
  <c r="AK58" i="8"/>
  <c r="AM57" i="8"/>
  <c r="AO57" i="8" s="1"/>
  <c r="AL57" i="8"/>
  <c r="AK57" i="8"/>
  <c r="AM56" i="8"/>
  <c r="AO56" i="8" s="1"/>
  <c r="AL56" i="8"/>
  <c r="AK56" i="8"/>
  <c r="AO55" i="8"/>
  <c r="AM55" i="8"/>
  <c r="AN55" i="8" s="1"/>
  <c r="AL55" i="8"/>
  <c r="AK55" i="8"/>
  <c r="AO54" i="8"/>
  <c r="AN54" i="8"/>
  <c r="AM54" i="8"/>
  <c r="AL54" i="8"/>
  <c r="AK54" i="8"/>
  <c r="AM53" i="8"/>
  <c r="AO53" i="8" s="1"/>
  <c r="AL53" i="8"/>
  <c r="AK53" i="8"/>
  <c r="AO52" i="8"/>
  <c r="AN52" i="8"/>
  <c r="AM52" i="8"/>
  <c r="AL52" i="8"/>
  <c r="AK52" i="8"/>
  <c r="AM51" i="8"/>
  <c r="AO51" i="8" s="1"/>
  <c r="AL51" i="8"/>
  <c r="AK51" i="8"/>
  <c r="AM50" i="8"/>
  <c r="AO50" i="8" s="1"/>
  <c r="AL50" i="8"/>
  <c r="AK50" i="8"/>
  <c r="AM49" i="8"/>
  <c r="AO49" i="8" s="1"/>
  <c r="AL49" i="8"/>
  <c r="AK49" i="8"/>
  <c r="AM48" i="8"/>
  <c r="AO48" i="8" s="1"/>
  <c r="AL48" i="8"/>
  <c r="AK48" i="8"/>
  <c r="AM47" i="8"/>
  <c r="AN47" i="8" s="1"/>
  <c r="AL47" i="8"/>
  <c r="AK47" i="8"/>
  <c r="AM46" i="8"/>
  <c r="AO46" i="8" s="1"/>
  <c r="AL46" i="8"/>
  <c r="AK46" i="8"/>
  <c r="AM45" i="8"/>
  <c r="AO45" i="8" s="1"/>
  <c r="AL45" i="8"/>
  <c r="AK45" i="8"/>
  <c r="AK33" i="8"/>
  <c r="B33" i="8"/>
  <c r="AK32" i="8"/>
  <c r="B32" i="8"/>
  <c r="AK31" i="8"/>
  <c r="B31" i="8"/>
  <c r="AK30" i="8"/>
  <c r="B30" i="8"/>
  <c r="B29" i="8"/>
  <c r="AK28" i="8"/>
  <c r="B28" i="8"/>
  <c r="AK27" i="8"/>
  <c r="B27" i="8"/>
  <c r="AK26" i="8"/>
  <c r="B26" i="8"/>
  <c r="AK25" i="8"/>
  <c r="B25" i="8"/>
  <c r="AK24" i="8"/>
  <c r="B24" i="8"/>
  <c r="AK23" i="8"/>
  <c r="B23" i="8"/>
  <c r="AK22" i="8"/>
  <c r="B22" i="8"/>
  <c r="B21" i="8"/>
  <c r="AK20" i="8"/>
  <c r="B20" i="8"/>
  <c r="AK19" i="8"/>
  <c r="B19" i="8"/>
  <c r="AK18" i="8"/>
  <c r="B18" i="8"/>
  <c r="AK17" i="8"/>
  <c r="B17" i="8"/>
  <c r="AK16" i="8"/>
  <c r="B16" i="8"/>
  <c r="AK15" i="8"/>
  <c r="B15" i="8"/>
  <c r="AK14" i="8"/>
  <c r="B14" i="8"/>
  <c r="AK13" i="8"/>
  <c r="B13" i="8"/>
  <c r="T8" i="8"/>
  <c r="M6" i="8"/>
  <c r="CV128" i="7"/>
  <c r="CV127" i="7"/>
  <c r="CV126" i="7"/>
  <c r="CV125" i="7"/>
  <c r="CV124" i="7"/>
  <c r="CV123" i="7"/>
  <c r="CV122" i="7"/>
  <c r="CV121" i="7"/>
  <c r="CV120" i="7"/>
  <c r="CV119" i="7"/>
  <c r="CV118" i="7"/>
  <c r="CV117" i="7"/>
  <c r="CV116" i="7"/>
  <c r="CV115" i="7"/>
  <c r="CV114" i="7"/>
  <c r="CV113" i="7"/>
  <c r="CV112" i="7"/>
  <c r="CV111" i="7"/>
  <c r="CV110" i="7"/>
  <c r="CV109" i="7"/>
  <c r="CV108" i="7"/>
  <c r="CV107" i="7"/>
  <c r="CV106" i="7"/>
  <c r="CV105" i="7"/>
  <c r="CV104" i="7"/>
  <c r="CV103" i="7"/>
  <c r="CV102" i="7"/>
  <c r="CV101" i="7"/>
  <c r="CV100" i="7"/>
  <c r="CV99" i="7"/>
  <c r="CV98" i="7"/>
  <c r="CV97" i="7"/>
  <c r="CV96" i="7"/>
  <c r="CV95" i="7"/>
  <c r="CV94" i="7"/>
  <c r="CV93" i="7"/>
  <c r="CV92" i="7"/>
  <c r="CV91" i="7"/>
  <c r="CV90" i="7"/>
  <c r="CV89" i="7"/>
  <c r="CV88" i="7"/>
  <c r="CV87" i="7"/>
  <c r="CV86" i="7"/>
  <c r="CV85" i="7"/>
  <c r="CV84" i="7"/>
  <c r="CV83" i="7"/>
  <c r="CV82" i="7"/>
  <c r="CV81" i="7"/>
  <c r="CV80" i="7"/>
  <c r="CV79" i="7"/>
  <c r="EC78" i="7"/>
  <c r="EB78" i="7"/>
  <c r="EA78" i="7"/>
  <c r="DZ78" i="7"/>
  <c r="DY78" i="7"/>
  <c r="DX78" i="7"/>
  <c r="DW78" i="7"/>
  <c r="AR78" i="7"/>
  <c r="BA78" i="7" s="1"/>
  <c r="BK78" i="7" s="1"/>
  <c r="BU78" i="7" s="1"/>
  <c r="AN78" i="7"/>
  <c r="AW78" i="7" s="1"/>
  <c r="BG78" i="7" s="1"/>
  <c r="BQ78" i="7" s="1"/>
  <c r="AJ78" i="7"/>
  <c r="AH78" i="7"/>
  <c r="AM78" i="7" s="1"/>
  <c r="AV78" i="7" s="1"/>
  <c r="BF78" i="7" s="1"/>
  <c r="BP78" i="7" s="1"/>
  <c r="K78" i="7"/>
  <c r="J78" i="7"/>
  <c r="CV78" i="7" s="1"/>
  <c r="I78" i="7"/>
  <c r="H78" i="7"/>
  <c r="G78" i="7" s="1"/>
  <c r="F78" i="7"/>
  <c r="C78" i="7"/>
  <c r="EC77" i="7"/>
  <c r="EB77" i="7"/>
  <c r="EA77" i="7"/>
  <c r="DZ77" i="7"/>
  <c r="DY77" i="7"/>
  <c r="DX77" i="7"/>
  <c r="DW77" i="7"/>
  <c r="AH77" i="7"/>
  <c r="K77" i="7"/>
  <c r="J77" i="7"/>
  <c r="DE77" i="7" s="1"/>
  <c r="I77" i="7"/>
  <c r="H77" i="7"/>
  <c r="G77" i="7" s="1"/>
  <c r="C77" i="7"/>
  <c r="EC76" i="7"/>
  <c r="EB76" i="7"/>
  <c r="EA76" i="7"/>
  <c r="DZ76" i="7"/>
  <c r="DY76" i="7"/>
  <c r="DX76" i="7"/>
  <c r="DW76" i="7"/>
  <c r="AZ76" i="7"/>
  <c r="BJ76" i="7" s="1"/>
  <c r="BT76" i="7" s="1"/>
  <c r="CD76" i="7" s="1"/>
  <c r="AR76" i="7"/>
  <c r="BA76" i="7" s="1"/>
  <c r="BK76" i="7" s="1"/>
  <c r="BU76" i="7" s="1"/>
  <c r="AN76" i="7"/>
  <c r="AW76" i="7" s="1"/>
  <c r="BG76" i="7" s="1"/>
  <c r="BQ76" i="7" s="1"/>
  <c r="AJ76" i="7"/>
  <c r="AH76" i="7"/>
  <c r="AQ76" i="7" s="1"/>
  <c r="K76" i="7"/>
  <c r="J76" i="7"/>
  <c r="CV76" i="7" s="1"/>
  <c r="I76" i="7"/>
  <c r="H76" i="7"/>
  <c r="G76" i="7" s="1"/>
  <c r="F76" i="7"/>
  <c r="C76" i="7"/>
  <c r="EC75" i="7"/>
  <c r="EB75" i="7"/>
  <c r="EA75" i="7"/>
  <c r="DZ75" i="7"/>
  <c r="DY75" i="7"/>
  <c r="DX75" i="7"/>
  <c r="DW75" i="7"/>
  <c r="AL75" i="7"/>
  <c r="AU75" i="7" s="1"/>
  <c r="BE75" i="7" s="1"/>
  <c r="BO75" i="7" s="1"/>
  <c r="AH75" i="7"/>
  <c r="AK75" i="7" s="1"/>
  <c r="K75" i="7"/>
  <c r="J75" i="7"/>
  <c r="I75" i="7"/>
  <c r="H75" i="7"/>
  <c r="G75" i="7" s="1"/>
  <c r="F75" i="7"/>
  <c r="BB75" i="7" s="1"/>
  <c r="BL75" i="7" s="1"/>
  <c r="C75" i="7"/>
  <c r="EC74" i="7"/>
  <c r="EB74" i="7"/>
  <c r="EA74" i="7"/>
  <c r="DZ74" i="7"/>
  <c r="DY74" i="7"/>
  <c r="DX74" i="7"/>
  <c r="DW74" i="7"/>
  <c r="AV74" i="7"/>
  <c r="BF74" i="7" s="1"/>
  <c r="BP74" i="7" s="1"/>
  <c r="BZ74" i="7" s="1"/>
  <c r="AR74" i="7"/>
  <c r="BA74" i="7" s="1"/>
  <c r="BK74" i="7" s="1"/>
  <c r="BU74" i="7" s="1"/>
  <c r="AN74" i="7"/>
  <c r="AW74" i="7" s="1"/>
  <c r="BG74" i="7" s="1"/>
  <c r="BQ74" i="7" s="1"/>
  <c r="AJ74" i="7"/>
  <c r="AH74" i="7"/>
  <c r="AM74" i="7" s="1"/>
  <c r="K74" i="7"/>
  <c r="J74" i="7"/>
  <c r="CV74" i="7" s="1"/>
  <c r="I74" i="7"/>
  <c r="H74" i="7"/>
  <c r="G74" i="7" s="1"/>
  <c r="F74" i="7"/>
  <c r="BB74" i="7" s="1"/>
  <c r="BV74" i="7" s="1"/>
  <c r="C74" i="7"/>
  <c r="EC73" i="7"/>
  <c r="EB73" i="7"/>
  <c r="EA73" i="7"/>
  <c r="DZ73" i="7"/>
  <c r="DY73" i="7"/>
  <c r="DX73" i="7"/>
  <c r="DW73" i="7"/>
  <c r="AP73" i="7"/>
  <c r="AY73" i="7" s="1"/>
  <c r="BI73" i="7" s="1"/>
  <c r="BS73" i="7" s="1"/>
  <c r="AH73" i="7"/>
  <c r="K73" i="7"/>
  <c r="J73" i="7"/>
  <c r="DE73" i="7" s="1"/>
  <c r="I73" i="7"/>
  <c r="H73" i="7"/>
  <c r="G73" i="7" s="1"/>
  <c r="F73" i="7"/>
  <c r="BB73" i="7" s="1"/>
  <c r="BL73" i="7" s="1"/>
  <c r="C73" i="7"/>
  <c r="EC72" i="7"/>
  <c r="EB72" i="7"/>
  <c r="EA72" i="7"/>
  <c r="DZ72" i="7"/>
  <c r="DY72" i="7"/>
  <c r="DX72" i="7"/>
  <c r="DW72" i="7"/>
  <c r="AR72" i="7"/>
  <c r="BA72" i="7" s="1"/>
  <c r="BK72" i="7" s="1"/>
  <c r="BU72" i="7" s="1"/>
  <c r="AN72" i="7"/>
  <c r="AW72" i="7" s="1"/>
  <c r="BG72" i="7" s="1"/>
  <c r="BQ72" i="7" s="1"/>
  <c r="AJ72" i="7"/>
  <c r="AH72" i="7"/>
  <c r="AQ72" i="7" s="1"/>
  <c r="AZ72" i="7" s="1"/>
  <c r="BJ72" i="7" s="1"/>
  <c r="BT72" i="7" s="1"/>
  <c r="K72" i="7"/>
  <c r="J72" i="7"/>
  <c r="CV72" i="7" s="1"/>
  <c r="I72" i="7"/>
  <c r="H72" i="7"/>
  <c r="G72" i="7" s="1"/>
  <c r="F72" i="7"/>
  <c r="BB72" i="7" s="1"/>
  <c r="BL72" i="7" s="1"/>
  <c r="C72" i="7"/>
  <c r="EC71" i="7"/>
  <c r="EB71" i="7"/>
  <c r="EA71" i="7"/>
  <c r="DZ71" i="7"/>
  <c r="DY71" i="7"/>
  <c r="DX71" i="7"/>
  <c r="DW71" i="7"/>
  <c r="AL71" i="7"/>
  <c r="AU71" i="7" s="1"/>
  <c r="BE71" i="7" s="1"/>
  <c r="BO71" i="7" s="1"/>
  <c r="AH71" i="7"/>
  <c r="AK71" i="7" s="1"/>
  <c r="F71" i="7"/>
  <c r="BB71" i="7" s="1"/>
  <c r="BL71" i="7" s="1"/>
  <c r="C71" i="7"/>
  <c r="EC70" i="7"/>
  <c r="EB70" i="7"/>
  <c r="EA70" i="7"/>
  <c r="DZ70" i="7"/>
  <c r="DY70" i="7"/>
  <c r="DX70" i="7"/>
  <c r="DW70" i="7"/>
  <c r="AR70" i="7"/>
  <c r="BA70" i="7" s="1"/>
  <c r="BK70" i="7" s="1"/>
  <c r="BU70" i="7" s="1"/>
  <c r="AN70" i="7"/>
  <c r="AW70" i="7" s="1"/>
  <c r="BG70" i="7" s="1"/>
  <c r="BQ70" i="7" s="1"/>
  <c r="AJ70" i="7"/>
  <c r="AH70" i="7"/>
  <c r="AM70" i="7" s="1"/>
  <c r="AV70" i="7" s="1"/>
  <c r="BF70" i="7" s="1"/>
  <c r="BP70" i="7" s="1"/>
  <c r="F70" i="7"/>
  <c r="BB70" i="7" s="1"/>
  <c r="BL70" i="7" s="1"/>
  <c r="C70" i="7"/>
  <c r="EC69" i="7"/>
  <c r="EB69" i="7"/>
  <c r="EA69" i="7"/>
  <c r="DZ69" i="7"/>
  <c r="DY69" i="7"/>
  <c r="DX69" i="7"/>
  <c r="DW69" i="7"/>
  <c r="AP69" i="7"/>
  <c r="AY69" i="7" s="1"/>
  <c r="BI69" i="7" s="1"/>
  <c r="BS69" i="7" s="1"/>
  <c r="AH69" i="7"/>
  <c r="F69" i="7"/>
  <c r="BB69" i="7" s="1"/>
  <c r="BL69" i="7" s="1"/>
  <c r="C69" i="7"/>
  <c r="EC68" i="7"/>
  <c r="EB68" i="7"/>
  <c r="EA68" i="7"/>
  <c r="DZ68" i="7"/>
  <c r="DY68" i="7"/>
  <c r="DX68" i="7"/>
  <c r="DW68" i="7"/>
  <c r="AR68" i="7"/>
  <c r="BA68" i="7" s="1"/>
  <c r="BK68" i="7" s="1"/>
  <c r="BU68" i="7" s="1"/>
  <c r="AQ68" i="7"/>
  <c r="AZ68" i="7" s="1"/>
  <c r="BJ68" i="7" s="1"/>
  <c r="BT68" i="7" s="1"/>
  <c r="AO68" i="7"/>
  <c r="AX68" i="7" s="1"/>
  <c r="BH68" i="7" s="1"/>
  <c r="BR68" i="7" s="1"/>
  <c r="AL68" i="7"/>
  <c r="AU68" i="7" s="1"/>
  <c r="BE68" i="7" s="1"/>
  <c r="BO68" i="7" s="1"/>
  <c r="AK68" i="7"/>
  <c r="AJ68" i="7"/>
  <c r="AI68" i="7"/>
  <c r="AH68" i="7"/>
  <c r="AN68" i="7" s="1"/>
  <c r="AW68" i="7" s="1"/>
  <c r="BG68" i="7" s="1"/>
  <c r="BQ68" i="7" s="1"/>
  <c r="CA68" i="7" s="1"/>
  <c r="F68" i="7"/>
  <c r="BB68" i="7" s="1"/>
  <c r="BL68" i="7" s="1"/>
  <c r="C68" i="7"/>
  <c r="EC67" i="7"/>
  <c r="EB67" i="7"/>
  <c r="EA67" i="7"/>
  <c r="DZ67" i="7"/>
  <c r="DY67" i="7"/>
  <c r="DX67" i="7"/>
  <c r="DW67" i="7"/>
  <c r="BA67" i="7"/>
  <c r="BK67" i="7" s="1"/>
  <c r="BU67" i="7" s="1"/>
  <c r="AV67" i="7"/>
  <c r="BF67" i="7" s="1"/>
  <c r="BP67" i="7" s="1"/>
  <c r="AR67" i="7"/>
  <c r="AQ67" i="7"/>
  <c r="AZ67" i="7" s="1"/>
  <c r="BJ67" i="7" s="1"/>
  <c r="BT67" i="7" s="1"/>
  <c r="AO67" i="7"/>
  <c r="AX67" i="7" s="1"/>
  <c r="BH67" i="7" s="1"/>
  <c r="BR67" i="7" s="1"/>
  <c r="AN67" i="7"/>
  <c r="AW67" i="7" s="1"/>
  <c r="BG67" i="7" s="1"/>
  <c r="BQ67" i="7" s="1"/>
  <c r="AM67" i="7"/>
  <c r="AL67" i="7"/>
  <c r="AU67" i="7" s="1"/>
  <c r="BE67" i="7" s="1"/>
  <c r="BO67" i="7" s="1"/>
  <c r="AK67" i="7"/>
  <c r="AJ67" i="7"/>
  <c r="AI67" i="7"/>
  <c r="AH67" i="7"/>
  <c r="AP67" i="7" s="1"/>
  <c r="AY67" i="7" s="1"/>
  <c r="BI67" i="7" s="1"/>
  <c r="BS67" i="7" s="1"/>
  <c r="F67" i="7"/>
  <c r="BB67" i="7" s="1"/>
  <c r="BV67" i="7" s="1"/>
  <c r="C67" i="7"/>
  <c r="EC66" i="7"/>
  <c r="EB66" i="7"/>
  <c r="EA66" i="7"/>
  <c r="DZ66" i="7"/>
  <c r="DY66" i="7"/>
  <c r="DX66" i="7"/>
  <c r="DW66" i="7"/>
  <c r="BA66" i="7"/>
  <c r="BK66" i="7" s="1"/>
  <c r="BU66" i="7" s="1"/>
  <c r="CE66" i="7" s="1"/>
  <c r="AN66" i="7"/>
  <c r="AW66" i="7" s="1"/>
  <c r="BG66" i="7" s="1"/>
  <c r="BQ66" i="7" s="1"/>
  <c r="AM66" i="7"/>
  <c r="AV66" i="7" s="1"/>
  <c r="BF66" i="7" s="1"/>
  <c r="BP66" i="7" s="1"/>
  <c r="AK66" i="7"/>
  <c r="AH66" i="7"/>
  <c r="AR66" i="7" s="1"/>
  <c r="F66" i="7"/>
  <c r="BB66" i="7" s="1"/>
  <c r="BL66" i="7" s="1"/>
  <c r="C66" i="7"/>
  <c r="EC65" i="7"/>
  <c r="EB65" i="7"/>
  <c r="EA65" i="7"/>
  <c r="DZ65" i="7"/>
  <c r="DY65" i="7"/>
  <c r="DX65" i="7"/>
  <c r="DW65" i="7"/>
  <c r="AO65" i="7"/>
  <c r="AX65" i="7" s="1"/>
  <c r="BH65" i="7" s="1"/>
  <c r="BR65" i="7" s="1"/>
  <c r="AM65" i="7"/>
  <c r="AV65" i="7" s="1"/>
  <c r="BF65" i="7" s="1"/>
  <c r="BP65" i="7" s="1"/>
  <c r="AH65" i="7"/>
  <c r="AL65" i="7" s="1"/>
  <c r="AU65" i="7" s="1"/>
  <c r="BE65" i="7" s="1"/>
  <c r="BO65" i="7" s="1"/>
  <c r="BY65" i="7" s="1"/>
  <c r="F65" i="7"/>
  <c r="C65" i="7"/>
  <c r="EC64" i="7"/>
  <c r="EB64" i="7"/>
  <c r="EA64" i="7"/>
  <c r="DZ64" i="7"/>
  <c r="DY64" i="7"/>
  <c r="DX64" i="7"/>
  <c r="DW64" i="7"/>
  <c r="AR64" i="7"/>
  <c r="BA64" i="7" s="1"/>
  <c r="BK64" i="7" s="1"/>
  <c r="BU64" i="7" s="1"/>
  <c r="AQ64" i="7"/>
  <c r="AZ64" i="7" s="1"/>
  <c r="BJ64" i="7" s="1"/>
  <c r="BT64" i="7" s="1"/>
  <c r="AO64" i="7"/>
  <c r="AX64" i="7" s="1"/>
  <c r="BH64" i="7" s="1"/>
  <c r="BR64" i="7" s="1"/>
  <c r="AL64" i="7"/>
  <c r="AU64" i="7" s="1"/>
  <c r="BE64" i="7" s="1"/>
  <c r="BO64" i="7" s="1"/>
  <c r="AK64" i="7"/>
  <c r="AJ64" i="7"/>
  <c r="AI64" i="7"/>
  <c r="AH64" i="7"/>
  <c r="AN64" i="7" s="1"/>
  <c r="AW64" i="7" s="1"/>
  <c r="BG64" i="7" s="1"/>
  <c r="BQ64" i="7" s="1"/>
  <c r="F64" i="7"/>
  <c r="C64" i="7"/>
  <c r="EC63" i="7"/>
  <c r="EB63" i="7"/>
  <c r="EA63" i="7"/>
  <c r="DZ63" i="7"/>
  <c r="DY63" i="7"/>
  <c r="DX63" i="7"/>
  <c r="DW63" i="7"/>
  <c r="AV63" i="7"/>
  <c r="BF63" i="7" s="1"/>
  <c r="BP63" i="7" s="1"/>
  <c r="AQ63" i="7"/>
  <c r="AZ63" i="7" s="1"/>
  <c r="BJ63" i="7" s="1"/>
  <c r="BT63" i="7" s="1"/>
  <c r="AN63" i="7"/>
  <c r="AW63" i="7" s="1"/>
  <c r="BG63" i="7" s="1"/>
  <c r="BQ63" i="7" s="1"/>
  <c r="AM63" i="7"/>
  <c r="AL63" i="7"/>
  <c r="AU63" i="7" s="1"/>
  <c r="BE63" i="7" s="1"/>
  <c r="BO63" i="7" s="1"/>
  <c r="AK63" i="7"/>
  <c r="AI63" i="7"/>
  <c r="AH63" i="7"/>
  <c r="AP63" i="7" s="1"/>
  <c r="AY63" i="7" s="1"/>
  <c r="BI63" i="7" s="1"/>
  <c r="BS63" i="7" s="1"/>
  <c r="F63" i="7"/>
  <c r="C63" i="7"/>
  <c r="EC62" i="7"/>
  <c r="EB62" i="7"/>
  <c r="EA62" i="7"/>
  <c r="DZ62" i="7"/>
  <c r="DY62" i="7"/>
  <c r="DX62" i="7"/>
  <c r="DW62" i="7"/>
  <c r="AM62" i="7"/>
  <c r="AV62" i="7" s="1"/>
  <c r="BF62" i="7" s="1"/>
  <c r="BP62" i="7" s="1"/>
  <c r="AK62" i="7"/>
  <c r="AH62" i="7"/>
  <c r="C62" i="7"/>
  <c r="EC61" i="7"/>
  <c r="EB61" i="7"/>
  <c r="EA61" i="7"/>
  <c r="DZ61" i="7"/>
  <c r="DY61" i="7"/>
  <c r="DX61" i="7"/>
  <c r="DW61" i="7"/>
  <c r="AP61" i="7"/>
  <c r="AY61" i="7" s="1"/>
  <c r="BI61" i="7" s="1"/>
  <c r="BS61" i="7" s="1"/>
  <c r="AH61" i="7"/>
  <c r="AR61" i="7" s="1"/>
  <c r="BA61" i="7" s="1"/>
  <c r="BK61" i="7" s="1"/>
  <c r="BU61" i="7" s="1"/>
  <c r="F61" i="7"/>
  <c r="C61" i="7"/>
  <c r="EC60" i="7"/>
  <c r="EB60" i="7"/>
  <c r="EA60" i="7"/>
  <c r="DZ60" i="7"/>
  <c r="DY60" i="7"/>
  <c r="DX60" i="7"/>
  <c r="DW60" i="7"/>
  <c r="AV60" i="7"/>
  <c r="BF60" i="7" s="1"/>
  <c r="BP60" i="7" s="1"/>
  <c r="AR60" i="7"/>
  <c r="BA60" i="7" s="1"/>
  <c r="BK60" i="7" s="1"/>
  <c r="BU60" i="7" s="1"/>
  <c r="AO60" i="7"/>
  <c r="AX60" i="7" s="1"/>
  <c r="BH60" i="7" s="1"/>
  <c r="BR60" i="7" s="1"/>
  <c r="AN60" i="7"/>
  <c r="AW60" i="7" s="1"/>
  <c r="BG60" i="7" s="1"/>
  <c r="BQ60" i="7" s="1"/>
  <c r="AM60" i="7"/>
  <c r="AL60" i="7"/>
  <c r="AU60" i="7" s="1"/>
  <c r="BE60" i="7" s="1"/>
  <c r="BO60" i="7" s="1"/>
  <c r="AK60" i="7"/>
  <c r="AJ60" i="7"/>
  <c r="AH60" i="7"/>
  <c r="AQ60" i="7" s="1"/>
  <c r="AZ60" i="7" s="1"/>
  <c r="BJ60" i="7" s="1"/>
  <c r="BT60" i="7" s="1"/>
  <c r="F60" i="7"/>
  <c r="C60" i="7"/>
  <c r="EC59" i="7"/>
  <c r="EB59" i="7"/>
  <c r="EA59" i="7"/>
  <c r="DZ59" i="7"/>
  <c r="DY59" i="7"/>
  <c r="DX59" i="7"/>
  <c r="DW59" i="7"/>
  <c r="AH59" i="7"/>
  <c r="F59" i="7" s="1"/>
  <c r="C59" i="7"/>
  <c r="EC58" i="7"/>
  <c r="EB58" i="7"/>
  <c r="EA58" i="7"/>
  <c r="DZ58" i="7"/>
  <c r="DY58" i="7"/>
  <c r="DX58" i="7"/>
  <c r="DW58" i="7"/>
  <c r="AZ58" i="7"/>
  <c r="BJ58" i="7" s="1"/>
  <c r="BT58" i="7" s="1"/>
  <c r="CD58" i="7" s="1"/>
  <c r="AW58" i="7"/>
  <c r="BG58" i="7" s="1"/>
  <c r="BQ58" i="7" s="1"/>
  <c r="CA58" i="7" s="1"/>
  <c r="AR58" i="7"/>
  <c r="BA58" i="7" s="1"/>
  <c r="BK58" i="7" s="1"/>
  <c r="BU58" i="7" s="1"/>
  <c r="AQ58" i="7"/>
  <c r="AO58" i="7"/>
  <c r="AX58" i="7" s="1"/>
  <c r="BH58" i="7" s="1"/>
  <c r="BR58" i="7" s="1"/>
  <c r="AK58" i="7"/>
  <c r="AJ58" i="7"/>
  <c r="AI58" i="7"/>
  <c r="AH58" i="7"/>
  <c r="AN58" i="7" s="1"/>
  <c r="F58" i="7"/>
  <c r="C58" i="7"/>
  <c r="EC57" i="7"/>
  <c r="EB57" i="7"/>
  <c r="EA57" i="7"/>
  <c r="DZ57" i="7"/>
  <c r="DY57" i="7"/>
  <c r="DX57" i="7"/>
  <c r="DW57" i="7"/>
  <c r="BA57" i="7"/>
  <c r="BK57" i="7" s="1"/>
  <c r="BU57" i="7" s="1"/>
  <c r="AY57" i="7"/>
  <c r="BI57" i="7" s="1"/>
  <c r="BS57" i="7" s="1"/>
  <c r="CC57" i="7" s="1"/>
  <c r="AR57" i="7"/>
  <c r="AQ57" i="7"/>
  <c r="AZ57" i="7" s="1"/>
  <c r="BJ57" i="7" s="1"/>
  <c r="BT57" i="7" s="1"/>
  <c r="AM57" i="7"/>
  <c r="AV57" i="7" s="1"/>
  <c r="BF57" i="7" s="1"/>
  <c r="BP57" i="7" s="1"/>
  <c r="CJ57" i="7" s="1"/>
  <c r="AL57" i="7"/>
  <c r="AU57" i="7" s="1"/>
  <c r="BE57" i="7" s="1"/>
  <c r="BO57" i="7" s="1"/>
  <c r="AK57" i="7"/>
  <c r="AJ57" i="7"/>
  <c r="AI57" i="7"/>
  <c r="AH57" i="7"/>
  <c r="AP57" i="7" s="1"/>
  <c r="F57" i="7"/>
  <c r="C57" i="7"/>
  <c r="EC56" i="7"/>
  <c r="EB56" i="7"/>
  <c r="EA56" i="7"/>
  <c r="DZ56" i="7"/>
  <c r="DY56" i="7"/>
  <c r="DX56" i="7"/>
  <c r="DW56" i="7"/>
  <c r="BA56" i="7"/>
  <c r="BK56" i="7" s="1"/>
  <c r="BU56" i="7" s="1"/>
  <c r="AV56" i="7"/>
  <c r="BF56" i="7" s="1"/>
  <c r="BP56" i="7" s="1"/>
  <c r="BZ56" i="7" s="1"/>
  <c r="AO56" i="7"/>
  <c r="AX56" i="7" s="1"/>
  <c r="BH56" i="7" s="1"/>
  <c r="BR56" i="7" s="1"/>
  <c r="CL56" i="7" s="1"/>
  <c r="AN56" i="7"/>
  <c r="AW56" i="7" s="1"/>
  <c r="BG56" i="7" s="1"/>
  <c r="BQ56" i="7" s="1"/>
  <c r="AM56" i="7"/>
  <c r="AL56" i="7"/>
  <c r="AU56" i="7" s="1"/>
  <c r="BE56" i="7" s="1"/>
  <c r="BO56" i="7" s="1"/>
  <c r="CI56" i="7" s="1"/>
  <c r="AK56" i="7"/>
  <c r="AI56" i="7"/>
  <c r="AH56" i="7"/>
  <c r="AR56" i="7" s="1"/>
  <c r="F56" i="7"/>
  <c r="C56" i="7"/>
  <c r="EC55" i="7"/>
  <c r="EB55" i="7"/>
  <c r="EA55" i="7"/>
  <c r="DZ55" i="7"/>
  <c r="DY55" i="7"/>
  <c r="DX55" i="7"/>
  <c r="DW55" i="7"/>
  <c r="AM55" i="7"/>
  <c r="AV55" i="7" s="1"/>
  <c r="BF55" i="7" s="1"/>
  <c r="BP55" i="7" s="1"/>
  <c r="AH55" i="7"/>
  <c r="F55" i="7"/>
  <c r="C55" i="7"/>
  <c r="EC54" i="7"/>
  <c r="EB54" i="7"/>
  <c r="EA54" i="7"/>
  <c r="DZ54" i="7"/>
  <c r="DY54" i="7"/>
  <c r="DX54" i="7"/>
  <c r="DW54" i="7"/>
  <c r="AW54" i="7"/>
  <c r="BG54" i="7" s="1"/>
  <c r="BQ54" i="7" s="1"/>
  <c r="CA54" i="7" s="1"/>
  <c r="AR54" i="7"/>
  <c r="BA54" i="7" s="1"/>
  <c r="BK54" i="7" s="1"/>
  <c r="BU54" i="7" s="1"/>
  <c r="AO54" i="7"/>
  <c r="AX54" i="7" s="1"/>
  <c r="BH54" i="7" s="1"/>
  <c r="BR54" i="7" s="1"/>
  <c r="AK54" i="7"/>
  <c r="AJ54" i="7"/>
  <c r="AI54" i="7"/>
  <c r="AH54" i="7"/>
  <c r="AN54" i="7" s="1"/>
  <c r="F54" i="7"/>
  <c r="C54" i="7"/>
  <c r="EC53" i="7"/>
  <c r="EB53" i="7"/>
  <c r="EA53" i="7"/>
  <c r="DZ53" i="7"/>
  <c r="DY53" i="7"/>
  <c r="DX53" i="7"/>
  <c r="DW53" i="7"/>
  <c r="AR53" i="7"/>
  <c r="BA53" i="7" s="1"/>
  <c r="BK53" i="7" s="1"/>
  <c r="BU53" i="7" s="1"/>
  <c r="CO53" i="7" s="1"/>
  <c r="AQ53" i="7"/>
  <c r="AZ53" i="7" s="1"/>
  <c r="BJ53" i="7" s="1"/>
  <c r="BT53" i="7" s="1"/>
  <c r="AM53" i="7"/>
  <c r="AV53" i="7" s="1"/>
  <c r="BF53" i="7" s="1"/>
  <c r="BP53" i="7" s="1"/>
  <c r="AL53" i="7"/>
  <c r="AU53" i="7" s="1"/>
  <c r="BE53" i="7" s="1"/>
  <c r="BO53" i="7" s="1"/>
  <c r="AK53" i="7"/>
  <c r="AJ53" i="7"/>
  <c r="AI53" i="7"/>
  <c r="AH53" i="7"/>
  <c r="AP53" i="7" s="1"/>
  <c r="AY53" i="7" s="1"/>
  <c r="BI53" i="7" s="1"/>
  <c r="BS53" i="7" s="1"/>
  <c r="F53" i="7"/>
  <c r="C53" i="7"/>
  <c r="EC52" i="7"/>
  <c r="EB52" i="7"/>
  <c r="EA52" i="7"/>
  <c r="DZ52" i="7"/>
  <c r="DY52" i="7"/>
  <c r="DX52" i="7"/>
  <c r="DW52" i="7"/>
  <c r="AV52" i="7"/>
  <c r="BF52" i="7" s="1"/>
  <c r="BP52" i="7" s="1"/>
  <c r="BZ52" i="7" s="1"/>
  <c r="AO52" i="7"/>
  <c r="AX52" i="7" s="1"/>
  <c r="BH52" i="7" s="1"/>
  <c r="BR52" i="7" s="1"/>
  <c r="CL52" i="7" s="1"/>
  <c r="AN52" i="7"/>
  <c r="AW52" i="7" s="1"/>
  <c r="BG52" i="7" s="1"/>
  <c r="BQ52" i="7" s="1"/>
  <c r="AM52" i="7"/>
  <c r="AL52" i="7"/>
  <c r="AU52" i="7" s="1"/>
  <c r="BE52" i="7" s="1"/>
  <c r="BO52" i="7" s="1"/>
  <c r="CI52" i="7" s="1"/>
  <c r="AK52" i="7"/>
  <c r="AH52" i="7"/>
  <c r="AR52" i="7" s="1"/>
  <c r="BA52" i="7" s="1"/>
  <c r="BK52" i="7" s="1"/>
  <c r="BU52" i="7" s="1"/>
  <c r="F52" i="7"/>
  <c r="C52" i="7"/>
  <c r="EC51" i="7"/>
  <c r="EB51" i="7"/>
  <c r="EA51" i="7"/>
  <c r="DZ51" i="7"/>
  <c r="DY51" i="7"/>
  <c r="DX51" i="7"/>
  <c r="DW51" i="7"/>
  <c r="AW51" i="7"/>
  <c r="BG51" i="7" s="1"/>
  <c r="BQ51" i="7" s="1"/>
  <c r="AO51" i="7"/>
  <c r="AX51" i="7" s="1"/>
  <c r="BH51" i="7" s="1"/>
  <c r="BR51" i="7" s="1"/>
  <c r="AN51" i="7"/>
  <c r="AI51" i="7"/>
  <c r="AH51" i="7"/>
  <c r="AQ51" i="7" s="1"/>
  <c r="AZ51" i="7" s="1"/>
  <c r="BJ51" i="7" s="1"/>
  <c r="BT51" i="7" s="1"/>
  <c r="F51" i="7"/>
  <c r="C51" i="7"/>
  <c r="EC50" i="7"/>
  <c r="EB50" i="7"/>
  <c r="EA50" i="7"/>
  <c r="DZ50" i="7"/>
  <c r="DY50" i="7"/>
  <c r="DX50" i="7"/>
  <c r="DW50" i="7"/>
  <c r="AH50" i="7"/>
  <c r="F50" i="7"/>
  <c r="C50" i="7"/>
  <c r="EC49" i="7"/>
  <c r="EB49" i="7"/>
  <c r="EA49" i="7"/>
  <c r="DZ49" i="7"/>
  <c r="DY49" i="7"/>
  <c r="DX49" i="7"/>
  <c r="DW49" i="7"/>
  <c r="AZ49" i="7"/>
  <c r="BJ49" i="7" s="1"/>
  <c r="BT49" i="7" s="1"/>
  <c r="CD49" i="7" s="1"/>
  <c r="AR49" i="7"/>
  <c r="BA49" i="7" s="1"/>
  <c r="BK49" i="7" s="1"/>
  <c r="BU49" i="7" s="1"/>
  <c r="AQ49" i="7"/>
  <c r="AN49" i="7"/>
  <c r="AW49" i="7" s="1"/>
  <c r="BG49" i="7" s="1"/>
  <c r="BQ49" i="7" s="1"/>
  <c r="AM49" i="7"/>
  <c r="AV49" i="7" s="1"/>
  <c r="BF49" i="7" s="1"/>
  <c r="BP49" i="7" s="1"/>
  <c r="AL49" i="7"/>
  <c r="AK49" i="7"/>
  <c r="AJ49" i="7"/>
  <c r="AI49" i="7"/>
  <c r="AH49" i="7"/>
  <c r="AP49" i="7" s="1"/>
  <c r="AY49" i="7" s="1"/>
  <c r="BI49" i="7" s="1"/>
  <c r="BS49" i="7" s="1"/>
  <c r="F49" i="7"/>
  <c r="C49" i="7"/>
  <c r="EC48" i="7"/>
  <c r="EB48" i="7"/>
  <c r="EA48" i="7"/>
  <c r="DZ48" i="7"/>
  <c r="DY48" i="7"/>
  <c r="DX48" i="7"/>
  <c r="DW48" i="7"/>
  <c r="AW48" i="7"/>
  <c r="BG48" i="7" s="1"/>
  <c r="BQ48" i="7" s="1"/>
  <c r="AO48" i="7"/>
  <c r="AX48" i="7" s="1"/>
  <c r="BH48" i="7" s="1"/>
  <c r="BR48" i="7" s="1"/>
  <c r="AN48" i="7"/>
  <c r="AL48" i="7"/>
  <c r="AK48" i="7"/>
  <c r="AH48" i="7"/>
  <c r="AR48" i="7" s="1"/>
  <c r="BA48" i="7" s="1"/>
  <c r="BK48" i="7" s="1"/>
  <c r="BU48" i="7" s="1"/>
  <c r="F48" i="7"/>
  <c r="C48" i="7"/>
  <c r="EC47" i="7"/>
  <c r="EB47" i="7"/>
  <c r="EA47" i="7"/>
  <c r="DZ47" i="7"/>
  <c r="DY47" i="7"/>
  <c r="DX47" i="7"/>
  <c r="DW47" i="7"/>
  <c r="AV47" i="7"/>
  <c r="BF47" i="7" s="1"/>
  <c r="BP47" i="7" s="1"/>
  <c r="BZ47" i="7" s="1"/>
  <c r="AQ47" i="7"/>
  <c r="AZ47" i="7" s="1"/>
  <c r="BJ47" i="7" s="1"/>
  <c r="BT47" i="7" s="1"/>
  <c r="AN47" i="7"/>
  <c r="AW47" i="7" s="1"/>
  <c r="BG47" i="7" s="1"/>
  <c r="BQ47" i="7" s="1"/>
  <c r="AI47" i="7"/>
  <c r="AH47" i="7"/>
  <c r="AM47" i="7" s="1"/>
  <c r="F47" i="7"/>
  <c r="C47" i="7"/>
  <c r="EC46" i="7"/>
  <c r="EB46" i="7"/>
  <c r="EA46" i="7"/>
  <c r="DZ46" i="7"/>
  <c r="DY46" i="7"/>
  <c r="DX46" i="7"/>
  <c r="DW46" i="7"/>
  <c r="AP46" i="7"/>
  <c r="AY46" i="7" s="1"/>
  <c r="BI46" i="7" s="1"/>
  <c r="BS46" i="7" s="1"/>
  <c r="AK46" i="7"/>
  <c r="AH46" i="7"/>
  <c r="C46" i="7"/>
  <c r="EC45" i="7"/>
  <c r="EB45" i="7"/>
  <c r="EA45" i="7"/>
  <c r="DZ45" i="7"/>
  <c r="DY45" i="7"/>
  <c r="DX45" i="7"/>
  <c r="DW45" i="7"/>
  <c r="AR45" i="7"/>
  <c r="BA45" i="7" s="1"/>
  <c r="BK45" i="7" s="1"/>
  <c r="BU45" i="7" s="1"/>
  <c r="AM45" i="7"/>
  <c r="AV45" i="7" s="1"/>
  <c r="BF45" i="7" s="1"/>
  <c r="BP45" i="7" s="1"/>
  <c r="AL45" i="7"/>
  <c r="AJ45" i="7"/>
  <c r="AI45" i="7"/>
  <c r="AH45" i="7"/>
  <c r="AQ45" i="7" s="1"/>
  <c r="AZ45" i="7" s="1"/>
  <c r="BJ45" i="7" s="1"/>
  <c r="BT45" i="7" s="1"/>
  <c r="F45" i="7"/>
  <c r="C45" i="7"/>
  <c r="EC44" i="7"/>
  <c r="EB44" i="7"/>
  <c r="EA44" i="7"/>
  <c r="DZ44" i="7"/>
  <c r="DY44" i="7"/>
  <c r="DX44" i="7"/>
  <c r="DW44" i="7"/>
  <c r="AW44" i="7"/>
  <c r="BG44" i="7" s="1"/>
  <c r="BQ44" i="7" s="1"/>
  <c r="CA44" i="7" s="1"/>
  <c r="AO44" i="7"/>
  <c r="AX44" i="7" s="1"/>
  <c r="BH44" i="7" s="1"/>
  <c r="BR44" i="7" s="1"/>
  <c r="AN44" i="7"/>
  <c r="AL44" i="7"/>
  <c r="AH44" i="7"/>
  <c r="AK44" i="7" s="1"/>
  <c r="F44" i="7"/>
  <c r="C44" i="7"/>
  <c r="EC43" i="7"/>
  <c r="EB43" i="7"/>
  <c r="EA43" i="7"/>
  <c r="DZ43" i="7"/>
  <c r="DY43" i="7"/>
  <c r="DX43" i="7"/>
  <c r="DW43" i="7"/>
  <c r="AQ43" i="7"/>
  <c r="AZ43" i="7" s="1"/>
  <c r="BJ43" i="7" s="1"/>
  <c r="BT43" i="7" s="1"/>
  <c r="AN43" i="7"/>
  <c r="AW43" i="7" s="1"/>
  <c r="BG43" i="7" s="1"/>
  <c r="BQ43" i="7" s="1"/>
  <c r="AI43" i="7"/>
  <c r="AH43" i="7"/>
  <c r="AM43" i="7" s="1"/>
  <c r="AV43" i="7" s="1"/>
  <c r="BF43" i="7" s="1"/>
  <c r="BP43" i="7" s="1"/>
  <c r="F43" i="7"/>
  <c r="C43" i="7"/>
  <c r="EC42" i="7"/>
  <c r="EB42" i="7"/>
  <c r="EA42" i="7"/>
  <c r="DZ42" i="7"/>
  <c r="DY42" i="7"/>
  <c r="DX42" i="7"/>
  <c r="DW42" i="7"/>
  <c r="AH42" i="7"/>
  <c r="F42" i="7" s="1"/>
  <c r="C42" i="7"/>
  <c r="EC41" i="7"/>
  <c r="EB41" i="7"/>
  <c r="EA41" i="7"/>
  <c r="DZ41" i="7"/>
  <c r="DY41" i="7"/>
  <c r="DX41" i="7"/>
  <c r="DW41" i="7"/>
  <c r="AZ41" i="7"/>
  <c r="BJ41" i="7" s="1"/>
  <c r="BT41" i="7" s="1"/>
  <c r="CD41" i="7" s="1"/>
  <c r="AR41" i="7"/>
  <c r="BA41" i="7" s="1"/>
  <c r="BK41" i="7" s="1"/>
  <c r="BU41" i="7" s="1"/>
  <c r="AM41" i="7"/>
  <c r="AV41" i="7" s="1"/>
  <c r="BF41" i="7" s="1"/>
  <c r="BP41" i="7" s="1"/>
  <c r="AL41" i="7"/>
  <c r="AJ41" i="7"/>
  <c r="AH41" i="7"/>
  <c r="AQ41" i="7" s="1"/>
  <c r="F41" i="7"/>
  <c r="C41" i="7"/>
  <c r="EC40" i="7"/>
  <c r="EB40" i="7"/>
  <c r="EA40" i="7"/>
  <c r="DZ40" i="7"/>
  <c r="DY40" i="7"/>
  <c r="DX40" i="7"/>
  <c r="DW40" i="7"/>
  <c r="AW40" i="7"/>
  <c r="BG40" i="7" s="1"/>
  <c r="BQ40" i="7" s="1"/>
  <c r="CA40" i="7" s="1"/>
  <c r="AO40" i="7"/>
  <c r="AX40" i="7" s="1"/>
  <c r="BH40" i="7" s="1"/>
  <c r="BR40" i="7" s="1"/>
  <c r="AN40" i="7"/>
  <c r="AL40" i="7"/>
  <c r="AJ40" i="7"/>
  <c r="AH40" i="7"/>
  <c r="AK40" i="7" s="1"/>
  <c r="F40" i="7"/>
  <c r="C40" i="7"/>
  <c r="EC39" i="7"/>
  <c r="EB39" i="7"/>
  <c r="EA39" i="7"/>
  <c r="DZ39" i="7"/>
  <c r="DY39" i="7"/>
  <c r="DX39" i="7"/>
  <c r="DW39" i="7"/>
  <c r="AQ39" i="7"/>
  <c r="AZ39" i="7" s="1"/>
  <c r="BJ39" i="7" s="1"/>
  <c r="BT39" i="7" s="1"/>
  <c r="AN39" i="7"/>
  <c r="AW39" i="7" s="1"/>
  <c r="BG39" i="7" s="1"/>
  <c r="BQ39" i="7" s="1"/>
  <c r="AI39" i="7"/>
  <c r="AH39" i="7"/>
  <c r="AM39" i="7" s="1"/>
  <c r="AV39" i="7" s="1"/>
  <c r="BF39" i="7" s="1"/>
  <c r="BP39" i="7" s="1"/>
  <c r="BZ39" i="7" s="1"/>
  <c r="F39" i="7"/>
  <c r="C39" i="7"/>
  <c r="EC38" i="7"/>
  <c r="EB38" i="7"/>
  <c r="EA38" i="7"/>
  <c r="DZ38" i="7"/>
  <c r="DY38" i="7"/>
  <c r="DX38" i="7"/>
  <c r="DW38" i="7"/>
  <c r="AH38" i="7"/>
  <c r="F38" i="7"/>
  <c r="C38" i="7"/>
  <c r="EC37" i="7"/>
  <c r="EB37" i="7"/>
  <c r="EA37" i="7"/>
  <c r="DZ37" i="7"/>
  <c r="DY37" i="7"/>
  <c r="DX37" i="7"/>
  <c r="DW37" i="7"/>
  <c r="AZ37" i="7"/>
  <c r="BJ37" i="7" s="1"/>
  <c r="BT37" i="7" s="1"/>
  <c r="AR37" i="7"/>
  <c r="BA37" i="7" s="1"/>
  <c r="BK37" i="7" s="1"/>
  <c r="BU37" i="7" s="1"/>
  <c r="AM37" i="7"/>
  <c r="AV37" i="7" s="1"/>
  <c r="BF37" i="7" s="1"/>
  <c r="BP37" i="7" s="1"/>
  <c r="AL37" i="7"/>
  <c r="AJ37" i="7"/>
  <c r="AH37" i="7"/>
  <c r="AQ37" i="7" s="1"/>
  <c r="F37" i="7"/>
  <c r="C37" i="7"/>
  <c r="EC36" i="7"/>
  <c r="EB36" i="7"/>
  <c r="EA36" i="7"/>
  <c r="DZ36" i="7"/>
  <c r="DY36" i="7"/>
  <c r="DX36" i="7"/>
  <c r="DW36" i="7"/>
  <c r="AW36" i="7"/>
  <c r="BG36" i="7" s="1"/>
  <c r="BQ36" i="7" s="1"/>
  <c r="CA36" i="7" s="1"/>
  <c r="AR36" i="7"/>
  <c r="BA36" i="7" s="1"/>
  <c r="BK36" i="7" s="1"/>
  <c r="BU36" i="7" s="1"/>
  <c r="AO36" i="7"/>
  <c r="AX36" i="7" s="1"/>
  <c r="BH36" i="7" s="1"/>
  <c r="BR36" i="7" s="1"/>
  <c r="AN36" i="7"/>
  <c r="AL36" i="7"/>
  <c r="AJ36" i="7"/>
  <c r="AH36" i="7"/>
  <c r="AK36" i="7" s="1"/>
  <c r="F36" i="7"/>
  <c r="C36" i="7"/>
  <c r="EC35" i="7"/>
  <c r="EB35" i="7"/>
  <c r="EA35" i="7"/>
  <c r="DZ35" i="7"/>
  <c r="DY35" i="7"/>
  <c r="DX35" i="7"/>
  <c r="DW35" i="7"/>
  <c r="AH35" i="7"/>
  <c r="C35" i="7"/>
  <c r="EC34" i="7"/>
  <c r="EB34" i="7"/>
  <c r="EA34" i="7"/>
  <c r="DZ34" i="7"/>
  <c r="DY34" i="7"/>
  <c r="DX34" i="7"/>
  <c r="DW34" i="7"/>
  <c r="AN34" i="7"/>
  <c r="AW34" i="7" s="1"/>
  <c r="BG34" i="7" s="1"/>
  <c r="BQ34" i="7" s="1"/>
  <c r="AK34" i="7"/>
  <c r="AH34" i="7"/>
  <c r="AR34" i="7" s="1"/>
  <c r="BA34" i="7" s="1"/>
  <c r="BK34" i="7" s="1"/>
  <c r="BU34" i="7" s="1"/>
  <c r="F34" i="7"/>
  <c r="C34" i="7"/>
  <c r="EC33" i="7"/>
  <c r="EB33" i="7"/>
  <c r="EA33" i="7"/>
  <c r="DZ33" i="7"/>
  <c r="DY33" i="7"/>
  <c r="DX33" i="7"/>
  <c r="DW33" i="7"/>
  <c r="AM33" i="7"/>
  <c r="AV33" i="7" s="1"/>
  <c r="BF33" i="7" s="1"/>
  <c r="BP33" i="7" s="1"/>
  <c r="AH33" i="7"/>
  <c r="C33" i="7"/>
  <c r="EC32" i="7"/>
  <c r="EB32" i="7"/>
  <c r="EA32" i="7"/>
  <c r="DZ32" i="7"/>
  <c r="DY32" i="7"/>
  <c r="DX32" i="7"/>
  <c r="DW32" i="7"/>
  <c r="AZ32" i="7"/>
  <c r="BJ32" i="7" s="1"/>
  <c r="BT32" i="7" s="1"/>
  <c r="CD32" i="7" s="1"/>
  <c r="AR32" i="7"/>
  <c r="BA32" i="7" s="1"/>
  <c r="BK32" i="7" s="1"/>
  <c r="BU32" i="7" s="1"/>
  <c r="AQ32" i="7"/>
  <c r="AO32" i="7"/>
  <c r="AX32" i="7" s="1"/>
  <c r="BH32" i="7" s="1"/>
  <c r="BR32" i="7" s="1"/>
  <c r="AL32" i="7"/>
  <c r="AJ32" i="7"/>
  <c r="AI32" i="7"/>
  <c r="AH32" i="7"/>
  <c r="AN32" i="7" s="1"/>
  <c r="AW32" i="7" s="1"/>
  <c r="BG32" i="7" s="1"/>
  <c r="BQ32" i="7" s="1"/>
  <c r="F32" i="7"/>
  <c r="C32" i="7"/>
  <c r="EC31" i="7"/>
  <c r="EB31" i="7"/>
  <c r="EA31" i="7"/>
  <c r="DZ31" i="7"/>
  <c r="DY31" i="7"/>
  <c r="DX31" i="7"/>
  <c r="DW31" i="7"/>
  <c r="BA31" i="7"/>
  <c r="BK31" i="7" s="1"/>
  <c r="BU31" i="7" s="1"/>
  <c r="CO31" i="7" s="1"/>
  <c r="AV31" i="7"/>
  <c r="BF31" i="7" s="1"/>
  <c r="BP31" i="7" s="1"/>
  <c r="CJ31" i="7" s="1"/>
  <c r="AR31" i="7"/>
  <c r="AQ31" i="7"/>
  <c r="AZ31" i="7" s="1"/>
  <c r="BJ31" i="7" s="1"/>
  <c r="BT31" i="7" s="1"/>
  <c r="AN31" i="7"/>
  <c r="AW31" i="7" s="1"/>
  <c r="BG31" i="7" s="1"/>
  <c r="BQ31" i="7" s="1"/>
  <c r="AM31" i="7"/>
  <c r="AL31" i="7"/>
  <c r="AK31" i="7"/>
  <c r="AJ31" i="7"/>
  <c r="AI31" i="7"/>
  <c r="AH31" i="7"/>
  <c r="AP31" i="7" s="1"/>
  <c r="AY31" i="7" s="1"/>
  <c r="BI31" i="7" s="1"/>
  <c r="BS31" i="7" s="1"/>
  <c r="F31" i="7"/>
  <c r="C31" i="7"/>
  <c r="EC30" i="7"/>
  <c r="EB30" i="7"/>
  <c r="EA30" i="7"/>
  <c r="DZ30" i="7"/>
  <c r="DY30" i="7"/>
  <c r="DX30" i="7"/>
  <c r="DW30" i="7"/>
  <c r="BA30" i="7"/>
  <c r="BK30" i="7" s="1"/>
  <c r="BU30" i="7" s="1"/>
  <c r="CE30" i="7" s="1"/>
  <c r="AN30" i="7"/>
  <c r="AW30" i="7" s="1"/>
  <c r="BG30" i="7" s="1"/>
  <c r="BQ30" i="7" s="1"/>
  <c r="AK30" i="7"/>
  <c r="AH30" i="7"/>
  <c r="AR30" i="7" s="1"/>
  <c r="F30" i="7"/>
  <c r="C30" i="7"/>
  <c r="EC29" i="7"/>
  <c r="EB29" i="7"/>
  <c r="EA29" i="7"/>
  <c r="DZ29" i="7"/>
  <c r="DY29" i="7"/>
  <c r="DX29" i="7"/>
  <c r="DW29" i="7"/>
  <c r="AM29" i="7"/>
  <c r="AV29" i="7" s="1"/>
  <c r="BF29" i="7" s="1"/>
  <c r="BP29" i="7" s="1"/>
  <c r="AH29" i="7"/>
  <c r="F29" i="7" s="1"/>
  <c r="C29" i="7"/>
  <c r="EC28" i="7"/>
  <c r="EB28" i="7"/>
  <c r="EA28" i="7"/>
  <c r="DZ28" i="7"/>
  <c r="DY28" i="7"/>
  <c r="DX28" i="7"/>
  <c r="DW28" i="7"/>
  <c r="AZ28" i="7"/>
  <c r="BJ28" i="7" s="1"/>
  <c r="BT28" i="7" s="1"/>
  <c r="CD28" i="7" s="1"/>
  <c r="AR28" i="7"/>
  <c r="BA28" i="7" s="1"/>
  <c r="BK28" i="7" s="1"/>
  <c r="BU28" i="7" s="1"/>
  <c r="AQ28" i="7"/>
  <c r="AO28" i="7"/>
  <c r="AX28" i="7" s="1"/>
  <c r="BH28" i="7" s="1"/>
  <c r="BR28" i="7" s="1"/>
  <c r="AL28" i="7"/>
  <c r="AJ28" i="7"/>
  <c r="AI28" i="7"/>
  <c r="AH28" i="7"/>
  <c r="AN28" i="7" s="1"/>
  <c r="AW28" i="7" s="1"/>
  <c r="BG28" i="7" s="1"/>
  <c r="BQ28" i="7" s="1"/>
  <c r="F28" i="7"/>
  <c r="C28" i="7"/>
  <c r="EC27" i="7"/>
  <c r="EB27" i="7"/>
  <c r="EA27" i="7"/>
  <c r="DZ27" i="7"/>
  <c r="DY27" i="7"/>
  <c r="DX27" i="7"/>
  <c r="DW27" i="7"/>
  <c r="BA27" i="7"/>
  <c r="BK27" i="7" s="1"/>
  <c r="BU27" i="7" s="1"/>
  <c r="CO27" i="7" s="1"/>
  <c r="AY27" i="7"/>
  <c r="BI27" i="7" s="1"/>
  <c r="BS27" i="7" s="1"/>
  <c r="CC27" i="7" s="1"/>
  <c r="AR27" i="7"/>
  <c r="AQ27" i="7"/>
  <c r="AZ27" i="7" s="1"/>
  <c r="BJ27" i="7" s="1"/>
  <c r="BT27" i="7" s="1"/>
  <c r="AN27" i="7"/>
  <c r="AW27" i="7" s="1"/>
  <c r="BG27" i="7" s="1"/>
  <c r="BQ27" i="7" s="1"/>
  <c r="AL27" i="7"/>
  <c r="AK27" i="7"/>
  <c r="AJ27" i="7"/>
  <c r="AI27" i="7"/>
  <c r="AH27" i="7"/>
  <c r="AP27" i="7" s="1"/>
  <c r="K27" i="7"/>
  <c r="J27" i="7"/>
  <c r="I27" i="7"/>
  <c r="H27" i="7"/>
  <c r="G27" i="7" s="1"/>
  <c r="F27" i="7"/>
  <c r="C27" i="7"/>
  <c r="EC26" i="7"/>
  <c r="EB26" i="7"/>
  <c r="EA26" i="7"/>
  <c r="DZ26" i="7"/>
  <c r="DY26" i="7"/>
  <c r="DX26" i="7"/>
  <c r="DW26" i="7"/>
  <c r="AN26" i="7"/>
  <c r="AW26" i="7" s="1"/>
  <c r="BG26" i="7" s="1"/>
  <c r="BQ26" i="7" s="1"/>
  <c r="AK26" i="7"/>
  <c r="AH26" i="7"/>
  <c r="AR26" i="7" s="1"/>
  <c r="BA26" i="7" s="1"/>
  <c r="BK26" i="7" s="1"/>
  <c r="BU26" i="7" s="1"/>
  <c r="K26" i="7"/>
  <c r="J26" i="7"/>
  <c r="DE26" i="7" s="1"/>
  <c r="I26" i="7"/>
  <c r="H26" i="7"/>
  <c r="G26" i="7" s="1"/>
  <c r="F26" i="7"/>
  <c r="C26" i="7"/>
  <c r="EC25" i="7"/>
  <c r="EB25" i="7"/>
  <c r="EA25" i="7"/>
  <c r="DZ25" i="7"/>
  <c r="DY25" i="7"/>
  <c r="DX25" i="7"/>
  <c r="DW25" i="7"/>
  <c r="AP25" i="7"/>
  <c r="AY25" i="7" s="1"/>
  <c r="BI25" i="7" s="1"/>
  <c r="BS25" i="7" s="1"/>
  <c r="AH25" i="7"/>
  <c r="K25" i="7"/>
  <c r="J25" i="7"/>
  <c r="DE25" i="7" s="1"/>
  <c r="I25" i="7"/>
  <c r="H25" i="7"/>
  <c r="G25" i="7" s="1"/>
  <c r="F25" i="7"/>
  <c r="C25" i="7"/>
  <c r="EC24" i="7"/>
  <c r="EB24" i="7"/>
  <c r="EA24" i="7"/>
  <c r="DZ24" i="7"/>
  <c r="DY24" i="7"/>
  <c r="DX24" i="7"/>
  <c r="DW24" i="7"/>
  <c r="AZ24" i="7"/>
  <c r="BJ24" i="7" s="1"/>
  <c r="BT24" i="7" s="1"/>
  <c r="AR24" i="7"/>
  <c r="BA24" i="7" s="1"/>
  <c r="BK24" i="7" s="1"/>
  <c r="BU24" i="7" s="1"/>
  <c r="AQ24" i="7"/>
  <c r="AO24" i="7"/>
  <c r="AX24" i="7" s="1"/>
  <c r="BH24" i="7" s="1"/>
  <c r="BR24" i="7" s="1"/>
  <c r="AL24" i="7"/>
  <c r="AJ24" i="7"/>
  <c r="AI24" i="7"/>
  <c r="AH24" i="7"/>
  <c r="AN24" i="7" s="1"/>
  <c r="AW24" i="7" s="1"/>
  <c r="BG24" i="7" s="1"/>
  <c r="BQ24" i="7" s="1"/>
  <c r="K24" i="7"/>
  <c r="J24" i="7"/>
  <c r="I24" i="7"/>
  <c r="H24" i="7"/>
  <c r="G24" i="7" s="1"/>
  <c r="F24" i="7"/>
  <c r="C24" i="7"/>
  <c r="EC23" i="7"/>
  <c r="EB23" i="7"/>
  <c r="EA23" i="7"/>
  <c r="DZ23" i="7"/>
  <c r="DY23" i="7"/>
  <c r="DX23" i="7"/>
  <c r="DW23" i="7"/>
  <c r="AQ23" i="7"/>
  <c r="AZ23" i="7" s="1"/>
  <c r="BJ23" i="7" s="1"/>
  <c r="BT23" i="7" s="1"/>
  <c r="AN23" i="7"/>
  <c r="AW23" i="7" s="1"/>
  <c r="BG23" i="7" s="1"/>
  <c r="BQ23" i="7" s="1"/>
  <c r="AL23" i="7"/>
  <c r="AK23" i="7"/>
  <c r="AI23" i="7"/>
  <c r="AH23" i="7"/>
  <c r="AP23" i="7" s="1"/>
  <c r="AY23" i="7" s="1"/>
  <c r="BI23" i="7" s="1"/>
  <c r="BS23" i="7" s="1"/>
  <c r="K23" i="7"/>
  <c r="J23" i="7"/>
  <c r="CV23" i="7" s="1"/>
  <c r="I23" i="7"/>
  <c r="H23" i="7"/>
  <c r="G23" i="7" s="1"/>
  <c r="F23" i="7"/>
  <c r="C23" i="7"/>
  <c r="EC22" i="7"/>
  <c r="EB22" i="7"/>
  <c r="EA22" i="7"/>
  <c r="DZ22" i="7"/>
  <c r="DY22" i="7"/>
  <c r="DX22" i="7"/>
  <c r="DW22" i="7"/>
  <c r="AP22" i="7"/>
  <c r="AY22" i="7" s="1"/>
  <c r="BI22" i="7" s="1"/>
  <c r="BS22" i="7" s="1"/>
  <c r="AK22" i="7"/>
  <c r="AH22" i="7"/>
  <c r="K22" i="7"/>
  <c r="J22" i="7"/>
  <c r="DE22" i="7" s="1"/>
  <c r="I22" i="7"/>
  <c r="H22" i="7"/>
  <c r="G22" i="7" s="1"/>
  <c r="C22" i="7"/>
  <c r="EC21" i="7"/>
  <c r="EB21" i="7"/>
  <c r="EA21" i="7"/>
  <c r="DZ21" i="7"/>
  <c r="DY21" i="7"/>
  <c r="DX21" i="7"/>
  <c r="DW21" i="7"/>
  <c r="AR21" i="7"/>
  <c r="BA21" i="7" s="1"/>
  <c r="BK21" i="7" s="1"/>
  <c r="BU21" i="7" s="1"/>
  <c r="AP21" i="7"/>
  <c r="AY21" i="7" s="1"/>
  <c r="BI21" i="7" s="1"/>
  <c r="BS21" i="7" s="1"/>
  <c r="AJ21" i="7"/>
  <c r="AH21" i="7"/>
  <c r="K21" i="7"/>
  <c r="J21" i="7"/>
  <c r="DE21" i="7" s="1"/>
  <c r="I21" i="7"/>
  <c r="H21" i="7"/>
  <c r="G21" i="7" s="1"/>
  <c r="F21" i="7"/>
  <c r="C21" i="7"/>
  <c r="EC20" i="7"/>
  <c r="EB20" i="7"/>
  <c r="EA20" i="7"/>
  <c r="DZ20" i="7"/>
  <c r="DY20" i="7"/>
  <c r="DX20" i="7"/>
  <c r="DW20" i="7"/>
  <c r="AZ20" i="7"/>
  <c r="BJ20" i="7" s="1"/>
  <c r="BT20" i="7" s="1"/>
  <c r="AW20" i="7"/>
  <c r="BG20" i="7" s="1"/>
  <c r="BQ20" i="7" s="1"/>
  <c r="AR20" i="7"/>
  <c r="BA20" i="7" s="1"/>
  <c r="BK20" i="7" s="1"/>
  <c r="BU20" i="7" s="1"/>
  <c r="AQ20" i="7"/>
  <c r="AO20" i="7"/>
  <c r="AX20" i="7" s="1"/>
  <c r="BH20" i="7" s="1"/>
  <c r="BR20" i="7" s="1"/>
  <c r="AN20" i="7"/>
  <c r="AM20" i="7"/>
  <c r="AV20" i="7" s="1"/>
  <c r="BF20" i="7" s="1"/>
  <c r="BP20" i="7" s="1"/>
  <c r="AL20" i="7"/>
  <c r="AJ20" i="7"/>
  <c r="AI20" i="7"/>
  <c r="AH20" i="7"/>
  <c r="AK20" i="7" s="1"/>
  <c r="K20" i="7"/>
  <c r="J20" i="7"/>
  <c r="I20" i="7"/>
  <c r="H20" i="7"/>
  <c r="G20" i="7" s="1"/>
  <c r="F20" i="7"/>
  <c r="C20" i="7"/>
  <c r="EC19" i="7"/>
  <c r="EB19" i="7"/>
  <c r="EA19" i="7"/>
  <c r="DZ19" i="7"/>
  <c r="DY19" i="7"/>
  <c r="DX19" i="7"/>
  <c r="DW19" i="7"/>
  <c r="AQ19" i="7"/>
  <c r="AZ19" i="7" s="1"/>
  <c r="BJ19" i="7" s="1"/>
  <c r="BT19" i="7" s="1"/>
  <c r="AL19" i="7"/>
  <c r="AI19" i="7"/>
  <c r="AH19" i="7"/>
  <c r="AK19" i="7" s="1"/>
  <c r="K19" i="7"/>
  <c r="J19" i="7"/>
  <c r="CV19" i="7" s="1"/>
  <c r="I19" i="7"/>
  <c r="H19" i="7"/>
  <c r="G19" i="7" s="1"/>
  <c r="F19" i="7"/>
  <c r="C19" i="7"/>
  <c r="EC18" i="7"/>
  <c r="EB18" i="7"/>
  <c r="EA18" i="7"/>
  <c r="DZ18" i="7"/>
  <c r="DY18" i="7"/>
  <c r="DX18" i="7"/>
  <c r="DW18" i="7"/>
  <c r="BA18" i="7"/>
  <c r="BK18" i="7" s="1"/>
  <c r="BU18" i="7" s="1"/>
  <c r="AR18" i="7"/>
  <c r="AN18" i="7"/>
  <c r="AW18" i="7" s="1"/>
  <c r="BG18" i="7" s="1"/>
  <c r="BQ18" i="7" s="1"/>
  <c r="AK18" i="7"/>
  <c r="AJ18" i="7"/>
  <c r="AH18" i="7"/>
  <c r="AM18" i="7" s="1"/>
  <c r="AV18" i="7" s="1"/>
  <c r="BF18" i="7" s="1"/>
  <c r="BP18" i="7" s="1"/>
  <c r="K18" i="7"/>
  <c r="J18" i="7"/>
  <c r="DE18" i="7" s="1"/>
  <c r="I18" i="7"/>
  <c r="H18" i="7"/>
  <c r="G18" i="7" s="1"/>
  <c r="F18" i="7"/>
  <c r="C18" i="7"/>
  <c r="EC17" i="7"/>
  <c r="EB17" i="7"/>
  <c r="EA17" i="7"/>
  <c r="DZ17" i="7"/>
  <c r="DY17" i="7"/>
  <c r="DX17" i="7"/>
  <c r="DW17" i="7"/>
  <c r="AH17" i="7"/>
  <c r="AO17" i="7" s="1"/>
  <c r="AX17" i="7" s="1"/>
  <c r="BH17" i="7" s="1"/>
  <c r="BR17" i="7" s="1"/>
  <c r="K17" i="7"/>
  <c r="J17" i="7"/>
  <c r="DE17" i="7" s="1"/>
  <c r="I17" i="7"/>
  <c r="H17" i="7"/>
  <c r="G17" i="7" s="1"/>
  <c r="F17" i="7"/>
  <c r="C17" i="7"/>
  <c r="EC16" i="7"/>
  <c r="EB16" i="7"/>
  <c r="EA16" i="7"/>
  <c r="DZ16" i="7"/>
  <c r="DY16" i="7"/>
  <c r="DX16" i="7"/>
  <c r="DW16" i="7"/>
  <c r="AZ16" i="7"/>
  <c r="BJ16" i="7" s="1"/>
  <c r="BT16" i="7" s="1"/>
  <c r="AW16" i="7"/>
  <c r="BG16" i="7" s="1"/>
  <c r="BQ16" i="7" s="1"/>
  <c r="AR16" i="7"/>
  <c r="BA16" i="7" s="1"/>
  <c r="BK16" i="7" s="1"/>
  <c r="BU16" i="7" s="1"/>
  <c r="AQ16" i="7"/>
  <c r="AO16" i="7"/>
  <c r="AX16" i="7" s="1"/>
  <c r="BH16" i="7" s="1"/>
  <c r="BR16" i="7" s="1"/>
  <c r="AN16" i="7"/>
  <c r="AL16" i="7"/>
  <c r="AJ16" i="7"/>
  <c r="AI16" i="7"/>
  <c r="AH16" i="7"/>
  <c r="AP16" i="7" s="1"/>
  <c r="AY16" i="7" s="1"/>
  <c r="BI16" i="7" s="1"/>
  <c r="BS16" i="7" s="1"/>
  <c r="K16" i="7"/>
  <c r="J16" i="7"/>
  <c r="CV16" i="7" s="1"/>
  <c r="I16" i="7"/>
  <c r="H16" i="7"/>
  <c r="G16" i="7" s="1"/>
  <c r="F16" i="7"/>
  <c r="C16" i="7"/>
  <c r="EC15" i="7"/>
  <c r="EB15" i="7"/>
  <c r="EA15" i="7"/>
  <c r="DZ15" i="7"/>
  <c r="DY15" i="7"/>
  <c r="DX15" i="7"/>
  <c r="DW15" i="7"/>
  <c r="AQ15" i="7"/>
  <c r="AZ15" i="7" s="1"/>
  <c r="BJ15" i="7" s="1"/>
  <c r="BT15" i="7" s="1"/>
  <c r="AL15" i="7"/>
  <c r="AK15" i="7"/>
  <c r="DV15" i="7" s="1"/>
  <c r="AI15" i="7"/>
  <c r="AH15" i="7"/>
  <c r="AR15" i="7" s="1"/>
  <c r="BA15" i="7" s="1"/>
  <c r="BK15" i="7" s="1"/>
  <c r="BU15" i="7" s="1"/>
  <c r="K15" i="7"/>
  <c r="J15" i="7"/>
  <c r="DE15" i="7" s="1"/>
  <c r="I15" i="7"/>
  <c r="H15" i="7"/>
  <c r="G15" i="7" s="1"/>
  <c r="F15" i="7"/>
  <c r="C15" i="7"/>
  <c r="EC14" i="7"/>
  <c r="EB14" i="7"/>
  <c r="EA14" i="7"/>
  <c r="DZ14" i="7"/>
  <c r="DY14" i="7"/>
  <c r="DX14" i="7"/>
  <c r="DW14" i="7"/>
  <c r="DV14" i="7"/>
  <c r="CP14" i="7"/>
  <c r="CO14" i="7"/>
  <c r="CN14" i="7"/>
  <c r="CM14" i="7"/>
  <c r="CL14" i="7"/>
  <c r="CK14" i="7"/>
  <c r="CJ14" i="7"/>
  <c r="CI14" i="7"/>
  <c r="CH14" i="7"/>
  <c r="CG14" i="7"/>
  <c r="CF14" i="7"/>
  <c r="CE14" i="7"/>
  <c r="CD14" i="7"/>
  <c r="CC14" i="7"/>
  <c r="CB14" i="7"/>
  <c r="CA14" i="7"/>
  <c r="BZ14" i="7"/>
  <c r="BY14" i="7"/>
  <c r="BX14" i="7"/>
  <c r="BW14" i="7"/>
  <c r="BV14" i="7"/>
  <c r="BU14" i="7"/>
  <c r="BT14" i="7"/>
  <c r="BS14" i="7"/>
  <c r="BR14" i="7"/>
  <c r="BQ14" i="7"/>
  <c r="BP14" i="7"/>
  <c r="BO14" i="7"/>
  <c r="BN14" i="7"/>
  <c r="BM14" i="7"/>
  <c r="BK14" i="7"/>
  <c r="BJ14" i="7"/>
  <c r="BI14" i="7"/>
  <c r="BH14" i="7"/>
  <c r="BG14" i="7"/>
  <c r="BF14" i="7"/>
  <c r="BE14" i="7"/>
  <c r="BD14" i="7"/>
  <c r="BC14" i="7"/>
  <c r="BB14" i="7"/>
  <c r="BA14" i="7"/>
  <c r="AZ14" i="7"/>
  <c r="AY14" i="7"/>
  <c r="AX14" i="7"/>
  <c r="AW14" i="7"/>
  <c r="AV14" i="7"/>
  <c r="AU14" i="7"/>
  <c r="AT14" i="7"/>
  <c r="AS14" i="7"/>
  <c r="AR14" i="7"/>
  <c r="AQ14" i="7"/>
  <c r="AP14" i="7"/>
  <c r="AO14" i="7"/>
  <c r="AN14" i="7"/>
  <c r="AM14" i="7"/>
  <c r="AL14" i="7"/>
  <c r="AK14" i="7"/>
  <c r="AJ14" i="7"/>
  <c r="AI14" i="7"/>
  <c r="AJ6" i="7"/>
  <c r="AK5" i="7"/>
  <c r="AJ5" i="7"/>
  <c r="AK4" i="7"/>
  <c r="AJ4" i="7"/>
  <c r="F3" i="7"/>
  <c r="F2" i="7"/>
  <c r="C2" i="7"/>
  <c r="AK4" i="6"/>
  <c r="AK5" i="6"/>
  <c r="AJ5" i="6"/>
  <c r="AJ6" i="6"/>
  <c r="AJ4" i="6"/>
  <c r="F3" i="6"/>
  <c r="F2" i="6"/>
  <c r="CV128" i="6"/>
  <c r="CV127" i="6"/>
  <c r="CV126" i="6"/>
  <c r="CV125" i="6"/>
  <c r="CV124" i="6"/>
  <c r="CV123" i="6"/>
  <c r="CV122" i="6"/>
  <c r="CV121" i="6"/>
  <c r="CV120" i="6"/>
  <c r="CV119" i="6"/>
  <c r="CV118" i="6"/>
  <c r="CV117" i="6"/>
  <c r="CV116" i="6"/>
  <c r="CV115" i="6"/>
  <c r="CV114" i="6"/>
  <c r="CV113" i="6"/>
  <c r="CV112" i="6"/>
  <c r="CV111" i="6"/>
  <c r="CV110" i="6"/>
  <c r="CV109" i="6"/>
  <c r="CV108" i="6"/>
  <c r="CV107" i="6"/>
  <c r="CV106" i="6"/>
  <c r="CV105" i="6"/>
  <c r="CV104" i="6"/>
  <c r="CV103" i="6"/>
  <c r="CV102" i="6"/>
  <c r="CV101" i="6"/>
  <c r="CV100" i="6"/>
  <c r="CV99" i="6"/>
  <c r="CV98" i="6"/>
  <c r="CV97" i="6"/>
  <c r="CV96" i="6"/>
  <c r="CV95" i="6"/>
  <c r="CV94" i="6"/>
  <c r="CV93" i="6"/>
  <c r="CV92" i="6"/>
  <c r="CV91" i="6"/>
  <c r="CV90" i="6"/>
  <c r="CV89" i="6"/>
  <c r="CV88" i="6"/>
  <c r="CV87" i="6"/>
  <c r="CV86" i="6"/>
  <c r="CV85" i="6"/>
  <c r="CV84" i="6"/>
  <c r="CV83" i="6"/>
  <c r="CV82" i="6"/>
  <c r="CV81" i="6"/>
  <c r="CV80" i="6"/>
  <c r="CV79" i="6"/>
  <c r="EC78" i="6"/>
  <c r="EB78" i="6"/>
  <c r="EA78" i="6"/>
  <c r="DZ78" i="6"/>
  <c r="DY78" i="6"/>
  <c r="DX78" i="6"/>
  <c r="DW78" i="6"/>
  <c r="AN78" i="6"/>
  <c r="AW78" i="6" s="1"/>
  <c r="BG78" i="6" s="1"/>
  <c r="BQ78" i="6" s="1"/>
  <c r="AH78" i="6"/>
  <c r="AM78" i="6" s="1"/>
  <c r="AV78" i="6" s="1"/>
  <c r="BF78" i="6" s="1"/>
  <c r="BP78" i="6" s="1"/>
  <c r="K78" i="6"/>
  <c r="J78" i="6"/>
  <c r="CV78" i="6" s="1"/>
  <c r="I78" i="6"/>
  <c r="H78" i="6"/>
  <c r="G78" i="6" s="1"/>
  <c r="F78" i="6"/>
  <c r="C78" i="6"/>
  <c r="EC77" i="6"/>
  <c r="EB77" i="6"/>
  <c r="EA77" i="6"/>
  <c r="DZ77" i="6"/>
  <c r="DY77" i="6"/>
  <c r="DX77" i="6"/>
  <c r="DW77" i="6"/>
  <c r="AH77" i="6"/>
  <c r="K77" i="6"/>
  <c r="J77" i="6"/>
  <c r="DE77" i="6" s="1"/>
  <c r="I77" i="6"/>
  <c r="H77" i="6"/>
  <c r="G77" i="6" s="1"/>
  <c r="C77" i="6"/>
  <c r="EC76" i="6"/>
  <c r="EB76" i="6"/>
  <c r="EA76" i="6"/>
  <c r="DZ76" i="6"/>
  <c r="DY76" i="6"/>
  <c r="DX76" i="6"/>
  <c r="DW76" i="6"/>
  <c r="AZ76" i="6"/>
  <c r="BJ76" i="6" s="1"/>
  <c r="BT76" i="6" s="1"/>
  <c r="AR76" i="6"/>
  <c r="BA76" i="6" s="1"/>
  <c r="BK76" i="6" s="1"/>
  <c r="BU76" i="6" s="1"/>
  <c r="AJ76" i="6"/>
  <c r="AH76" i="6"/>
  <c r="AQ76" i="6" s="1"/>
  <c r="K76" i="6"/>
  <c r="J76" i="6"/>
  <c r="DE76" i="6" s="1"/>
  <c r="I76" i="6"/>
  <c r="H76" i="6"/>
  <c r="G76" i="6" s="1"/>
  <c r="F76" i="6"/>
  <c r="C76" i="6"/>
  <c r="EC75" i="6"/>
  <c r="EB75" i="6"/>
  <c r="EA75" i="6"/>
  <c r="DZ75" i="6"/>
  <c r="DY75" i="6"/>
  <c r="DX75" i="6"/>
  <c r="DW75" i="6"/>
  <c r="AT75" i="6"/>
  <c r="BD75" i="6" s="1"/>
  <c r="BN75" i="6" s="1"/>
  <c r="AL75" i="6"/>
  <c r="AU75" i="6" s="1"/>
  <c r="BE75" i="6" s="1"/>
  <c r="BO75" i="6" s="1"/>
  <c r="AH75" i="6"/>
  <c r="AK75" i="6" s="1"/>
  <c r="K75" i="6"/>
  <c r="J75" i="6"/>
  <c r="I75" i="6"/>
  <c r="H75" i="6"/>
  <c r="G75" i="6" s="1"/>
  <c r="F75" i="6"/>
  <c r="BB75" i="6" s="1"/>
  <c r="BL75" i="6" s="1"/>
  <c r="C75" i="6"/>
  <c r="EC74" i="6"/>
  <c r="EB74" i="6"/>
  <c r="EA74" i="6"/>
  <c r="DZ74" i="6"/>
  <c r="DY74" i="6"/>
  <c r="DX74" i="6"/>
  <c r="DW74" i="6"/>
  <c r="AV74" i="6"/>
  <c r="BF74" i="6" s="1"/>
  <c r="BP74" i="6" s="1"/>
  <c r="BZ74" i="6" s="1"/>
  <c r="AR74" i="6"/>
  <c r="BA74" i="6" s="1"/>
  <c r="BK74" i="6" s="1"/>
  <c r="BU74" i="6" s="1"/>
  <c r="AN74" i="6"/>
  <c r="AW74" i="6" s="1"/>
  <c r="BG74" i="6" s="1"/>
  <c r="BQ74" i="6" s="1"/>
  <c r="AJ74" i="6"/>
  <c r="AH74" i="6"/>
  <c r="AM74" i="6" s="1"/>
  <c r="K74" i="6"/>
  <c r="J74" i="6"/>
  <c r="CV74" i="6" s="1"/>
  <c r="I74" i="6"/>
  <c r="H74" i="6"/>
  <c r="G74" i="6" s="1"/>
  <c r="F74" i="6"/>
  <c r="BB74" i="6" s="1"/>
  <c r="BV74" i="6" s="1"/>
  <c r="C74" i="6"/>
  <c r="EC73" i="6"/>
  <c r="EB73" i="6"/>
  <c r="EA73" i="6"/>
  <c r="DZ73" i="6"/>
  <c r="DY73" i="6"/>
  <c r="DX73" i="6"/>
  <c r="DW73" i="6"/>
  <c r="AH73" i="6"/>
  <c r="K73" i="6"/>
  <c r="J73" i="6"/>
  <c r="DE73" i="6" s="1"/>
  <c r="I73" i="6"/>
  <c r="H73" i="6"/>
  <c r="G73" i="6" s="1"/>
  <c r="F73" i="6"/>
  <c r="BB73" i="6" s="1"/>
  <c r="BL73" i="6" s="1"/>
  <c r="C73" i="6"/>
  <c r="EC72" i="6"/>
  <c r="EB72" i="6"/>
  <c r="EA72" i="6"/>
  <c r="DZ72" i="6"/>
  <c r="DY72" i="6"/>
  <c r="DX72" i="6"/>
  <c r="DW72" i="6"/>
  <c r="AZ72" i="6"/>
  <c r="BJ72" i="6" s="1"/>
  <c r="BT72" i="6" s="1"/>
  <c r="CD72" i="6" s="1"/>
  <c r="AR72" i="6"/>
  <c r="BA72" i="6" s="1"/>
  <c r="BK72" i="6" s="1"/>
  <c r="BU72" i="6" s="1"/>
  <c r="AN72" i="6"/>
  <c r="AW72" i="6" s="1"/>
  <c r="BG72" i="6" s="1"/>
  <c r="BQ72" i="6" s="1"/>
  <c r="AJ72" i="6"/>
  <c r="AH72" i="6"/>
  <c r="AQ72" i="6" s="1"/>
  <c r="K72" i="6"/>
  <c r="J72" i="6"/>
  <c r="DE72" i="6" s="1"/>
  <c r="I72" i="6"/>
  <c r="H72" i="6"/>
  <c r="G72" i="6" s="1"/>
  <c r="F72" i="6"/>
  <c r="BB72" i="6" s="1"/>
  <c r="BL72" i="6" s="1"/>
  <c r="C72" i="6"/>
  <c r="EC71" i="6"/>
  <c r="EB71" i="6"/>
  <c r="EA71" i="6"/>
  <c r="DZ71" i="6"/>
  <c r="DY71" i="6"/>
  <c r="DX71" i="6"/>
  <c r="DW71" i="6"/>
  <c r="BB71" i="6"/>
  <c r="BL71" i="6" s="1"/>
  <c r="AT71" i="6"/>
  <c r="BD71" i="6" s="1"/>
  <c r="BN71" i="6" s="1"/>
  <c r="AL71" i="6"/>
  <c r="AU71" i="6" s="1"/>
  <c r="BE71" i="6" s="1"/>
  <c r="BO71" i="6" s="1"/>
  <c r="AH71" i="6"/>
  <c r="AK71" i="6" s="1"/>
  <c r="DV71" i="6" s="1"/>
  <c r="L71" i="6" s="1"/>
  <c r="F71" i="6"/>
  <c r="C71" i="6"/>
  <c r="EC70" i="6"/>
  <c r="EB70" i="6"/>
  <c r="EA70" i="6"/>
  <c r="DZ70" i="6"/>
  <c r="DY70" i="6"/>
  <c r="DX70" i="6"/>
  <c r="DW70" i="6"/>
  <c r="AR70" i="6"/>
  <c r="BA70" i="6" s="1"/>
  <c r="BK70" i="6" s="1"/>
  <c r="BU70" i="6" s="1"/>
  <c r="AN70" i="6"/>
  <c r="AW70" i="6" s="1"/>
  <c r="BG70" i="6" s="1"/>
  <c r="BQ70" i="6" s="1"/>
  <c r="AJ70" i="6"/>
  <c r="AH70" i="6"/>
  <c r="AM70" i="6" s="1"/>
  <c r="AV70" i="6" s="1"/>
  <c r="BF70" i="6" s="1"/>
  <c r="BP70" i="6" s="1"/>
  <c r="F70" i="6"/>
  <c r="BB70" i="6" s="1"/>
  <c r="BV70" i="6" s="1"/>
  <c r="C70" i="6"/>
  <c r="EC69" i="6"/>
  <c r="EB69" i="6"/>
  <c r="EA69" i="6"/>
  <c r="DZ69" i="6"/>
  <c r="DY69" i="6"/>
  <c r="DX69" i="6"/>
  <c r="DW69" i="6"/>
  <c r="DV69" i="6"/>
  <c r="L69" i="6" s="1"/>
  <c r="AX69" i="6"/>
  <c r="BH69" i="6" s="1"/>
  <c r="BR69" i="6" s="1"/>
  <c r="AT69" i="6"/>
  <c r="BD69" i="6" s="1"/>
  <c r="BN69" i="6" s="1"/>
  <c r="AP69" i="6"/>
  <c r="AY69" i="6" s="1"/>
  <c r="BI69" i="6" s="1"/>
  <c r="BS69" i="6" s="1"/>
  <c r="AO69" i="6"/>
  <c r="AN69" i="6"/>
  <c r="AW69" i="6" s="1"/>
  <c r="BG69" i="6" s="1"/>
  <c r="BQ69" i="6" s="1"/>
  <c r="AJ69" i="6"/>
  <c r="AH69" i="6"/>
  <c r="AK69" i="6" s="1"/>
  <c r="F69" i="6"/>
  <c r="BB69" i="6" s="1"/>
  <c r="BL69" i="6" s="1"/>
  <c r="C69" i="6"/>
  <c r="EC68" i="6"/>
  <c r="EB68" i="6"/>
  <c r="EA68" i="6"/>
  <c r="DZ68" i="6"/>
  <c r="DY68" i="6"/>
  <c r="DX68" i="6"/>
  <c r="DW68" i="6"/>
  <c r="AH68" i="6"/>
  <c r="F68" i="6"/>
  <c r="BB68" i="6" s="1"/>
  <c r="BL68" i="6" s="1"/>
  <c r="C68" i="6"/>
  <c r="EC67" i="6"/>
  <c r="EB67" i="6"/>
  <c r="EA67" i="6"/>
  <c r="DZ67" i="6"/>
  <c r="DY67" i="6"/>
  <c r="DX67" i="6"/>
  <c r="DW67" i="6"/>
  <c r="AZ67" i="6"/>
  <c r="BJ67" i="6" s="1"/>
  <c r="BT67" i="6" s="1"/>
  <c r="CD67" i="6" s="1"/>
  <c r="AR67" i="6"/>
  <c r="BA67" i="6" s="1"/>
  <c r="BK67" i="6" s="1"/>
  <c r="BU67" i="6" s="1"/>
  <c r="AQ67" i="6"/>
  <c r="AO67" i="6"/>
  <c r="AX67" i="6" s="1"/>
  <c r="BH67" i="6" s="1"/>
  <c r="BR67" i="6" s="1"/>
  <c r="AN67" i="6"/>
  <c r="AW67" i="6" s="1"/>
  <c r="BG67" i="6" s="1"/>
  <c r="BQ67" i="6" s="1"/>
  <c r="AL67" i="6"/>
  <c r="AU67" i="6" s="1"/>
  <c r="BE67" i="6" s="1"/>
  <c r="BO67" i="6" s="1"/>
  <c r="AK67" i="6"/>
  <c r="DV67" i="6" s="1"/>
  <c r="L67" i="6" s="1"/>
  <c r="AJ67" i="6"/>
  <c r="AI67" i="6"/>
  <c r="AH67" i="6"/>
  <c r="AP67" i="6" s="1"/>
  <c r="AY67" i="6" s="1"/>
  <c r="BI67" i="6" s="1"/>
  <c r="BS67" i="6" s="1"/>
  <c r="F67" i="6"/>
  <c r="BB67" i="6" s="1"/>
  <c r="BL67" i="6" s="1"/>
  <c r="C67" i="6"/>
  <c r="EC66" i="6"/>
  <c r="EB66" i="6"/>
  <c r="EA66" i="6"/>
  <c r="DZ66" i="6"/>
  <c r="DY66" i="6"/>
  <c r="DX66" i="6"/>
  <c r="DW66" i="6"/>
  <c r="AH66" i="6"/>
  <c r="C66" i="6"/>
  <c r="EC65" i="6"/>
  <c r="EB65" i="6"/>
  <c r="EA65" i="6"/>
  <c r="DZ65" i="6"/>
  <c r="DY65" i="6"/>
  <c r="DX65" i="6"/>
  <c r="DW65" i="6"/>
  <c r="AV65" i="6"/>
  <c r="BF65" i="6" s="1"/>
  <c r="BP65" i="6" s="1"/>
  <c r="AR65" i="6"/>
  <c r="BA65" i="6" s="1"/>
  <c r="BK65" i="6" s="1"/>
  <c r="BU65" i="6" s="1"/>
  <c r="AO65" i="6"/>
  <c r="AX65" i="6" s="1"/>
  <c r="BH65" i="6" s="1"/>
  <c r="BR65" i="6" s="1"/>
  <c r="CL65" i="6" s="1"/>
  <c r="AN65" i="6"/>
  <c r="AW65" i="6" s="1"/>
  <c r="BG65" i="6" s="1"/>
  <c r="BQ65" i="6" s="1"/>
  <c r="AM65" i="6"/>
  <c r="AJ65" i="6"/>
  <c r="AH65" i="6"/>
  <c r="AL65" i="6" s="1"/>
  <c r="AU65" i="6" s="1"/>
  <c r="BE65" i="6" s="1"/>
  <c r="BO65" i="6" s="1"/>
  <c r="F65" i="6"/>
  <c r="BB65" i="6" s="1"/>
  <c r="BL65" i="6" s="1"/>
  <c r="C65" i="6"/>
  <c r="EC64" i="6"/>
  <c r="EB64" i="6"/>
  <c r="EA64" i="6"/>
  <c r="DZ64" i="6"/>
  <c r="DY64" i="6"/>
  <c r="DX64" i="6"/>
  <c r="DW64" i="6"/>
  <c r="AP64" i="6"/>
  <c r="AY64" i="6" s="1"/>
  <c r="BI64" i="6" s="1"/>
  <c r="BS64" i="6" s="1"/>
  <c r="AH64" i="6"/>
  <c r="F64" i="6"/>
  <c r="BB64" i="6" s="1"/>
  <c r="BL64" i="6" s="1"/>
  <c r="C64" i="6"/>
  <c r="EC63" i="6"/>
  <c r="EB63" i="6"/>
  <c r="EA63" i="6"/>
  <c r="DZ63" i="6"/>
  <c r="DY63" i="6"/>
  <c r="DX63" i="6"/>
  <c r="DW63" i="6"/>
  <c r="AZ63" i="6"/>
  <c r="BJ63" i="6" s="1"/>
  <c r="BT63" i="6" s="1"/>
  <c r="CD63" i="6" s="1"/>
  <c r="AR63" i="6"/>
  <c r="BA63" i="6" s="1"/>
  <c r="BK63" i="6" s="1"/>
  <c r="BU63" i="6" s="1"/>
  <c r="AQ63" i="6"/>
  <c r="AN63" i="6"/>
  <c r="AW63" i="6" s="1"/>
  <c r="BG63" i="6" s="1"/>
  <c r="BQ63" i="6" s="1"/>
  <c r="AK63" i="6"/>
  <c r="AJ63" i="6"/>
  <c r="AI63" i="6"/>
  <c r="AH63" i="6"/>
  <c r="AP63" i="6" s="1"/>
  <c r="AY63" i="6" s="1"/>
  <c r="BI63" i="6" s="1"/>
  <c r="BS63" i="6" s="1"/>
  <c r="F63" i="6"/>
  <c r="BB63" i="6" s="1"/>
  <c r="BV63" i="6" s="1"/>
  <c r="CP63" i="6" s="1"/>
  <c r="C63" i="6"/>
  <c r="EC62" i="6"/>
  <c r="EB62" i="6"/>
  <c r="EA62" i="6"/>
  <c r="DZ62" i="6"/>
  <c r="DY62" i="6"/>
  <c r="DX62" i="6"/>
  <c r="DW62" i="6"/>
  <c r="AP62" i="6"/>
  <c r="AY62" i="6" s="1"/>
  <c r="BI62" i="6" s="1"/>
  <c r="BS62" i="6" s="1"/>
  <c r="AH62" i="6"/>
  <c r="F62" i="6" s="1"/>
  <c r="BB62" i="6" s="1"/>
  <c r="BL62" i="6" s="1"/>
  <c r="C62" i="6"/>
  <c r="EC61" i="6"/>
  <c r="EB61" i="6"/>
  <c r="EA61" i="6"/>
  <c r="DZ61" i="6"/>
  <c r="DY61" i="6"/>
  <c r="DX61" i="6"/>
  <c r="DW61" i="6"/>
  <c r="AW61" i="6"/>
  <c r="BG61" i="6" s="1"/>
  <c r="BQ61" i="6" s="1"/>
  <c r="AR61" i="6"/>
  <c r="BA61" i="6" s="1"/>
  <c r="BK61" i="6" s="1"/>
  <c r="BU61" i="6" s="1"/>
  <c r="AO61" i="6"/>
  <c r="AX61" i="6" s="1"/>
  <c r="BH61" i="6" s="1"/>
  <c r="BR61" i="6" s="1"/>
  <c r="AN61" i="6"/>
  <c r="AM61" i="6"/>
  <c r="AV61" i="6" s="1"/>
  <c r="BF61" i="6" s="1"/>
  <c r="BP61" i="6" s="1"/>
  <c r="AJ61" i="6"/>
  <c r="AH61" i="6"/>
  <c r="AL61" i="6" s="1"/>
  <c r="AU61" i="6" s="1"/>
  <c r="BE61" i="6" s="1"/>
  <c r="BO61" i="6" s="1"/>
  <c r="F61" i="6"/>
  <c r="BB61" i="6" s="1"/>
  <c r="BV61" i="6" s="1"/>
  <c r="CP61" i="6" s="1"/>
  <c r="C61" i="6"/>
  <c r="EC60" i="6"/>
  <c r="EB60" i="6"/>
  <c r="EA60" i="6"/>
  <c r="DZ60" i="6"/>
  <c r="DY60" i="6"/>
  <c r="DX60" i="6"/>
  <c r="DW60" i="6"/>
  <c r="AU60" i="6"/>
  <c r="BE60" i="6" s="1"/>
  <c r="BO60" i="6" s="1"/>
  <c r="AR60" i="6"/>
  <c r="BA60" i="6" s="1"/>
  <c r="BK60" i="6" s="1"/>
  <c r="BU60" i="6" s="1"/>
  <c r="AQ60" i="6"/>
  <c r="AZ60" i="6" s="1"/>
  <c r="BJ60" i="6" s="1"/>
  <c r="BT60" i="6" s="1"/>
  <c r="AO60" i="6"/>
  <c r="AX60" i="6" s="1"/>
  <c r="BH60" i="6" s="1"/>
  <c r="BR60" i="6" s="1"/>
  <c r="AN60" i="6"/>
  <c r="AW60" i="6" s="1"/>
  <c r="BG60" i="6" s="1"/>
  <c r="BQ60" i="6" s="1"/>
  <c r="AM60" i="6"/>
  <c r="AV60" i="6" s="1"/>
  <c r="BF60" i="6" s="1"/>
  <c r="BP60" i="6" s="1"/>
  <c r="AL60" i="6"/>
  <c r="AK60" i="6"/>
  <c r="AJ60" i="6"/>
  <c r="AI60" i="6"/>
  <c r="AH60" i="6"/>
  <c r="AP60" i="6" s="1"/>
  <c r="AY60" i="6" s="1"/>
  <c r="BI60" i="6" s="1"/>
  <c r="BS60" i="6" s="1"/>
  <c r="CC60" i="6" s="1"/>
  <c r="F60" i="6"/>
  <c r="BB60" i="6" s="1"/>
  <c r="BL60" i="6" s="1"/>
  <c r="C60" i="6"/>
  <c r="EC59" i="6"/>
  <c r="EB59" i="6"/>
  <c r="EA59" i="6"/>
  <c r="DZ59" i="6"/>
  <c r="DY59" i="6"/>
  <c r="DX59" i="6"/>
  <c r="DW59" i="6"/>
  <c r="AO59" i="6"/>
  <c r="AX59" i="6" s="1"/>
  <c r="BH59" i="6" s="1"/>
  <c r="BR59" i="6" s="1"/>
  <c r="AK59" i="6"/>
  <c r="AH59" i="6"/>
  <c r="AR59" i="6" s="1"/>
  <c r="BA59" i="6" s="1"/>
  <c r="BK59" i="6" s="1"/>
  <c r="BU59" i="6" s="1"/>
  <c r="F59" i="6"/>
  <c r="BB59" i="6" s="1"/>
  <c r="BL59" i="6" s="1"/>
  <c r="C59" i="6"/>
  <c r="EC58" i="6"/>
  <c r="EB58" i="6"/>
  <c r="EA58" i="6"/>
  <c r="DZ58" i="6"/>
  <c r="DY58" i="6"/>
  <c r="DX58" i="6"/>
  <c r="DW58" i="6"/>
  <c r="AZ58" i="6"/>
  <c r="BJ58" i="6" s="1"/>
  <c r="BT58" i="6" s="1"/>
  <c r="CD58" i="6" s="1"/>
  <c r="AR58" i="6"/>
  <c r="BA58" i="6" s="1"/>
  <c r="BK58" i="6" s="1"/>
  <c r="BU58" i="6" s="1"/>
  <c r="AQ58" i="6"/>
  <c r="AM58" i="6"/>
  <c r="AV58" i="6" s="1"/>
  <c r="BF58" i="6" s="1"/>
  <c r="BP58" i="6" s="1"/>
  <c r="AK58" i="6"/>
  <c r="AT58" i="6" s="1"/>
  <c r="BD58" i="6" s="1"/>
  <c r="BN58" i="6" s="1"/>
  <c r="CH58" i="6" s="1"/>
  <c r="AJ58" i="6"/>
  <c r="AI58" i="6"/>
  <c r="AH58" i="6"/>
  <c r="AL58" i="6" s="1"/>
  <c r="AU58" i="6" s="1"/>
  <c r="BE58" i="6" s="1"/>
  <c r="BO58" i="6" s="1"/>
  <c r="F58" i="6"/>
  <c r="BB58" i="6" s="1"/>
  <c r="BL58" i="6" s="1"/>
  <c r="C58" i="6"/>
  <c r="EC57" i="6"/>
  <c r="EB57" i="6"/>
  <c r="EA57" i="6"/>
  <c r="DZ57" i="6"/>
  <c r="DY57" i="6"/>
  <c r="DX57" i="6"/>
  <c r="DW57" i="6"/>
  <c r="BB57" i="6"/>
  <c r="BL57" i="6" s="1"/>
  <c r="AT57" i="6"/>
  <c r="BD57" i="6" s="1"/>
  <c r="BN57" i="6" s="1"/>
  <c r="BX57" i="6" s="1"/>
  <c r="AO57" i="6"/>
  <c r="AX57" i="6" s="1"/>
  <c r="BH57" i="6" s="1"/>
  <c r="BR57" i="6" s="1"/>
  <c r="AM57" i="6"/>
  <c r="AV57" i="6" s="1"/>
  <c r="BF57" i="6" s="1"/>
  <c r="BP57" i="6" s="1"/>
  <c r="AL57" i="6"/>
  <c r="AU57" i="6" s="1"/>
  <c r="BE57" i="6" s="1"/>
  <c r="BO57" i="6" s="1"/>
  <c r="AK57" i="6"/>
  <c r="AH57" i="6"/>
  <c r="AN57" i="6" s="1"/>
  <c r="AW57" i="6" s="1"/>
  <c r="BG57" i="6" s="1"/>
  <c r="BQ57" i="6" s="1"/>
  <c r="CA57" i="6" s="1"/>
  <c r="F57" i="6"/>
  <c r="C57" i="6"/>
  <c r="EC56" i="6"/>
  <c r="EB56" i="6"/>
  <c r="EA56" i="6"/>
  <c r="DZ56" i="6"/>
  <c r="DY56" i="6"/>
  <c r="DX56" i="6"/>
  <c r="DW56" i="6"/>
  <c r="AQ56" i="6"/>
  <c r="AZ56" i="6" s="1"/>
  <c r="BJ56" i="6" s="1"/>
  <c r="BT56" i="6" s="1"/>
  <c r="AO56" i="6"/>
  <c r="AX56" i="6" s="1"/>
  <c r="BH56" i="6" s="1"/>
  <c r="BR56" i="6" s="1"/>
  <c r="CL56" i="6" s="1"/>
  <c r="AN56" i="6"/>
  <c r="AW56" i="6" s="1"/>
  <c r="BG56" i="6" s="1"/>
  <c r="BQ56" i="6" s="1"/>
  <c r="AM56" i="6"/>
  <c r="AV56" i="6" s="1"/>
  <c r="BF56" i="6" s="1"/>
  <c r="BP56" i="6" s="1"/>
  <c r="AI56" i="6"/>
  <c r="AH56" i="6"/>
  <c r="AP56" i="6" s="1"/>
  <c r="AY56" i="6" s="1"/>
  <c r="BI56" i="6" s="1"/>
  <c r="BS56" i="6" s="1"/>
  <c r="F56" i="6"/>
  <c r="BB56" i="6" s="1"/>
  <c r="BV56" i="6" s="1"/>
  <c r="C56" i="6"/>
  <c r="EC55" i="6"/>
  <c r="EB55" i="6"/>
  <c r="EA55" i="6"/>
  <c r="DZ55" i="6"/>
  <c r="DY55" i="6"/>
  <c r="DX55" i="6"/>
  <c r="DW55" i="6"/>
  <c r="AP55" i="6"/>
  <c r="AY55" i="6" s="1"/>
  <c r="BI55" i="6" s="1"/>
  <c r="BS55" i="6" s="1"/>
  <c r="AH55" i="6"/>
  <c r="C55" i="6"/>
  <c r="EC54" i="6"/>
  <c r="EB54" i="6"/>
  <c r="EA54" i="6"/>
  <c r="DZ54" i="6"/>
  <c r="DY54" i="6"/>
  <c r="DX54" i="6"/>
  <c r="DW54" i="6"/>
  <c r="AR54" i="6"/>
  <c r="BA54" i="6" s="1"/>
  <c r="BK54" i="6" s="1"/>
  <c r="BU54" i="6" s="1"/>
  <c r="AQ54" i="6"/>
  <c r="AZ54" i="6" s="1"/>
  <c r="BJ54" i="6" s="1"/>
  <c r="BT54" i="6" s="1"/>
  <c r="AM54" i="6"/>
  <c r="AV54" i="6" s="1"/>
  <c r="BF54" i="6" s="1"/>
  <c r="BP54" i="6" s="1"/>
  <c r="AK54" i="6"/>
  <c r="AJ54" i="6"/>
  <c r="AI54" i="6"/>
  <c r="AH54" i="6"/>
  <c r="AL54" i="6" s="1"/>
  <c r="AU54" i="6" s="1"/>
  <c r="BE54" i="6" s="1"/>
  <c r="BO54" i="6" s="1"/>
  <c r="CI54" i="6" s="1"/>
  <c r="F54" i="6"/>
  <c r="BB54" i="6" s="1"/>
  <c r="BL54" i="6" s="1"/>
  <c r="C54" i="6"/>
  <c r="EC53" i="6"/>
  <c r="EB53" i="6"/>
  <c r="EA53" i="6"/>
  <c r="DZ53" i="6"/>
  <c r="DY53" i="6"/>
  <c r="DX53" i="6"/>
  <c r="DW53" i="6"/>
  <c r="AV53" i="6"/>
  <c r="BF53" i="6" s="1"/>
  <c r="BP53" i="6" s="1"/>
  <c r="BZ53" i="6" s="1"/>
  <c r="AO53" i="6"/>
  <c r="AX53" i="6" s="1"/>
  <c r="BH53" i="6" s="1"/>
  <c r="BR53" i="6" s="1"/>
  <c r="CL53" i="6" s="1"/>
  <c r="AN53" i="6"/>
  <c r="AW53" i="6" s="1"/>
  <c r="BG53" i="6" s="1"/>
  <c r="BQ53" i="6" s="1"/>
  <c r="AM53" i="6"/>
  <c r="AK53" i="6"/>
  <c r="AH53" i="6"/>
  <c r="AL53" i="6" s="1"/>
  <c r="AU53" i="6" s="1"/>
  <c r="BE53" i="6" s="1"/>
  <c r="BO53" i="6" s="1"/>
  <c r="F53" i="6"/>
  <c r="BB53" i="6" s="1"/>
  <c r="BL53" i="6" s="1"/>
  <c r="C53" i="6"/>
  <c r="EC52" i="6"/>
  <c r="EB52" i="6"/>
  <c r="EA52" i="6"/>
  <c r="DZ52" i="6"/>
  <c r="DY52" i="6"/>
  <c r="DX52" i="6"/>
  <c r="DW52" i="6"/>
  <c r="AM52" i="6"/>
  <c r="AV52" i="6" s="1"/>
  <c r="BF52" i="6" s="1"/>
  <c r="BP52" i="6" s="1"/>
  <c r="AI52" i="6"/>
  <c r="AH52" i="6"/>
  <c r="C52" i="6"/>
  <c r="EC51" i="6"/>
  <c r="EB51" i="6"/>
  <c r="EA51" i="6"/>
  <c r="DZ51" i="6"/>
  <c r="DY51" i="6"/>
  <c r="DX51" i="6"/>
  <c r="DW51" i="6"/>
  <c r="BB51" i="6"/>
  <c r="BV51" i="6" s="1"/>
  <c r="CP51" i="6" s="1"/>
  <c r="BA51" i="6"/>
  <c r="BK51" i="6" s="1"/>
  <c r="BU51" i="6" s="1"/>
  <c r="AZ51" i="6"/>
  <c r="BJ51" i="6" s="1"/>
  <c r="BT51" i="6" s="1"/>
  <c r="CD51" i="6" s="1"/>
  <c r="AW51" i="6"/>
  <c r="BG51" i="6" s="1"/>
  <c r="BQ51" i="6" s="1"/>
  <c r="AV51" i="6"/>
  <c r="BF51" i="6" s="1"/>
  <c r="BP51" i="6" s="1"/>
  <c r="AR51" i="6"/>
  <c r="AQ51" i="6"/>
  <c r="AO51" i="6"/>
  <c r="AX51" i="6" s="1"/>
  <c r="BH51" i="6" s="1"/>
  <c r="BR51" i="6" s="1"/>
  <c r="AN51" i="6"/>
  <c r="AM51" i="6"/>
  <c r="AL51" i="6"/>
  <c r="AU51" i="6" s="1"/>
  <c r="BE51" i="6" s="1"/>
  <c r="BO51" i="6" s="1"/>
  <c r="AK51" i="6"/>
  <c r="AJ51" i="6"/>
  <c r="AI51" i="6"/>
  <c r="AH51" i="6"/>
  <c r="AP51" i="6" s="1"/>
  <c r="AY51" i="6" s="1"/>
  <c r="BI51" i="6" s="1"/>
  <c r="BS51" i="6" s="1"/>
  <c r="CM51" i="6" s="1"/>
  <c r="F51" i="6"/>
  <c r="C51" i="6"/>
  <c r="EC50" i="6"/>
  <c r="EB50" i="6"/>
  <c r="EA50" i="6"/>
  <c r="DZ50" i="6"/>
  <c r="DY50" i="6"/>
  <c r="DX50" i="6"/>
  <c r="DW50" i="6"/>
  <c r="BB50" i="6"/>
  <c r="BL50" i="6" s="1"/>
  <c r="AQ50" i="6"/>
  <c r="AZ50" i="6" s="1"/>
  <c r="BJ50" i="6" s="1"/>
  <c r="BT50" i="6" s="1"/>
  <c r="AM50" i="6"/>
  <c r="AV50" i="6" s="1"/>
  <c r="BF50" i="6" s="1"/>
  <c r="BP50" i="6" s="1"/>
  <c r="AL50" i="6"/>
  <c r="AU50" i="6" s="1"/>
  <c r="BE50" i="6" s="1"/>
  <c r="BO50" i="6" s="1"/>
  <c r="AI50" i="6"/>
  <c r="AH50" i="6"/>
  <c r="AK50" i="6" s="1"/>
  <c r="F50" i="6"/>
  <c r="C50" i="6"/>
  <c r="EC49" i="6"/>
  <c r="EB49" i="6"/>
  <c r="EA49" i="6"/>
  <c r="DZ49" i="6"/>
  <c r="DY49" i="6"/>
  <c r="DX49" i="6"/>
  <c r="DW49" i="6"/>
  <c r="BA49" i="6"/>
  <c r="BK49" i="6" s="1"/>
  <c r="BU49" i="6" s="1"/>
  <c r="AR49" i="6"/>
  <c r="AO49" i="6"/>
  <c r="AX49" i="6" s="1"/>
  <c r="BH49" i="6" s="1"/>
  <c r="BR49" i="6" s="1"/>
  <c r="CL49" i="6" s="1"/>
  <c r="AN49" i="6"/>
  <c r="AW49" i="6" s="1"/>
  <c r="BG49" i="6" s="1"/>
  <c r="BQ49" i="6" s="1"/>
  <c r="AK49" i="6"/>
  <c r="AJ49" i="6"/>
  <c r="AH49" i="6"/>
  <c r="AM49" i="6" s="1"/>
  <c r="AV49" i="6" s="1"/>
  <c r="BF49" i="6" s="1"/>
  <c r="BP49" i="6" s="1"/>
  <c r="F49" i="6"/>
  <c r="C49" i="6"/>
  <c r="EC48" i="6"/>
  <c r="EB48" i="6"/>
  <c r="EA48" i="6"/>
  <c r="DZ48" i="6"/>
  <c r="DY48" i="6"/>
  <c r="DX48" i="6"/>
  <c r="DW48" i="6"/>
  <c r="AH48" i="6"/>
  <c r="C48" i="6"/>
  <c r="EC47" i="6"/>
  <c r="EB47" i="6"/>
  <c r="EA47" i="6"/>
  <c r="DZ47" i="6"/>
  <c r="DY47" i="6"/>
  <c r="DX47" i="6"/>
  <c r="DW47" i="6"/>
  <c r="BA47" i="6"/>
  <c r="BK47" i="6" s="1"/>
  <c r="BU47" i="6" s="1"/>
  <c r="CE47" i="6" s="1"/>
  <c r="AW47" i="6"/>
  <c r="BG47" i="6" s="1"/>
  <c r="BQ47" i="6" s="1"/>
  <c r="CA47" i="6" s="1"/>
  <c r="AR47" i="6"/>
  <c r="AO47" i="6"/>
  <c r="AX47" i="6" s="1"/>
  <c r="BH47" i="6" s="1"/>
  <c r="BR47" i="6" s="1"/>
  <c r="AN47" i="6"/>
  <c r="AL47" i="6"/>
  <c r="AU47" i="6" s="1"/>
  <c r="BE47" i="6" s="1"/>
  <c r="BO47" i="6" s="1"/>
  <c r="AK47" i="6"/>
  <c r="AJ47" i="6"/>
  <c r="AH47" i="6"/>
  <c r="AQ47" i="6" s="1"/>
  <c r="AZ47" i="6" s="1"/>
  <c r="BJ47" i="6" s="1"/>
  <c r="BT47" i="6" s="1"/>
  <c r="F47" i="6"/>
  <c r="C47" i="6"/>
  <c r="EC46" i="6"/>
  <c r="EB46" i="6"/>
  <c r="EA46" i="6"/>
  <c r="DZ46" i="6"/>
  <c r="DY46" i="6"/>
  <c r="DX46" i="6"/>
  <c r="DW46" i="6"/>
  <c r="AQ46" i="6"/>
  <c r="AZ46" i="6" s="1"/>
  <c r="BJ46" i="6" s="1"/>
  <c r="BT46" i="6" s="1"/>
  <c r="AP46" i="6"/>
  <c r="AY46" i="6" s="1"/>
  <c r="BI46" i="6" s="1"/>
  <c r="BS46" i="6" s="1"/>
  <c r="CC46" i="6" s="1"/>
  <c r="AM46" i="6"/>
  <c r="AV46" i="6" s="1"/>
  <c r="BF46" i="6" s="1"/>
  <c r="BP46" i="6" s="1"/>
  <c r="AL46" i="6"/>
  <c r="AU46" i="6" s="1"/>
  <c r="BE46" i="6" s="1"/>
  <c r="BO46" i="6" s="1"/>
  <c r="AI46" i="6"/>
  <c r="AH46" i="6"/>
  <c r="F46" i="6"/>
  <c r="C46" i="6"/>
  <c r="EC45" i="6"/>
  <c r="EB45" i="6"/>
  <c r="EA45" i="6"/>
  <c r="DZ45" i="6"/>
  <c r="DY45" i="6"/>
  <c r="DX45" i="6"/>
  <c r="DW45" i="6"/>
  <c r="AZ45" i="6"/>
  <c r="BJ45" i="6" s="1"/>
  <c r="BT45" i="6" s="1"/>
  <c r="AV45" i="6"/>
  <c r="BF45" i="6" s="1"/>
  <c r="BP45" i="6" s="1"/>
  <c r="AR45" i="6"/>
  <c r="BA45" i="6" s="1"/>
  <c r="BK45" i="6" s="1"/>
  <c r="BU45" i="6" s="1"/>
  <c r="AQ45" i="6"/>
  <c r="AO45" i="6"/>
  <c r="AX45" i="6" s="1"/>
  <c r="BH45" i="6" s="1"/>
  <c r="BR45" i="6" s="1"/>
  <c r="AN45" i="6"/>
  <c r="AW45" i="6" s="1"/>
  <c r="BG45" i="6" s="1"/>
  <c r="BQ45" i="6" s="1"/>
  <c r="AM45" i="6"/>
  <c r="AL45" i="6"/>
  <c r="AU45" i="6" s="1"/>
  <c r="BE45" i="6" s="1"/>
  <c r="BO45" i="6" s="1"/>
  <c r="BY45" i="6" s="1"/>
  <c r="AK45" i="6"/>
  <c r="AJ45" i="6"/>
  <c r="AI45" i="6"/>
  <c r="AH45" i="6"/>
  <c r="AP45" i="6" s="1"/>
  <c r="AY45" i="6" s="1"/>
  <c r="BI45" i="6" s="1"/>
  <c r="BS45" i="6" s="1"/>
  <c r="F45" i="6"/>
  <c r="C45" i="6"/>
  <c r="EC44" i="6"/>
  <c r="EB44" i="6"/>
  <c r="EA44" i="6"/>
  <c r="DZ44" i="6"/>
  <c r="DY44" i="6"/>
  <c r="DX44" i="6"/>
  <c r="DW44" i="6"/>
  <c r="AX44" i="6"/>
  <c r="BH44" i="6" s="1"/>
  <c r="BR44" i="6" s="1"/>
  <c r="CL44" i="6" s="1"/>
  <c r="AO44" i="6"/>
  <c r="AL44" i="6"/>
  <c r="AU44" i="6" s="1"/>
  <c r="BE44" i="6" s="1"/>
  <c r="BO44" i="6" s="1"/>
  <c r="AH44" i="6"/>
  <c r="AQ44" i="6" s="1"/>
  <c r="AZ44" i="6" s="1"/>
  <c r="BJ44" i="6" s="1"/>
  <c r="BT44" i="6" s="1"/>
  <c r="C44" i="6"/>
  <c r="EC43" i="6"/>
  <c r="EB43" i="6"/>
  <c r="EA43" i="6"/>
  <c r="DZ43" i="6"/>
  <c r="DY43" i="6"/>
  <c r="DX43" i="6"/>
  <c r="DW43" i="6"/>
  <c r="AY43" i="6"/>
  <c r="BI43" i="6" s="1"/>
  <c r="BS43" i="6" s="1"/>
  <c r="AR43" i="6"/>
  <c r="BA43" i="6" s="1"/>
  <c r="BK43" i="6" s="1"/>
  <c r="BU43" i="6" s="1"/>
  <c r="AP43" i="6"/>
  <c r="AN43" i="6"/>
  <c r="AW43" i="6" s="1"/>
  <c r="BG43" i="6" s="1"/>
  <c r="BQ43" i="6" s="1"/>
  <c r="AK43" i="6"/>
  <c r="AJ43" i="6"/>
  <c r="AI43" i="6"/>
  <c r="AH43" i="6"/>
  <c r="AQ43" i="6" s="1"/>
  <c r="AZ43" i="6" s="1"/>
  <c r="BJ43" i="6" s="1"/>
  <c r="BT43" i="6" s="1"/>
  <c r="F43" i="6"/>
  <c r="C43" i="6"/>
  <c r="EC42" i="6"/>
  <c r="EB42" i="6"/>
  <c r="EA42" i="6"/>
  <c r="DZ42" i="6"/>
  <c r="DY42" i="6"/>
  <c r="DX42" i="6"/>
  <c r="DW42" i="6"/>
  <c r="AP42" i="6"/>
  <c r="AY42" i="6" s="1"/>
  <c r="BI42" i="6" s="1"/>
  <c r="BS42" i="6" s="1"/>
  <c r="AH42" i="6"/>
  <c r="AK42" i="6" s="1"/>
  <c r="C42" i="6"/>
  <c r="EC41" i="6"/>
  <c r="EB41" i="6"/>
  <c r="EA41" i="6"/>
  <c r="DZ41" i="6"/>
  <c r="DY41" i="6"/>
  <c r="DX41" i="6"/>
  <c r="DW41" i="6"/>
  <c r="AZ41" i="6"/>
  <c r="BJ41" i="6" s="1"/>
  <c r="BT41" i="6" s="1"/>
  <c r="AV41" i="6"/>
  <c r="BF41" i="6" s="1"/>
  <c r="BP41" i="6" s="1"/>
  <c r="AR41" i="6"/>
  <c r="BA41" i="6" s="1"/>
  <c r="BK41" i="6" s="1"/>
  <c r="BU41" i="6" s="1"/>
  <c r="AQ41" i="6"/>
  <c r="AO41" i="6"/>
  <c r="AX41" i="6" s="1"/>
  <c r="BH41" i="6" s="1"/>
  <c r="BR41" i="6" s="1"/>
  <c r="AN41" i="6"/>
  <c r="AW41" i="6" s="1"/>
  <c r="BG41" i="6" s="1"/>
  <c r="BQ41" i="6" s="1"/>
  <c r="CK41" i="6" s="1"/>
  <c r="AM41" i="6"/>
  <c r="AL41" i="6"/>
  <c r="AU41" i="6" s="1"/>
  <c r="BE41" i="6" s="1"/>
  <c r="BO41" i="6" s="1"/>
  <c r="AJ41" i="6"/>
  <c r="AI41" i="6"/>
  <c r="AH41" i="6"/>
  <c r="AK41" i="6" s="1"/>
  <c r="F41" i="6"/>
  <c r="C41" i="6"/>
  <c r="EC40" i="6"/>
  <c r="EB40" i="6"/>
  <c r="EA40" i="6"/>
  <c r="DZ40" i="6"/>
  <c r="DY40" i="6"/>
  <c r="DX40" i="6"/>
  <c r="DW40" i="6"/>
  <c r="AQ40" i="6"/>
  <c r="AZ40" i="6" s="1"/>
  <c r="BJ40" i="6" s="1"/>
  <c r="BT40" i="6" s="1"/>
  <c r="CN40" i="6" s="1"/>
  <c r="AN40" i="6"/>
  <c r="AW40" i="6" s="1"/>
  <c r="BG40" i="6" s="1"/>
  <c r="BQ40" i="6" s="1"/>
  <c r="AI40" i="6"/>
  <c r="AH40" i="6"/>
  <c r="F40" i="6"/>
  <c r="C40" i="6"/>
  <c r="EC39" i="6"/>
  <c r="EB39" i="6"/>
  <c r="EA39" i="6"/>
  <c r="DZ39" i="6"/>
  <c r="DY39" i="6"/>
  <c r="DX39" i="6"/>
  <c r="DW39" i="6"/>
  <c r="AZ39" i="6"/>
  <c r="BJ39" i="6" s="1"/>
  <c r="BT39" i="6" s="1"/>
  <c r="AR39" i="6"/>
  <c r="BA39" i="6" s="1"/>
  <c r="BK39" i="6" s="1"/>
  <c r="BU39" i="6" s="1"/>
  <c r="AO39" i="6"/>
  <c r="AX39" i="6" s="1"/>
  <c r="BH39" i="6" s="1"/>
  <c r="BR39" i="6" s="1"/>
  <c r="AM39" i="6"/>
  <c r="AV39" i="6" s="1"/>
  <c r="BF39" i="6" s="1"/>
  <c r="BP39" i="6" s="1"/>
  <c r="BZ39" i="6" s="1"/>
  <c r="AL39" i="6"/>
  <c r="AU39" i="6" s="1"/>
  <c r="BE39" i="6" s="1"/>
  <c r="BO39" i="6" s="1"/>
  <c r="AK39" i="6"/>
  <c r="AJ39" i="6"/>
  <c r="AH39" i="6"/>
  <c r="AQ39" i="6" s="1"/>
  <c r="F39" i="6"/>
  <c r="C39" i="6"/>
  <c r="EC38" i="6"/>
  <c r="EB38" i="6"/>
  <c r="EA38" i="6"/>
  <c r="DZ38" i="6"/>
  <c r="DY38" i="6"/>
  <c r="DX38" i="6"/>
  <c r="DW38" i="6"/>
  <c r="AY38" i="6"/>
  <c r="BI38" i="6" s="1"/>
  <c r="BS38" i="6" s="1"/>
  <c r="AV38" i="6"/>
  <c r="BF38" i="6" s="1"/>
  <c r="BP38" i="6" s="1"/>
  <c r="AR38" i="6"/>
  <c r="BA38" i="6" s="1"/>
  <c r="BK38" i="6" s="1"/>
  <c r="BU38" i="6" s="1"/>
  <c r="AQ38" i="6"/>
  <c r="AZ38" i="6" s="1"/>
  <c r="BJ38" i="6" s="1"/>
  <c r="BT38" i="6" s="1"/>
  <c r="AO38" i="6"/>
  <c r="AX38" i="6" s="1"/>
  <c r="BH38" i="6" s="1"/>
  <c r="BR38" i="6" s="1"/>
  <c r="AN38" i="6"/>
  <c r="AW38" i="6" s="1"/>
  <c r="BG38" i="6" s="1"/>
  <c r="BQ38" i="6" s="1"/>
  <c r="CA38" i="6" s="1"/>
  <c r="AM38" i="6"/>
  <c r="AL38" i="6"/>
  <c r="AU38" i="6" s="1"/>
  <c r="BE38" i="6" s="1"/>
  <c r="BO38" i="6" s="1"/>
  <c r="BY38" i="6" s="1"/>
  <c r="AK38" i="6"/>
  <c r="AJ38" i="6"/>
  <c r="AI38" i="6"/>
  <c r="AH38" i="6"/>
  <c r="AP38" i="6" s="1"/>
  <c r="F38" i="6"/>
  <c r="C38" i="6"/>
  <c r="EC37" i="6"/>
  <c r="EB37" i="6"/>
  <c r="EA37" i="6"/>
  <c r="DZ37" i="6"/>
  <c r="DY37" i="6"/>
  <c r="DX37" i="6"/>
  <c r="DW37" i="6"/>
  <c r="AQ37" i="6"/>
  <c r="AZ37" i="6" s="1"/>
  <c r="BJ37" i="6" s="1"/>
  <c r="BT37" i="6" s="1"/>
  <c r="CN37" i="6" s="1"/>
  <c r="AO37" i="6"/>
  <c r="AX37" i="6" s="1"/>
  <c r="BH37" i="6" s="1"/>
  <c r="BR37" i="6" s="1"/>
  <c r="AN37" i="6"/>
  <c r="AW37" i="6" s="1"/>
  <c r="BG37" i="6" s="1"/>
  <c r="BQ37" i="6" s="1"/>
  <c r="AH37" i="6"/>
  <c r="AP37" i="6" s="1"/>
  <c r="AY37" i="6" s="1"/>
  <c r="BI37" i="6" s="1"/>
  <c r="BS37" i="6" s="1"/>
  <c r="CC37" i="6" s="1"/>
  <c r="F37" i="6"/>
  <c r="C37" i="6"/>
  <c r="EC36" i="6"/>
  <c r="EB36" i="6"/>
  <c r="EA36" i="6"/>
  <c r="DZ36" i="6"/>
  <c r="DY36" i="6"/>
  <c r="DX36" i="6"/>
  <c r="DW36" i="6"/>
  <c r="AZ36" i="6"/>
  <c r="BJ36" i="6" s="1"/>
  <c r="BT36" i="6" s="1"/>
  <c r="AQ36" i="6"/>
  <c r="AP36" i="6"/>
  <c r="AY36" i="6" s="1"/>
  <c r="BI36" i="6" s="1"/>
  <c r="BS36" i="6" s="1"/>
  <c r="AN36" i="6"/>
  <c r="AW36" i="6" s="1"/>
  <c r="BG36" i="6" s="1"/>
  <c r="BQ36" i="6" s="1"/>
  <c r="AK36" i="6"/>
  <c r="AJ36" i="6"/>
  <c r="AH36" i="6"/>
  <c r="AM36" i="6" s="1"/>
  <c r="AV36" i="6" s="1"/>
  <c r="BF36" i="6" s="1"/>
  <c r="BP36" i="6" s="1"/>
  <c r="F36" i="6"/>
  <c r="C36" i="6"/>
  <c r="EC35" i="6"/>
  <c r="EB35" i="6"/>
  <c r="EA35" i="6"/>
  <c r="DZ35" i="6"/>
  <c r="DY35" i="6"/>
  <c r="DX35" i="6"/>
  <c r="DW35" i="6"/>
  <c r="AX35" i="6"/>
  <c r="BH35" i="6" s="1"/>
  <c r="BR35" i="6" s="1"/>
  <c r="AW35" i="6"/>
  <c r="BG35" i="6" s="1"/>
  <c r="BQ35" i="6" s="1"/>
  <c r="AP35" i="6"/>
  <c r="AY35" i="6" s="1"/>
  <c r="BI35" i="6" s="1"/>
  <c r="BS35" i="6" s="1"/>
  <c r="AO35" i="6"/>
  <c r="AM35" i="6"/>
  <c r="AV35" i="6" s="1"/>
  <c r="BF35" i="6" s="1"/>
  <c r="BP35" i="6" s="1"/>
  <c r="AK35" i="6"/>
  <c r="AJ35" i="6"/>
  <c r="AH35" i="6"/>
  <c r="AN35" i="6" s="1"/>
  <c r="F35" i="6"/>
  <c r="C35" i="6"/>
  <c r="EC34" i="6"/>
  <c r="EB34" i="6"/>
  <c r="EA34" i="6"/>
  <c r="DZ34" i="6"/>
  <c r="DY34" i="6"/>
  <c r="DX34" i="6"/>
  <c r="DW34" i="6"/>
  <c r="AM34" i="6"/>
  <c r="AV34" i="6" s="1"/>
  <c r="BF34" i="6" s="1"/>
  <c r="BP34" i="6" s="1"/>
  <c r="AH34" i="6"/>
  <c r="AP34" i="6" s="1"/>
  <c r="AY34" i="6" s="1"/>
  <c r="BI34" i="6" s="1"/>
  <c r="BS34" i="6" s="1"/>
  <c r="C34" i="6"/>
  <c r="EC33" i="6"/>
  <c r="EB33" i="6"/>
  <c r="EA33" i="6"/>
  <c r="DZ33" i="6"/>
  <c r="DY33" i="6"/>
  <c r="DX33" i="6"/>
  <c r="DW33" i="6"/>
  <c r="AW33" i="6"/>
  <c r="BG33" i="6" s="1"/>
  <c r="BQ33" i="6" s="1"/>
  <c r="CA33" i="6" s="1"/>
  <c r="AR33" i="6"/>
  <c r="BA33" i="6" s="1"/>
  <c r="BK33" i="6" s="1"/>
  <c r="BU33" i="6" s="1"/>
  <c r="AQ33" i="6"/>
  <c r="AZ33" i="6" s="1"/>
  <c r="BJ33" i="6" s="1"/>
  <c r="BT33" i="6" s="1"/>
  <c r="AO33" i="6"/>
  <c r="AX33" i="6" s="1"/>
  <c r="BH33" i="6" s="1"/>
  <c r="BR33" i="6" s="1"/>
  <c r="AN33" i="6"/>
  <c r="AL33" i="6"/>
  <c r="AU33" i="6" s="1"/>
  <c r="BE33" i="6" s="1"/>
  <c r="BO33" i="6" s="1"/>
  <c r="AK33" i="6"/>
  <c r="AJ33" i="6"/>
  <c r="AI33" i="6"/>
  <c r="AH33" i="6"/>
  <c r="AP33" i="6" s="1"/>
  <c r="AY33" i="6" s="1"/>
  <c r="BI33" i="6" s="1"/>
  <c r="BS33" i="6" s="1"/>
  <c r="F33" i="6"/>
  <c r="C33" i="6"/>
  <c r="EC32" i="6"/>
  <c r="EB32" i="6"/>
  <c r="EA32" i="6"/>
  <c r="DZ32" i="6"/>
  <c r="DY32" i="6"/>
  <c r="DX32" i="6"/>
  <c r="DW32" i="6"/>
  <c r="AY32" i="6"/>
  <c r="BI32" i="6" s="1"/>
  <c r="BS32" i="6" s="1"/>
  <c r="AQ32" i="6"/>
  <c r="AZ32" i="6" s="1"/>
  <c r="BJ32" i="6" s="1"/>
  <c r="BT32" i="6" s="1"/>
  <c r="AP32" i="6"/>
  <c r="AK32" i="6"/>
  <c r="AH32" i="6"/>
  <c r="AN32" i="6" s="1"/>
  <c r="AW32" i="6" s="1"/>
  <c r="BG32" i="6" s="1"/>
  <c r="BQ32" i="6" s="1"/>
  <c r="C32" i="6"/>
  <c r="EC31" i="6"/>
  <c r="EB31" i="6"/>
  <c r="EA31" i="6"/>
  <c r="DZ31" i="6"/>
  <c r="DY31" i="6"/>
  <c r="DX31" i="6"/>
  <c r="DW31" i="6"/>
  <c r="AR31" i="6"/>
  <c r="BA31" i="6" s="1"/>
  <c r="BK31" i="6" s="1"/>
  <c r="BU31" i="6" s="1"/>
  <c r="CE31" i="6" s="1"/>
  <c r="AP31" i="6"/>
  <c r="AY31" i="6" s="1"/>
  <c r="BI31" i="6" s="1"/>
  <c r="BS31" i="6" s="1"/>
  <c r="AN31" i="6"/>
  <c r="AW31" i="6" s="1"/>
  <c r="BG31" i="6" s="1"/>
  <c r="BQ31" i="6" s="1"/>
  <c r="CK31" i="6" s="1"/>
  <c r="AJ31" i="6"/>
  <c r="AH31" i="6"/>
  <c r="AM31" i="6" s="1"/>
  <c r="AV31" i="6" s="1"/>
  <c r="BF31" i="6" s="1"/>
  <c r="BP31" i="6" s="1"/>
  <c r="C31" i="6"/>
  <c r="EC30" i="6"/>
  <c r="EB30" i="6"/>
  <c r="EA30" i="6"/>
  <c r="DZ30" i="6"/>
  <c r="DY30" i="6"/>
  <c r="DX30" i="6"/>
  <c r="DW30" i="6"/>
  <c r="AX30" i="6"/>
  <c r="BH30" i="6" s="1"/>
  <c r="BR30" i="6" s="1"/>
  <c r="AO30" i="6"/>
  <c r="AM30" i="6"/>
  <c r="AV30" i="6" s="1"/>
  <c r="BF30" i="6" s="1"/>
  <c r="BP30" i="6" s="1"/>
  <c r="AL30" i="6"/>
  <c r="AU30" i="6" s="1"/>
  <c r="BE30" i="6" s="1"/>
  <c r="BO30" i="6" s="1"/>
  <c r="AH30" i="6"/>
  <c r="AQ30" i="6" s="1"/>
  <c r="AZ30" i="6" s="1"/>
  <c r="BJ30" i="6" s="1"/>
  <c r="BT30" i="6" s="1"/>
  <c r="CN30" i="6" s="1"/>
  <c r="F30" i="6"/>
  <c r="C30" i="6"/>
  <c r="EC29" i="6"/>
  <c r="EB29" i="6"/>
  <c r="EA29" i="6"/>
  <c r="DZ29" i="6"/>
  <c r="DY29" i="6"/>
  <c r="DX29" i="6"/>
  <c r="DW29" i="6"/>
  <c r="AZ29" i="6"/>
  <c r="BJ29" i="6" s="1"/>
  <c r="BT29" i="6" s="1"/>
  <c r="AV29" i="6"/>
  <c r="BF29" i="6" s="1"/>
  <c r="BP29" i="6" s="1"/>
  <c r="BZ29" i="6" s="1"/>
  <c r="AR29" i="6"/>
  <c r="BA29" i="6" s="1"/>
  <c r="BK29" i="6" s="1"/>
  <c r="BU29" i="6" s="1"/>
  <c r="AQ29" i="6"/>
  <c r="AO29" i="6"/>
  <c r="AX29" i="6" s="1"/>
  <c r="BH29" i="6" s="1"/>
  <c r="BR29" i="6" s="1"/>
  <c r="CL29" i="6" s="1"/>
  <c r="AN29" i="6"/>
  <c r="AW29" i="6" s="1"/>
  <c r="BG29" i="6" s="1"/>
  <c r="BQ29" i="6" s="1"/>
  <c r="AM29" i="6"/>
  <c r="AJ29" i="6"/>
  <c r="AI29" i="6"/>
  <c r="AH29" i="6"/>
  <c r="AK29" i="6" s="1"/>
  <c r="F29" i="6"/>
  <c r="C29" i="6"/>
  <c r="EC28" i="6"/>
  <c r="EB28" i="6"/>
  <c r="EA28" i="6"/>
  <c r="DZ28" i="6"/>
  <c r="DY28" i="6"/>
  <c r="DX28" i="6"/>
  <c r="DW28" i="6"/>
  <c r="AP28" i="6"/>
  <c r="AY28" i="6" s="1"/>
  <c r="BI28" i="6" s="1"/>
  <c r="BS28" i="6" s="1"/>
  <c r="AH28" i="6"/>
  <c r="F28" i="6"/>
  <c r="C28" i="6"/>
  <c r="EC27" i="6"/>
  <c r="EB27" i="6"/>
  <c r="EA27" i="6"/>
  <c r="DZ27" i="6"/>
  <c r="DY27" i="6"/>
  <c r="DX27" i="6"/>
  <c r="DW27" i="6"/>
  <c r="AZ27" i="6"/>
  <c r="BJ27" i="6" s="1"/>
  <c r="BT27" i="6" s="1"/>
  <c r="CD27" i="6" s="1"/>
  <c r="AR27" i="6"/>
  <c r="BA27" i="6" s="1"/>
  <c r="BK27" i="6" s="1"/>
  <c r="BU27" i="6" s="1"/>
  <c r="AQ27" i="6"/>
  <c r="AN27" i="6"/>
  <c r="AW27" i="6" s="1"/>
  <c r="BG27" i="6" s="1"/>
  <c r="BQ27" i="6" s="1"/>
  <c r="AK27" i="6"/>
  <c r="AJ27" i="6"/>
  <c r="AI27" i="6"/>
  <c r="AH27" i="6"/>
  <c r="AO27" i="6" s="1"/>
  <c r="AX27" i="6" s="1"/>
  <c r="BH27" i="6" s="1"/>
  <c r="BR27" i="6" s="1"/>
  <c r="K27" i="6"/>
  <c r="J27" i="6"/>
  <c r="I27" i="6"/>
  <c r="H27" i="6"/>
  <c r="G27" i="6" s="1"/>
  <c r="F27" i="6"/>
  <c r="C27" i="6"/>
  <c r="EC26" i="6"/>
  <c r="EB26" i="6"/>
  <c r="EA26" i="6"/>
  <c r="DZ26" i="6"/>
  <c r="DY26" i="6"/>
  <c r="DX26" i="6"/>
  <c r="DW26" i="6"/>
  <c r="AM26" i="6"/>
  <c r="AV26" i="6" s="1"/>
  <c r="BF26" i="6" s="1"/>
  <c r="BP26" i="6" s="1"/>
  <c r="CJ26" i="6" s="1"/>
  <c r="AL26" i="6"/>
  <c r="AU26" i="6" s="1"/>
  <c r="BE26" i="6" s="1"/>
  <c r="BO26" i="6" s="1"/>
  <c r="AK26" i="6"/>
  <c r="AH26" i="6"/>
  <c r="AQ26" i="6" s="1"/>
  <c r="AZ26" i="6" s="1"/>
  <c r="BJ26" i="6" s="1"/>
  <c r="BT26" i="6" s="1"/>
  <c r="K26" i="6"/>
  <c r="J26" i="6"/>
  <c r="DE26" i="6" s="1"/>
  <c r="I26" i="6"/>
  <c r="H26" i="6"/>
  <c r="G26" i="6" s="1"/>
  <c r="F26" i="6"/>
  <c r="C26" i="6"/>
  <c r="EC25" i="6"/>
  <c r="EB25" i="6"/>
  <c r="EA25" i="6"/>
  <c r="DZ25" i="6"/>
  <c r="DY25" i="6"/>
  <c r="DX25" i="6"/>
  <c r="DW25" i="6"/>
  <c r="AZ25" i="6"/>
  <c r="BJ25" i="6" s="1"/>
  <c r="BT25" i="6" s="1"/>
  <c r="AW25" i="6"/>
  <c r="BG25" i="6" s="1"/>
  <c r="BQ25" i="6" s="1"/>
  <c r="CA25" i="6" s="1"/>
  <c r="AV25" i="6"/>
  <c r="BF25" i="6" s="1"/>
  <c r="BP25" i="6" s="1"/>
  <c r="BZ25" i="6" s="1"/>
  <c r="AU25" i="6"/>
  <c r="BE25" i="6" s="1"/>
  <c r="BO25" i="6" s="1"/>
  <c r="AR25" i="6"/>
  <c r="BA25" i="6" s="1"/>
  <c r="BK25" i="6" s="1"/>
  <c r="BU25" i="6" s="1"/>
  <c r="AQ25" i="6"/>
  <c r="AO25" i="6"/>
  <c r="AX25" i="6" s="1"/>
  <c r="BH25" i="6" s="1"/>
  <c r="BR25" i="6" s="1"/>
  <c r="CL25" i="6" s="1"/>
  <c r="AN25" i="6"/>
  <c r="AM25" i="6"/>
  <c r="AL25" i="6"/>
  <c r="AJ25" i="6"/>
  <c r="AI25" i="6"/>
  <c r="AH25" i="6"/>
  <c r="AK25" i="6" s="1"/>
  <c r="K25" i="6"/>
  <c r="J25" i="6"/>
  <c r="DE25" i="6" s="1"/>
  <c r="I25" i="6"/>
  <c r="H25" i="6"/>
  <c r="G25" i="6" s="1"/>
  <c r="F25" i="6"/>
  <c r="C25" i="6"/>
  <c r="EC24" i="6"/>
  <c r="EB24" i="6"/>
  <c r="EA24" i="6"/>
  <c r="DZ24" i="6"/>
  <c r="DY24" i="6"/>
  <c r="DX24" i="6"/>
  <c r="DW24" i="6"/>
  <c r="AQ24" i="6"/>
  <c r="AZ24" i="6" s="1"/>
  <c r="BJ24" i="6" s="1"/>
  <c r="BT24" i="6" s="1"/>
  <c r="CN24" i="6" s="1"/>
  <c r="AH24" i="6"/>
  <c r="AI24" i="6" s="1"/>
  <c r="K24" i="6"/>
  <c r="J24" i="6"/>
  <c r="CV24" i="6" s="1"/>
  <c r="C24" i="6"/>
  <c r="EC23" i="6"/>
  <c r="EB23" i="6"/>
  <c r="EA23" i="6"/>
  <c r="DZ23" i="6"/>
  <c r="DY23" i="6"/>
  <c r="DX23" i="6"/>
  <c r="DW23" i="6"/>
  <c r="AZ23" i="6"/>
  <c r="BJ23" i="6" s="1"/>
  <c r="BT23" i="6" s="1"/>
  <c r="CD23" i="6" s="1"/>
  <c r="AV23" i="6"/>
  <c r="BF23" i="6" s="1"/>
  <c r="BP23" i="6" s="1"/>
  <c r="AR23" i="6"/>
  <c r="BA23" i="6" s="1"/>
  <c r="BK23" i="6" s="1"/>
  <c r="BU23" i="6" s="1"/>
  <c r="AQ23" i="6"/>
  <c r="AN23" i="6"/>
  <c r="AW23" i="6" s="1"/>
  <c r="BG23" i="6" s="1"/>
  <c r="BQ23" i="6" s="1"/>
  <c r="AM23" i="6"/>
  <c r="AK23" i="6"/>
  <c r="AJ23" i="6"/>
  <c r="AI23" i="6"/>
  <c r="AH23" i="6"/>
  <c r="AO23" i="6" s="1"/>
  <c r="AX23" i="6" s="1"/>
  <c r="BH23" i="6" s="1"/>
  <c r="BR23" i="6" s="1"/>
  <c r="K23" i="6"/>
  <c r="J23" i="6"/>
  <c r="DE23" i="6" s="1"/>
  <c r="I23" i="6"/>
  <c r="F23" i="6"/>
  <c r="C23" i="6"/>
  <c r="EC22" i="6"/>
  <c r="EB22" i="6"/>
  <c r="EA22" i="6"/>
  <c r="DZ22" i="6"/>
  <c r="DY22" i="6"/>
  <c r="DX22" i="6"/>
  <c r="DW22" i="6"/>
  <c r="AU22" i="6"/>
  <c r="BE22" i="6" s="1"/>
  <c r="BO22" i="6" s="1"/>
  <c r="CI22" i="6" s="1"/>
  <c r="AM22" i="6"/>
  <c r="AV22" i="6" s="1"/>
  <c r="BF22" i="6" s="1"/>
  <c r="BP22" i="6" s="1"/>
  <c r="CJ22" i="6" s="1"/>
  <c r="AL22" i="6"/>
  <c r="AK22" i="6"/>
  <c r="AH22" i="6"/>
  <c r="AQ22" i="6" s="1"/>
  <c r="AZ22" i="6" s="1"/>
  <c r="BJ22" i="6" s="1"/>
  <c r="BT22" i="6" s="1"/>
  <c r="K22" i="6"/>
  <c r="J22" i="6"/>
  <c r="DE22" i="6" s="1"/>
  <c r="I22" i="6"/>
  <c r="H22" i="6"/>
  <c r="G22" i="6" s="1"/>
  <c r="F22" i="6"/>
  <c r="C22" i="6"/>
  <c r="EC21" i="6"/>
  <c r="EB21" i="6"/>
  <c r="EA21" i="6"/>
  <c r="DZ21" i="6"/>
  <c r="DY21" i="6"/>
  <c r="DX21" i="6"/>
  <c r="DW21" i="6"/>
  <c r="AZ21" i="6"/>
  <c r="BJ21" i="6" s="1"/>
  <c r="BT21" i="6" s="1"/>
  <c r="AU21" i="6"/>
  <c r="BE21" i="6" s="1"/>
  <c r="BO21" i="6" s="1"/>
  <c r="AR21" i="6"/>
  <c r="BA21" i="6" s="1"/>
  <c r="BK21" i="6" s="1"/>
  <c r="BU21" i="6" s="1"/>
  <c r="AQ21" i="6"/>
  <c r="AO21" i="6"/>
  <c r="AX21" i="6" s="1"/>
  <c r="BH21" i="6" s="1"/>
  <c r="BR21" i="6" s="1"/>
  <c r="CL21" i="6" s="1"/>
  <c r="AN21" i="6"/>
  <c r="AW21" i="6" s="1"/>
  <c r="BG21" i="6" s="1"/>
  <c r="BQ21" i="6" s="1"/>
  <c r="AM21" i="6"/>
  <c r="AV21" i="6" s="1"/>
  <c r="BF21" i="6" s="1"/>
  <c r="BP21" i="6" s="1"/>
  <c r="AL21" i="6"/>
  <c r="AJ21" i="6"/>
  <c r="AI21" i="6"/>
  <c r="AH21" i="6"/>
  <c r="AK21" i="6" s="1"/>
  <c r="K21" i="6"/>
  <c r="J21" i="6"/>
  <c r="DE21" i="6" s="1"/>
  <c r="I21" i="6"/>
  <c r="H21" i="6"/>
  <c r="G21" i="6" s="1"/>
  <c r="F21" i="6"/>
  <c r="C21" i="6"/>
  <c r="EC20" i="6"/>
  <c r="EB20" i="6"/>
  <c r="EA20" i="6"/>
  <c r="DZ20" i="6"/>
  <c r="DY20" i="6"/>
  <c r="DX20" i="6"/>
  <c r="DW20" i="6"/>
  <c r="AY20" i="6"/>
  <c r="BI20" i="6" s="1"/>
  <c r="BS20" i="6" s="1"/>
  <c r="CM20" i="6" s="1"/>
  <c r="AQ20" i="6"/>
  <c r="AZ20" i="6" s="1"/>
  <c r="BJ20" i="6" s="1"/>
  <c r="BT20" i="6" s="1"/>
  <c r="CN20" i="6" s="1"/>
  <c r="AP20" i="6"/>
  <c r="AO20" i="6"/>
  <c r="AX20" i="6" s="1"/>
  <c r="BH20" i="6" s="1"/>
  <c r="BR20" i="6" s="1"/>
  <c r="AI20" i="6"/>
  <c r="AH20" i="6"/>
  <c r="K20" i="6"/>
  <c r="J20" i="6"/>
  <c r="CV20" i="6" s="1"/>
  <c r="I20" i="6"/>
  <c r="H20" i="6"/>
  <c r="G20" i="6" s="1"/>
  <c r="F20" i="6"/>
  <c r="C20" i="6"/>
  <c r="EC19" i="6"/>
  <c r="EB19" i="6"/>
  <c r="EA19" i="6"/>
  <c r="DZ19" i="6"/>
  <c r="DY19" i="6"/>
  <c r="DX19" i="6"/>
  <c r="DW19" i="6"/>
  <c r="AZ19" i="6"/>
  <c r="BJ19" i="6" s="1"/>
  <c r="BT19" i="6" s="1"/>
  <c r="CD19" i="6" s="1"/>
  <c r="AV19" i="6"/>
  <c r="BF19" i="6" s="1"/>
  <c r="BP19" i="6" s="1"/>
  <c r="AR19" i="6"/>
  <c r="BA19" i="6" s="1"/>
  <c r="BK19" i="6" s="1"/>
  <c r="BU19" i="6" s="1"/>
  <c r="AQ19" i="6"/>
  <c r="AN19" i="6"/>
  <c r="AW19" i="6" s="1"/>
  <c r="BG19" i="6" s="1"/>
  <c r="BQ19" i="6" s="1"/>
  <c r="AM19" i="6"/>
  <c r="AK19" i="6"/>
  <c r="AJ19" i="6"/>
  <c r="AI19" i="6"/>
  <c r="AH19" i="6"/>
  <c r="AO19" i="6" s="1"/>
  <c r="AX19" i="6" s="1"/>
  <c r="BH19" i="6" s="1"/>
  <c r="BR19" i="6" s="1"/>
  <c r="K19" i="6"/>
  <c r="J19" i="6"/>
  <c r="CV19" i="6" s="1"/>
  <c r="I19" i="6"/>
  <c r="H19" i="6"/>
  <c r="G19" i="6" s="1"/>
  <c r="F19" i="6"/>
  <c r="C19" i="6"/>
  <c r="EC18" i="6"/>
  <c r="EB18" i="6"/>
  <c r="EA18" i="6"/>
  <c r="DZ18" i="6"/>
  <c r="DY18" i="6"/>
  <c r="DX18" i="6"/>
  <c r="DW18" i="6"/>
  <c r="CV18" i="6"/>
  <c r="AM18" i="6"/>
  <c r="AV18" i="6" s="1"/>
  <c r="BF18" i="6" s="1"/>
  <c r="BP18" i="6" s="1"/>
  <c r="CJ18" i="6" s="1"/>
  <c r="AL18" i="6"/>
  <c r="AU18" i="6" s="1"/>
  <c r="BE18" i="6" s="1"/>
  <c r="BO18" i="6" s="1"/>
  <c r="AK18" i="6"/>
  <c r="AH18" i="6"/>
  <c r="AQ18" i="6" s="1"/>
  <c r="AZ18" i="6" s="1"/>
  <c r="BJ18" i="6" s="1"/>
  <c r="BT18" i="6" s="1"/>
  <c r="DE18" i="6"/>
  <c r="I18" i="6"/>
  <c r="H18" i="6"/>
  <c r="G18" i="6" s="1"/>
  <c r="F18" i="6"/>
  <c r="C18" i="6"/>
  <c r="EC17" i="6"/>
  <c r="EB17" i="6"/>
  <c r="EA17" i="6"/>
  <c r="DZ17" i="6"/>
  <c r="DY17" i="6"/>
  <c r="DX17" i="6"/>
  <c r="DW17" i="6"/>
  <c r="AZ17" i="6"/>
  <c r="BJ17" i="6" s="1"/>
  <c r="BT17" i="6" s="1"/>
  <c r="AU17" i="6"/>
  <c r="BE17" i="6" s="1"/>
  <c r="BO17" i="6" s="1"/>
  <c r="AR17" i="6"/>
  <c r="BA17" i="6" s="1"/>
  <c r="BK17" i="6" s="1"/>
  <c r="BU17" i="6" s="1"/>
  <c r="AQ17" i="6"/>
  <c r="AO17" i="6"/>
  <c r="AX17" i="6" s="1"/>
  <c r="BH17" i="6" s="1"/>
  <c r="BR17" i="6" s="1"/>
  <c r="CL17" i="6" s="1"/>
  <c r="AN17" i="6"/>
  <c r="AW17" i="6" s="1"/>
  <c r="BG17" i="6" s="1"/>
  <c r="BQ17" i="6" s="1"/>
  <c r="AM17" i="6"/>
  <c r="AV17" i="6" s="1"/>
  <c r="BF17" i="6" s="1"/>
  <c r="BP17" i="6" s="1"/>
  <c r="AL17" i="6"/>
  <c r="AJ17" i="6"/>
  <c r="AI17" i="6"/>
  <c r="AH17" i="6"/>
  <c r="AK17" i="6" s="1"/>
  <c r="K17" i="6"/>
  <c r="J17" i="6"/>
  <c r="DE17" i="6" s="1"/>
  <c r="I17" i="6"/>
  <c r="H17" i="6"/>
  <c r="G17" i="6" s="1"/>
  <c r="F17" i="6"/>
  <c r="C17" i="6"/>
  <c r="EC16" i="6"/>
  <c r="EB16" i="6"/>
  <c r="EA16" i="6"/>
  <c r="DZ16" i="6"/>
  <c r="DY16" i="6"/>
  <c r="DX16" i="6"/>
  <c r="DW16" i="6"/>
  <c r="AX16" i="6"/>
  <c r="BH16" i="6" s="1"/>
  <c r="BR16" i="6" s="1"/>
  <c r="CB16" i="6" s="1"/>
  <c r="AP16" i="6"/>
  <c r="AY16" i="6" s="1"/>
  <c r="BI16" i="6" s="1"/>
  <c r="BS16" i="6" s="1"/>
  <c r="AO16" i="6"/>
  <c r="AI16" i="6"/>
  <c r="AH16" i="6"/>
  <c r="AQ16" i="6" s="1"/>
  <c r="AZ16" i="6" s="1"/>
  <c r="BJ16" i="6" s="1"/>
  <c r="BT16" i="6" s="1"/>
  <c r="K16" i="6"/>
  <c r="J16" i="6"/>
  <c r="CV16" i="6" s="1"/>
  <c r="I16" i="6"/>
  <c r="H16" i="6"/>
  <c r="G16" i="6" s="1"/>
  <c r="F16" i="6"/>
  <c r="C16" i="6"/>
  <c r="EC15" i="6"/>
  <c r="EB15" i="6"/>
  <c r="EA15" i="6"/>
  <c r="DZ15" i="6"/>
  <c r="DY15" i="6"/>
  <c r="DX15" i="6"/>
  <c r="DW15" i="6"/>
  <c r="AZ15" i="6"/>
  <c r="BJ15" i="6" s="1"/>
  <c r="BT15" i="6" s="1"/>
  <c r="CD15" i="6" s="1"/>
  <c r="AV15" i="6"/>
  <c r="BF15" i="6" s="1"/>
  <c r="BP15" i="6" s="1"/>
  <c r="AR15" i="6"/>
  <c r="BA15" i="6" s="1"/>
  <c r="BK15" i="6" s="1"/>
  <c r="BU15" i="6" s="1"/>
  <c r="AQ15" i="6"/>
  <c r="AN15" i="6"/>
  <c r="AW15" i="6" s="1"/>
  <c r="BG15" i="6" s="1"/>
  <c r="BQ15" i="6" s="1"/>
  <c r="AM15" i="6"/>
  <c r="AK15" i="6"/>
  <c r="AJ15" i="6"/>
  <c r="AI15" i="6"/>
  <c r="AH15" i="6"/>
  <c r="AO15" i="6" s="1"/>
  <c r="AX15" i="6" s="1"/>
  <c r="BH15" i="6" s="1"/>
  <c r="BR15" i="6" s="1"/>
  <c r="K15" i="6"/>
  <c r="J15" i="6"/>
  <c r="CV15" i="6" s="1"/>
  <c r="I15" i="6"/>
  <c r="H15" i="6"/>
  <c r="G15" i="6" s="1"/>
  <c r="F15" i="6"/>
  <c r="C15" i="6"/>
  <c r="EC14" i="6"/>
  <c r="EB14" i="6"/>
  <c r="EA14" i="6"/>
  <c r="DZ14" i="6"/>
  <c r="DY14" i="6"/>
  <c r="DX14" i="6"/>
  <c r="DW14" i="6"/>
  <c r="DV14" i="6"/>
  <c r="DU14" i="6"/>
  <c r="CP14" i="6"/>
  <c r="CO14" i="6"/>
  <c r="CN14" i="6"/>
  <c r="CM14" i="6"/>
  <c r="CL14" i="6"/>
  <c r="CK14" i="6"/>
  <c r="CJ14" i="6"/>
  <c r="CI14" i="6"/>
  <c r="CH14" i="6"/>
  <c r="CG14" i="6"/>
  <c r="CF14" i="6"/>
  <c r="CE14" i="6"/>
  <c r="CD14" i="6"/>
  <c r="CC14" i="6"/>
  <c r="CB14" i="6"/>
  <c r="CA14" i="6"/>
  <c r="BZ14" i="6"/>
  <c r="BY14" i="6"/>
  <c r="BX14" i="6"/>
  <c r="BW14" i="6"/>
  <c r="BV14" i="6"/>
  <c r="BU14" i="6"/>
  <c r="BT14" i="6"/>
  <c r="BS14" i="6"/>
  <c r="BR14" i="6"/>
  <c r="BQ14" i="6"/>
  <c r="BP14" i="6"/>
  <c r="BO14" i="6"/>
  <c r="BN14" i="6"/>
  <c r="BM14" i="6"/>
  <c r="BL14" i="6"/>
  <c r="BK14" i="6"/>
  <c r="BJ14" i="6"/>
  <c r="BI14" i="6"/>
  <c r="BH14" i="6"/>
  <c r="BG14" i="6"/>
  <c r="BF14" i="6"/>
  <c r="BE14" i="6"/>
  <c r="BD14" i="6"/>
  <c r="BC14" i="6"/>
  <c r="BB14" i="6"/>
  <c r="BA14" i="6"/>
  <c r="AZ14" i="6"/>
  <c r="AY14" i="6"/>
  <c r="AX14" i="6"/>
  <c r="AW14" i="6"/>
  <c r="AV14" i="6"/>
  <c r="AU14" i="6"/>
  <c r="AT14" i="6"/>
  <c r="AS14" i="6"/>
  <c r="AR14" i="6"/>
  <c r="AQ14" i="6"/>
  <c r="AP14" i="6"/>
  <c r="AO14" i="6"/>
  <c r="AN14" i="6"/>
  <c r="AM14" i="6"/>
  <c r="AL14" i="6"/>
  <c r="AK14" i="6"/>
  <c r="AJ14" i="6"/>
  <c r="AI14" i="6"/>
  <c r="C2" i="6"/>
  <c r="CX63" i="9" l="1"/>
  <c r="D63" i="9" s="1"/>
  <c r="AQ63" i="9" s="1"/>
  <c r="BY65" i="9"/>
  <c r="CP64" i="9"/>
  <c r="DQ64" i="9"/>
  <c r="CH64" i="9"/>
  <c r="EA64" i="9"/>
  <c r="EF64" i="9"/>
  <c r="CT64" i="9"/>
  <c r="CQ64" i="9"/>
  <c r="EE64" i="9"/>
  <c r="CR64" i="9"/>
  <c r="CU64" i="9"/>
  <c r="CS64" i="9"/>
  <c r="DZ64" i="9"/>
  <c r="CV64" i="9"/>
  <c r="EB64" i="9"/>
  <c r="FB62" i="9"/>
  <c r="BZ57" i="7"/>
  <c r="L15" i="7"/>
  <c r="CB17" i="6"/>
  <c r="CV21" i="6"/>
  <c r="CV27" i="6"/>
  <c r="DE27" i="6"/>
  <c r="CV21" i="7"/>
  <c r="BL74" i="7"/>
  <c r="CN32" i="7"/>
  <c r="BL67" i="7"/>
  <c r="CO30" i="7"/>
  <c r="CN76" i="7"/>
  <c r="CK36" i="7"/>
  <c r="BL74" i="6"/>
  <c r="BL56" i="6"/>
  <c r="BL63" i="6"/>
  <c r="BL70" i="6"/>
  <c r="BL61" i="6"/>
  <c r="BL51" i="6"/>
  <c r="CO57" i="7"/>
  <c r="CE57" i="7"/>
  <c r="DE78" i="7"/>
  <c r="CB56" i="7"/>
  <c r="CJ74" i="7"/>
  <c r="CJ56" i="7"/>
  <c r="CB52" i="7"/>
  <c r="CM60" i="6"/>
  <c r="CO66" i="7"/>
  <c r="U36" i="8"/>
  <c r="W36" i="8" s="1"/>
  <c r="X36" i="8" s="1"/>
  <c r="U35" i="8"/>
  <c r="W35" i="8" s="1"/>
  <c r="X35" i="8" s="1"/>
  <c r="AK10" i="8"/>
  <c r="AK11" i="8"/>
  <c r="U38" i="8"/>
  <c r="W38" i="8" s="1"/>
  <c r="X38" i="8" s="1"/>
  <c r="U34" i="8"/>
  <c r="W34" i="8" s="1"/>
  <c r="X34" i="8" s="1"/>
  <c r="Z38" i="8"/>
  <c r="AC41" i="8"/>
  <c r="AM41" i="8" s="1"/>
  <c r="AN41" i="8" s="1"/>
  <c r="S39" i="8"/>
  <c r="X41" i="8"/>
  <c r="AC38" i="8"/>
  <c r="AM38" i="8" s="1"/>
  <c r="AO38" i="8" s="1"/>
  <c r="AC42" i="8"/>
  <c r="AM42" i="8" s="1"/>
  <c r="AO42" i="8" s="1"/>
  <c r="Y38" i="8"/>
  <c r="S37" i="8"/>
  <c r="U37" i="8" s="1"/>
  <c r="W37" i="8" s="1"/>
  <c r="AC34" i="8"/>
  <c r="AM34" i="8" s="1"/>
  <c r="AN34" i="8" s="1"/>
  <c r="Z42" i="8"/>
  <c r="AC40" i="8"/>
  <c r="AM40" i="8" s="1"/>
  <c r="AC35" i="8"/>
  <c r="AM35" i="8" s="1"/>
  <c r="AN35" i="8" s="1"/>
  <c r="Z34" i="8"/>
  <c r="X42" i="8"/>
  <c r="Z40" i="8"/>
  <c r="Y40" i="8"/>
  <c r="X40" i="8"/>
  <c r="AC36" i="8"/>
  <c r="AM36" i="8" s="1"/>
  <c r="AN36" i="8" s="1"/>
  <c r="AN44" i="8"/>
  <c r="AO44" i="8"/>
  <c r="X44" i="8"/>
  <c r="Z36" i="8"/>
  <c r="X43" i="8"/>
  <c r="Y44" i="8"/>
  <c r="Z43" i="8"/>
  <c r="Z35" i="8"/>
  <c r="AC43" i="8"/>
  <c r="AM43" i="8" s="1"/>
  <c r="Z44" i="8"/>
  <c r="Z41" i="8"/>
  <c r="AN46" i="8"/>
  <c r="AN51" i="8"/>
  <c r="AN62" i="8"/>
  <c r="AO86" i="8"/>
  <c r="AO105" i="8"/>
  <c r="AO124" i="8"/>
  <c r="AN138" i="8"/>
  <c r="AN299" i="8"/>
  <c r="AO316" i="8"/>
  <c r="AN394" i="8"/>
  <c r="AN490" i="8"/>
  <c r="AN324" i="8"/>
  <c r="AO382" i="8"/>
  <c r="AN387" i="8"/>
  <c r="AO430" i="8"/>
  <c r="AN483" i="8"/>
  <c r="AO65" i="8"/>
  <c r="AO94" i="8"/>
  <c r="AN137" i="8"/>
  <c r="AO153" i="8"/>
  <c r="AO182" i="8"/>
  <c r="AN187" i="8"/>
  <c r="AO220" i="8"/>
  <c r="AO269" i="8"/>
  <c r="AN282" i="8"/>
  <c r="AN322" i="8"/>
  <c r="AO357" i="8"/>
  <c r="AN362" i="8"/>
  <c r="AN426" i="8"/>
  <c r="AO438" i="8"/>
  <c r="AN443" i="8"/>
  <c r="AO63" i="8"/>
  <c r="AO75" i="8"/>
  <c r="AO92" i="8"/>
  <c r="AN99" i="8"/>
  <c r="AN104" i="8"/>
  <c r="AO118" i="8"/>
  <c r="AN130" i="8"/>
  <c r="AO135" i="8"/>
  <c r="AO228" i="8"/>
  <c r="AO246" i="8"/>
  <c r="AN337" i="8"/>
  <c r="AN403" i="8"/>
  <c r="AN458" i="8"/>
  <c r="AN491" i="8"/>
  <c r="AO83" i="8"/>
  <c r="AN121" i="8"/>
  <c r="AO166" i="8"/>
  <c r="AN330" i="8"/>
  <c r="AO429" i="8"/>
  <c r="AO461" i="8"/>
  <c r="AO494" i="8"/>
  <c r="AO119" i="8"/>
  <c r="AN156" i="8"/>
  <c r="AO188" i="8"/>
  <c r="AO214" i="8"/>
  <c r="AN219" i="8"/>
  <c r="AO262" i="8"/>
  <c r="AO286" i="8"/>
  <c r="AO293" i="8"/>
  <c r="AN321" i="8"/>
  <c r="AN323" i="8"/>
  <c r="AO348" i="8"/>
  <c r="AN405" i="8"/>
  <c r="AN427" i="8"/>
  <c r="AN434" i="8"/>
  <c r="AN451" i="8"/>
  <c r="AN96" i="8"/>
  <c r="AO103" i="8"/>
  <c r="AO174" i="8"/>
  <c r="AN179" i="8"/>
  <c r="AO212" i="8"/>
  <c r="AO238" i="8"/>
  <c r="AN243" i="8"/>
  <c r="AO260" i="8"/>
  <c r="AO284" i="8"/>
  <c r="AN291" i="8"/>
  <c r="AO325" i="8"/>
  <c r="AO332" i="8"/>
  <c r="AO341" i="8"/>
  <c r="AN346" i="8"/>
  <c r="AO372" i="8"/>
  <c r="AN379" i="8"/>
  <c r="AO398" i="8"/>
  <c r="AN498" i="8"/>
  <c r="AN57" i="8"/>
  <c r="AN74" i="8"/>
  <c r="AO139" i="8"/>
  <c r="AO196" i="8"/>
  <c r="AO222" i="8"/>
  <c r="AN227" i="8"/>
  <c r="AO268" i="8"/>
  <c r="AO270" i="8"/>
  <c r="AO301" i="8"/>
  <c r="AN306" i="8"/>
  <c r="AO317" i="8"/>
  <c r="AO356" i="8"/>
  <c r="AN110" i="8"/>
  <c r="AN129" i="8"/>
  <c r="AO180" i="8"/>
  <c r="AO206" i="8"/>
  <c r="AN211" i="8"/>
  <c r="AO244" i="8"/>
  <c r="AO278" i="8"/>
  <c r="AN297" i="8"/>
  <c r="AO333" i="8"/>
  <c r="AO340" i="8"/>
  <c r="AO373" i="8"/>
  <c r="AN378" i="8"/>
  <c r="AO397" i="8"/>
  <c r="AN50" i="8"/>
  <c r="AN66" i="8"/>
  <c r="AO71" i="8"/>
  <c r="AO84" i="8"/>
  <c r="AN108" i="8"/>
  <c r="AO127" i="8"/>
  <c r="AN136" i="8"/>
  <c r="AO165" i="8"/>
  <c r="AN167" i="8"/>
  <c r="AN169" i="8"/>
  <c r="AO204" i="8"/>
  <c r="AO230" i="8"/>
  <c r="AN235" i="8"/>
  <c r="AO254" i="8"/>
  <c r="AO276" i="8"/>
  <c r="AN329" i="8"/>
  <c r="AN338" i="8"/>
  <c r="AO364" i="8"/>
  <c r="AN395" i="8"/>
  <c r="AO422" i="8"/>
  <c r="AO462" i="8"/>
  <c r="AO47" i="8"/>
  <c r="AN49" i="8"/>
  <c r="AN58" i="8"/>
  <c r="AO67" i="8"/>
  <c r="AO76" i="8"/>
  <c r="AO78" i="8"/>
  <c r="AN80" i="8"/>
  <c r="AO89" i="8"/>
  <c r="AN91" i="8"/>
  <c r="AN100" i="8"/>
  <c r="AN102" i="8"/>
  <c r="AO111" i="8"/>
  <c r="AN113" i="8"/>
  <c r="AN122" i="8"/>
  <c r="AO131" i="8"/>
  <c r="AO140" i="8"/>
  <c r="AO142" i="8"/>
  <c r="AN144" i="8"/>
  <c r="AO159" i="8"/>
  <c r="AN161" i="8"/>
  <c r="AN163" i="8"/>
  <c r="AN177" i="8"/>
  <c r="AN185" i="8"/>
  <c r="AN193" i="8"/>
  <c r="AN201" i="8"/>
  <c r="AN209" i="8"/>
  <c r="AN217" i="8"/>
  <c r="AN225" i="8"/>
  <c r="AN233" i="8"/>
  <c r="AN241" i="8"/>
  <c r="AN249" i="8"/>
  <c r="AN257" i="8"/>
  <c r="AN265" i="8"/>
  <c r="AN273" i="8"/>
  <c r="AN275" i="8"/>
  <c r="AN389" i="8"/>
  <c r="AN411" i="8"/>
  <c r="AO413" i="8"/>
  <c r="AN435" i="8"/>
  <c r="AN442" i="8"/>
  <c r="AO446" i="8"/>
  <c r="AO466" i="8"/>
  <c r="AO477" i="8"/>
  <c r="AN499" i="8"/>
  <c r="AN506" i="8"/>
  <c r="AN56" i="8"/>
  <c r="AN120" i="8"/>
  <c r="AN283" i="8"/>
  <c r="AN298" i="8"/>
  <c r="AO302" i="8"/>
  <c r="AO310" i="8"/>
  <c r="AO350" i="8"/>
  <c r="AO366" i="8"/>
  <c r="AN402" i="8"/>
  <c r="AN459" i="8"/>
  <c r="AO470" i="8"/>
  <c r="AN251" i="8"/>
  <c r="AN259" i="8"/>
  <c r="AN267" i="8"/>
  <c r="AO277" i="8"/>
  <c r="AN290" i="8"/>
  <c r="AO292" i="8"/>
  <c r="AO294" i="8"/>
  <c r="AN305" i="8"/>
  <c r="AN307" i="8"/>
  <c r="AN313" i="8"/>
  <c r="AN315" i="8"/>
  <c r="AN345" i="8"/>
  <c r="AN353" i="8"/>
  <c r="AN361" i="8"/>
  <c r="AN369" i="8"/>
  <c r="AN377" i="8"/>
  <c r="AN381" i="8"/>
  <c r="AO385" i="8"/>
  <c r="AN418" i="8"/>
  <c r="AO453" i="8"/>
  <c r="AN475" i="8"/>
  <c r="AN482" i="8"/>
  <c r="AO486" i="8"/>
  <c r="AN98" i="8"/>
  <c r="AN281" i="8"/>
  <c r="AO285" i="8"/>
  <c r="AO300" i="8"/>
  <c r="AO318" i="8"/>
  <c r="AO326" i="8"/>
  <c r="AO334" i="8"/>
  <c r="AO342" i="8"/>
  <c r="AO358" i="8"/>
  <c r="AO374" i="8"/>
  <c r="AO406" i="8"/>
  <c r="AO437" i="8"/>
  <c r="AO501" i="8"/>
  <c r="AN64" i="8"/>
  <c r="AO95" i="8"/>
  <c r="AN106" i="8"/>
  <c r="AN128" i="8"/>
  <c r="AN152" i="8"/>
  <c r="AO181" i="8"/>
  <c r="AO189" i="8"/>
  <c r="AO197" i="8"/>
  <c r="AO205" i="8"/>
  <c r="AO213" i="8"/>
  <c r="AO221" i="8"/>
  <c r="AO229" i="8"/>
  <c r="AO237" i="8"/>
  <c r="AO245" i="8"/>
  <c r="AO253" i="8"/>
  <c r="AO261" i="8"/>
  <c r="AN331" i="8"/>
  <c r="AN339" i="8"/>
  <c r="AN347" i="8"/>
  <c r="AN355" i="8"/>
  <c r="AN363" i="8"/>
  <c r="AN371" i="8"/>
  <c r="AO493" i="8"/>
  <c r="AO172" i="8"/>
  <c r="AN48" i="8"/>
  <c r="AN59" i="8"/>
  <c r="AN68" i="8"/>
  <c r="AN70" i="8"/>
  <c r="AO79" i="8"/>
  <c r="AN81" i="8"/>
  <c r="AN90" i="8"/>
  <c r="AN112" i="8"/>
  <c r="AN123" i="8"/>
  <c r="AN132" i="8"/>
  <c r="AN134" i="8"/>
  <c r="AO143" i="8"/>
  <c r="AN145" i="8"/>
  <c r="AN147" i="8"/>
  <c r="AN160" i="8"/>
  <c r="AN178" i="8"/>
  <c r="AN186" i="8"/>
  <c r="AN194" i="8"/>
  <c r="AN202" i="8"/>
  <c r="AN210" i="8"/>
  <c r="AN218" i="8"/>
  <c r="AN226" i="8"/>
  <c r="AN234" i="8"/>
  <c r="AN242" i="8"/>
  <c r="AN250" i="8"/>
  <c r="AN258" i="8"/>
  <c r="AN266" i="8"/>
  <c r="AN274" i="8"/>
  <c r="AN410" i="8"/>
  <c r="AO414" i="8"/>
  <c r="AN421" i="8"/>
  <c r="AO445" i="8"/>
  <c r="AN467" i="8"/>
  <c r="AN474" i="8"/>
  <c r="AO478" i="8"/>
  <c r="AO509" i="8"/>
  <c r="AO87" i="8"/>
  <c r="AN386" i="8"/>
  <c r="AO390" i="8"/>
  <c r="AO485" i="8"/>
  <c r="S31" i="8"/>
  <c r="U31" i="8" s="1"/>
  <c r="W31" i="8" s="1"/>
  <c r="M8" i="8"/>
  <c r="S33" i="8"/>
  <c r="U33" i="8" s="1"/>
  <c r="W33" i="8" s="1"/>
  <c r="S32" i="8"/>
  <c r="U32" i="8" s="1"/>
  <c r="W32" i="8" s="1"/>
  <c r="AO287" i="8"/>
  <c r="AN287" i="8"/>
  <c r="AO439" i="8"/>
  <c r="AN439" i="8"/>
  <c r="AO503" i="8"/>
  <c r="AN503" i="8"/>
  <c r="AO415" i="8"/>
  <c r="AN415" i="8"/>
  <c r="AO479" i="8"/>
  <c r="AN479" i="8"/>
  <c r="M7" i="8"/>
  <c r="AN45" i="8"/>
  <c r="AN53" i="8"/>
  <c r="AN61" i="8"/>
  <c r="AN69" i="8"/>
  <c r="AN77" i="8"/>
  <c r="AN85" i="8"/>
  <c r="AN93" i="8"/>
  <c r="AN101" i="8"/>
  <c r="AN109" i="8"/>
  <c r="AN117" i="8"/>
  <c r="AN125" i="8"/>
  <c r="AN133" i="8"/>
  <c r="AN141" i="8"/>
  <c r="AN149" i="8"/>
  <c r="AN157" i="8"/>
  <c r="AO175" i="8"/>
  <c r="AN175" i="8"/>
  <c r="AO183" i="8"/>
  <c r="AN183" i="8"/>
  <c r="AO191" i="8"/>
  <c r="AN191" i="8"/>
  <c r="AO199" i="8"/>
  <c r="AN199" i="8"/>
  <c r="AO207" i="8"/>
  <c r="AN207" i="8"/>
  <c r="AO215" i="8"/>
  <c r="AN215" i="8"/>
  <c r="AO223" i="8"/>
  <c r="AN223" i="8"/>
  <c r="AO231" i="8"/>
  <c r="AN231" i="8"/>
  <c r="AO239" i="8"/>
  <c r="AN239" i="8"/>
  <c r="AO247" i="8"/>
  <c r="AN247" i="8"/>
  <c r="AO255" i="8"/>
  <c r="AN255" i="8"/>
  <c r="AO263" i="8"/>
  <c r="AN263" i="8"/>
  <c r="AO271" i="8"/>
  <c r="AN271" i="8"/>
  <c r="AO431" i="8"/>
  <c r="AN431" i="8"/>
  <c r="AO495" i="8"/>
  <c r="AN495" i="8"/>
  <c r="AN146" i="8"/>
  <c r="AN154" i="8"/>
  <c r="AN162" i="8"/>
  <c r="AO173" i="8"/>
  <c r="AO303" i="8"/>
  <c r="AN303" i="8"/>
  <c r="AO311" i="8"/>
  <c r="AN311" i="8"/>
  <c r="AO319" i="8"/>
  <c r="AN319" i="8"/>
  <c r="AO327" i="8"/>
  <c r="AN327" i="8"/>
  <c r="AO335" i="8"/>
  <c r="AN335" i="8"/>
  <c r="AO343" i="8"/>
  <c r="AN343" i="8"/>
  <c r="AO351" i="8"/>
  <c r="AN351" i="8"/>
  <c r="AO359" i="8"/>
  <c r="AN359" i="8"/>
  <c r="AO367" i="8"/>
  <c r="AN367" i="8"/>
  <c r="AO375" i="8"/>
  <c r="AN375" i="8"/>
  <c r="AO383" i="8"/>
  <c r="AN383" i="8"/>
  <c r="AO407" i="8"/>
  <c r="AN407" i="8"/>
  <c r="AO471" i="8"/>
  <c r="AN471" i="8"/>
  <c r="AO511" i="8"/>
  <c r="AN511" i="8"/>
  <c r="AO447" i="8"/>
  <c r="AN447" i="8"/>
  <c r="AO176" i="8"/>
  <c r="AN176" i="8"/>
  <c r="AO184" i="8"/>
  <c r="AN184" i="8"/>
  <c r="AO192" i="8"/>
  <c r="AN192" i="8"/>
  <c r="AO295" i="8"/>
  <c r="AN295" i="8"/>
  <c r="AO423" i="8"/>
  <c r="AN423" i="8"/>
  <c r="AO487" i="8"/>
  <c r="AN487" i="8"/>
  <c r="AO279" i="8"/>
  <c r="AN279" i="8"/>
  <c r="AO391" i="8"/>
  <c r="AN391" i="8"/>
  <c r="AO455" i="8"/>
  <c r="AN455" i="8"/>
  <c r="AO399" i="8"/>
  <c r="AN399" i="8"/>
  <c r="AO463" i="8"/>
  <c r="AN463" i="8"/>
  <c r="AN380" i="8"/>
  <c r="AN388" i="8"/>
  <c r="AN396" i="8"/>
  <c r="AN404" i="8"/>
  <c r="AN412" i="8"/>
  <c r="AN420" i="8"/>
  <c r="AN428" i="8"/>
  <c r="AN436" i="8"/>
  <c r="AN444" i="8"/>
  <c r="AN452" i="8"/>
  <c r="AN460" i="8"/>
  <c r="AN468" i="8"/>
  <c r="AN476" i="8"/>
  <c r="AN484" i="8"/>
  <c r="AN492" i="8"/>
  <c r="AN500" i="8"/>
  <c r="AN508" i="8"/>
  <c r="AN393" i="8"/>
  <c r="AN401" i="8"/>
  <c r="AN409" i="8"/>
  <c r="AN417" i="8"/>
  <c r="AN425" i="8"/>
  <c r="AN433" i="8"/>
  <c r="AN441" i="8"/>
  <c r="AN449" i="8"/>
  <c r="AN457" i="8"/>
  <c r="AN465" i="8"/>
  <c r="AN473" i="8"/>
  <c r="AN481" i="8"/>
  <c r="AN489" i="8"/>
  <c r="AN497" i="8"/>
  <c r="AN505" i="8"/>
  <c r="AN510" i="8"/>
  <c r="AN200" i="8"/>
  <c r="AN208" i="8"/>
  <c r="AN216" i="8"/>
  <c r="AN224" i="8"/>
  <c r="AN232" i="8"/>
  <c r="AN240" i="8"/>
  <c r="AN248" i="8"/>
  <c r="AN256" i="8"/>
  <c r="AN264" i="8"/>
  <c r="AN272" i="8"/>
  <c r="AN280" i="8"/>
  <c r="AN288" i="8"/>
  <c r="AN296" i="8"/>
  <c r="AN304" i="8"/>
  <c r="AN312" i="8"/>
  <c r="AN320" i="8"/>
  <c r="AN328" i="8"/>
  <c r="AN336" i="8"/>
  <c r="AN344" i="8"/>
  <c r="AN352" i="8"/>
  <c r="AN360" i="8"/>
  <c r="AN368" i="8"/>
  <c r="AN376" i="8"/>
  <c r="AN384" i="8"/>
  <c r="AN392" i="8"/>
  <c r="AN400" i="8"/>
  <c r="AN408" i="8"/>
  <c r="AN416" i="8"/>
  <c r="AN424" i="8"/>
  <c r="AN432" i="8"/>
  <c r="AN440" i="8"/>
  <c r="AN448" i="8"/>
  <c r="AN456" i="8"/>
  <c r="AN464" i="8"/>
  <c r="AN472" i="8"/>
  <c r="AN480" i="8"/>
  <c r="AN488" i="8"/>
  <c r="AN496" i="8"/>
  <c r="AN504" i="8"/>
  <c r="AN512" i="8"/>
  <c r="DE72" i="7"/>
  <c r="DE16" i="7"/>
  <c r="CV17" i="7"/>
  <c r="CV25" i="7"/>
  <c r="CV22" i="7"/>
  <c r="CV26" i="7"/>
  <c r="DE76" i="7"/>
  <c r="DE74" i="7"/>
  <c r="CV18" i="7"/>
  <c r="CN15" i="7"/>
  <c r="CD15" i="7"/>
  <c r="CA28" i="7"/>
  <c r="CK28" i="7"/>
  <c r="CM22" i="7"/>
  <c r="CC22" i="7"/>
  <c r="CK26" i="7"/>
  <c r="CA26" i="7"/>
  <c r="BZ33" i="7"/>
  <c r="CJ33" i="7"/>
  <c r="CB17" i="7"/>
  <c r="CL17" i="7"/>
  <c r="CO21" i="7"/>
  <c r="CE21" i="7"/>
  <c r="CC31" i="7"/>
  <c r="CM31" i="7"/>
  <c r="CN19" i="7"/>
  <c r="CD19" i="7"/>
  <c r="CO20" i="7"/>
  <c r="CE20" i="7"/>
  <c r="CD16" i="7"/>
  <c r="CN16" i="7"/>
  <c r="CD23" i="7"/>
  <c r="CN23" i="7"/>
  <c r="CA18" i="7"/>
  <c r="CK18" i="7"/>
  <c r="CA20" i="7"/>
  <c r="CK20" i="7"/>
  <c r="CC23" i="7"/>
  <c r="CM23" i="7"/>
  <c r="CB24" i="7"/>
  <c r="CL24" i="7"/>
  <c r="CO32" i="7"/>
  <c r="CE32" i="7"/>
  <c r="CO15" i="7"/>
  <c r="CE15" i="7"/>
  <c r="CL16" i="7"/>
  <c r="CB16" i="7"/>
  <c r="CD20" i="7"/>
  <c r="CN20" i="7"/>
  <c r="CE34" i="7"/>
  <c r="CO34" i="7"/>
  <c r="CK27" i="7"/>
  <c r="CA27" i="7"/>
  <c r="CO18" i="7"/>
  <c r="CE18" i="7"/>
  <c r="BZ29" i="7"/>
  <c r="CJ29" i="7"/>
  <c r="CA32" i="7"/>
  <c r="CK32" i="7"/>
  <c r="CE16" i="7"/>
  <c r="CO16" i="7"/>
  <c r="CJ20" i="7"/>
  <c r="BZ20" i="7"/>
  <c r="CB20" i="7"/>
  <c r="CL20" i="7"/>
  <c r="CD24" i="7"/>
  <c r="CN24" i="7"/>
  <c r="CK31" i="7"/>
  <c r="CA31" i="7"/>
  <c r="CK34" i="7"/>
  <c r="CA34" i="7"/>
  <c r="BZ18" i="7"/>
  <c r="CJ18" i="7"/>
  <c r="CM16" i="7"/>
  <c r="CC16" i="7"/>
  <c r="CK16" i="7"/>
  <c r="CA16" i="7"/>
  <c r="DV19" i="7"/>
  <c r="L19" i="7" s="1"/>
  <c r="M19" i="7" s="1"/>
  <c r="AU19" i="7" s="1"/>
  <c r="BE19" i="7" s="1"/>
  <c r="BO19" i="7" s="1"/>
  <c r="CI19" i="7" s="1"/>
  <c r="CM21" i="7"/>
  <c r="CC21" i="7"/>
  <c r="CK23" i="7"/>
  <c r="CA23" i="7"/>
  <c r="CA24" i="7"/>
  <c r="CK24" i="7"/>
  <c r="CM25" i="7"/>
  <c r="CC25" i="7"/>
  <c r="CE26" i="7"/>
  <c r="CO26" i="7"/>
  <c r="CD31" i="7"/>
  <c r="CN31" i="7"/>
  <c r="AT15" i="7"/>
  <c r="BD15" i="7" s="1"/>
  <c r="BN15" i="7" s="1"/>
  <c r="AM15" i="7"/>
  <c r="AV15" i="7" s="1"/>
  <c r="BF15" i="7" s="1"/>
  <c r="BP15" i="7" s="1"/>
  <c r="CV15" i="7"/>
  <c r="AK16" i="7"/>
  <c r="AS16" i="7"/>
  <c r="BC16" i="7" s="1"/>
  <c r="BM16" i="7" s="1"/>
  <c r="AI17" i="7"/>
  <c r="AQ17" i="7"/>
  <c r="AZ17" i="7" s="1"/>
  <c r="BJ17" i="7" s="1"/>
  <c r="BT17" i="7" s="1"/>
  <c r="AO18" i="7"/>
  <c r="AX18" i="7" s="1"/>
  <c r="BH18" i="7" s="1"/>
  <c r="BR18" i="7" s="1"/>
  <c r="AM19" i="7"/>
  <c r="AV19" i="7" s="1"/>
  <c r="BF19" i="7" s="1"/>
  <c r="BP19" i="7" s="1"/>
  <c r="AL21" i="7"/>
  <c r="AK21" i="7"/>
  <c r="AQ21" i="7"/>
  <c r="AZ21" i="7" s="1"/>
  <c r="BJ21" i="7" s="1"/>
  <c r="BT21" i="7" s="1"/>
  <c r="AI21" i="7"/>
  <c r="AO21" i="7"/>
  <c r="AX21" i="7" s="1"/>
  <c r="BH21" i="7" s="1"/>
  <c r="BR21" i="7" s="1"/>
  <c r="AN21" i="7"/>
  <c r="AW21" i="7" s="1"/>
  <c r="BG21" i="7" s="1"/>
  <c r="BQ21" i="7" s="1"/>
  <c r="AR22" i="7"/>
  <c r="BA22" i="7" s="1"/>
  <c r="BK22" i="7" s="1"/>
  <c r="BU22" i="7" s="1"/>
  <c r="AJ22" i="7"/>
  <c r="AQ22" i="7"/>
  <c r="AZ22" i="7" s="1"/>
  <c r="BJ22" i="7" s="1"/>
  <c r="BT22" i="7" s="1"/>
  <c r="AI22" i="7"/>
  <c r="AO22" i="7"/>
  <c r="AX22" i="7" s="1"/>
  <c r="BH22" i="7" s="1"/>
  <c r="BR22" i="7" s="1"/>
  <c r="AM22" i="7"/>
  <c r="AV22" i="7" s="1"/>
  <c r="BF22" i="7" s="1"/>
  <c r="BP22" i="7" s="1"/>
  <c r="AL22" i="7"/>
  <c r="DE24" i="7"/>
  <c r="CV24" i="7"/>
  <c r="DE27" i="7"/>
  <c r="CV27" i="7"/>
  <c r="DV31" i="7"/>
  <c r="L31" i="7" s="1"/>
  <c r="BZ31" i="7"/>
  <c r="AL33" i="7"/>
  <c r="AK33" i="7"/>
  <c r="AR33" i="7"/>
  <c r="BA33" i="7" s="1"/>
  <c r="BK33" i="7" s="1"/>
  <c r="BU33" i="7" s="1"/>
  <c r="AJ33" i="7"/>
  <c r="AQ33" i="7"/>
  <c r="AZ33" i="7" s="1"/>
  <c r="BJ33" i="7" s="1"/>
  <c r="BT33" i="7" s="1"/>
  <c r="AI33" i="7"/>
  <c r="AO33" i="7"/>
  <c r="AX33" i="7" s="1"/>
  <c r="BH33" i="7" s="1"/>
  <c r="BR33" i="7" s="1"/>
  <c r="AN33" i="7"/>
  <c r="AW33" i="7" s="1"/>
  <c r="BG33" i="7" s="1"/>
  <c r="BQ33" i="7" s="1"/>
  <c r="AM35" i="7"/>
  <c r="AV35" i="7" s="1"/>
  <c r="BF35" i="7" s="1"/>
  <c r="BP35" i="7" s="1"/>
  <c r="AL35" i="7"/>
  <c r="AK35" i="7"/>
  <c r="AR35" i="7"/>
  <c r="BA35" i="7" s="1"/>
  <c r="BK35" i="7" s="1"/>
  <c r="BU35" i="7" s="1"/>
  <c r="AJ35" i="7"/>
  <c r="AO35" i="7"/>
  <c r="AX35" i="7" s="1"/>
  <c r="BH35" i="7" s="1"/>
  <c r="BR35" i="7" s="1"/>
  <c r="AQ35" i="7"/>
  <c r="AZ35" i="7" s="1"/>
  <c r="BJ35" i="7" s="1"/>
  <c r="BT35" i="7" s="1"/>
  <c r="F35" i="7"/>
  <c r="AP35" i="7"/>
  <c r="AY35" i="7" s="1"/>
  <c r="BI35" i="7" s="1"/>
  <c r="BS35" i="7" s="1"/>
  <c r="AN35" i="7"/>
  <c r="AW35" i="7" s="1"/>
  <c r="BG35" i="7" s="1"/>
  <c r="BQ35" i="7" s="1"/>
  <c r="AI35" i="7"/>
  <c r="CJ39" i="7"/>
  <c r="CJ45" i="7"/>
  <c r="BZ45" i="7"/>
  <c r="DV46" i="7"/>
  <c r="L46" i="7" s="1"/>
  <c r="M46" i="7" s="1"/>
  <c r="AT46" i="7" s="1"/>
  <c r="CA47" i="7"/>
  <c r="CK47" i="7"/>
  <c r="AT68" i="7"/>
  <c r="BD68" i="7" s="1"/>
  <c r="BN68" i="7" s="1"/>
  <c r="AT64" i="7"/>
  <c r="BD64" i="7" s="1"/>
  <c r="BN64" i="7" s="1"/>
  <c r="AT71" i="7"/>
  <c r="BD71" i="7" s="1"/>
  <c r="BN71" i="7" s="1"/>
  <c r="AT53" i="7"/>
  <c r="BD53" i="7" s="1"/>
  <c r="BN53" i="7" s="1"/>
  <c r="AT57" i="7"/>
  <c r="BD57" i="7" s="1"/>
  <c r="BN57" i="7" s="1"/>
  <c r="AN15" i="7"/>
  <c r="AW15" i="7" s="1"/>
  <c r="BG15" i="7" s="1"/>
  <c r="BQ15" i="7" s="1"/>
  <c r="AJ17" i="7"/>
  <c r="AR17" i="7"/>
  <c r="BA17" i="7" s="1"/>
  <c r="BK17" i="7" s="1"/>
  <c r="BU17" i="7" s="1"/>
  <c r="AP18" i="7"/>
  <c r="AY18" i="7" s="1"/>
  <c r="BI18" i="7" s="1"/>
  <c r="BS18" i="7" s="1"/>
  <c r="DV18" i="7"/>
  <c r="L18" i="7" s="1"/>
  <c r="AN19" i="7"/>
  <c r="AW19" i="7" s="1"/>
  <c r="BG19" i="7" s="1"/>
  <c r="BQ19" i="7" s="1"/>
  <c r="DV22" i="7"/>
  <c r="L22" i="7" s="1"/>
  <c r="AL25" i="7"/>
  <c r="AK25" i="7"/>
  <c r="AR25" i="7"/>
  <c r="BA25" i="7" s="1"/>
  <c r="BK25" i="7" s="1"/>
  <c r="BU25" i="7" s="1"/>
  <c r="AJ25" i="7"/>
  <c r="AQ25" i="7"/>
  <c r="AZ25" i="7" s="1"/>
  <c r="BJ25" i="7" s="1"/>
  <c r="BT25" i="7" s="1"/>
  <c r="AI25" i="7"/>
  <c r="AO25" i="7"/>
  <c r="AX25" i="7" s="1"/>
  <c r="BH25" i="7" s="1"/>
  <c r="BR25" i="7" s="1"/>
  <c r="AN25" i="7"/>
  <c r="AW25" i="7" s="1"/>
  <c r="BG25" i="7" s="1"/>
  <c r="BQ25" i="7" s="1"/>
  <c r="CO28" i="7"/>
  <c r="CE28" i="7"/>
  <c r="DV30" i="7"/>
  <c r="L30" i="7" s="1"/>
  <c r="CK30" i="7"/>
  <c r="CA30" i="7"/>
  <c r="CE31" i="7"/>
  <c r="CE41" i="7"/>
  <c r="CO41" i="7"/>
  <c r="CE45" i="7"/>
  <c r="CO45" i="7"/>
  <c r="AP17" i="7"/>
  <c r="AY17" i="7" s="1"/>
  <c r="BI17" i="7" s="1"/>
  <c r="BS17" i="7" s="1"/>
  <c r="DV20" i="7"/>
  <c r="L20" i="7" s="1"/>
  <c r="CL40" i="7"/>
  <c r="CB40" i="7"/>
  <c r="AO15" i="7"/>
  <c r="AX15" i="7" s="1"/>
  <c r="BH15" i="7" s="1"/>
  <c r="BR15" i="7" s="1"/>
  <c r="AM16" i="7"/>
  <c r="AV16" i="7" s="1"/>
  <c r="BF16" i="7" s="1"/>
  <c r="BP16" i="7" s="1"/>
  <c r="AK17" i="7"/>
  <c r="AI18" i="7"/>
  <c r="AQ18" i="7"/>
  <c r="AZ18" i="7" s="1"/>
  <c r="BJ18" i="7" s="1"/>
  <c r="BT18" i="7" s="1"/>
  <c r="AO19" i="7"/>
  <c r="AX19" i="7" s="1"/>
  <c r="BH19" i="7" s="1"/>
  <c r="BR19" i="7" s="1"/>
  <c r="AM21" i="7"/>
  <c r="AV21" i="7" s="1"/>
  <c r="BF21" i="7" s="1"/>
  <c r="BP21" i="7" s="1"/>
  <c r="F22" i="7"/>
  <c r="AN22" i="7"/>
  <c r="AW22" i="7" s="1"/>
  <c r="BG22" i="7" s="1"/>
  <c r="BQ22" i="7" s="1"/>
  <c r="AM25" i="7"/>
  <c r="AV25" i="7" s="1"/>
  <c r="BF25" i="7" s="1"/>
  <c r="BP25" i="7" s="1"/>
  <c r="DV26" i="7"/>
  <c r="L26" i="7" s="1"/>
  <c r="AP33" i="7"/>
  <c r="AY33" i="7" s="1"/>
  <c r="BI33" i="7" s="1"/>
  <c r="BS33" i="7" s="1"/>
  <c r="CC46" i="7"/>
  <c r="CM46" i="7"/>
  <c r="CD27" i="7"/>
  <c r="CN27" i="7"/>
  <c r="AP15" i="7"/>
  <c r="AY15" i="7" s="1"/>
  <c r="BI15" i="7" s="1"/>
  <c r="BS15" i="7" s="1"/>
  <c r="AL17" i="7"/>
  <c r="AP19" i="7"/>
  <c r="AY19" i="7" s="1"/>
  <c r="BI19" i="7" s="1"/>
  <c r="BS19" i="7" s="1"/>
  <c r="DE23" i="7"/>
  <c r="AL29" i="7"/>
  <c r="AK29" i="7"/>
  <c r="AR29" i="7"/>
  <c r="BA29" i="7" s="1"/>
  <c r="BK29" i="7" s="1"/>
  <c r="BU29" i="7" s="1"/>
  <c r="AJ29" i="7"/>
  <c r="AQ29" i="7"/>
  <c r="AZ29" i="7" s="1"/>
  <c r="BJ29" i="7" s="1"/>
  <c r="BT29" i="7" s="1"/>
  <c r="AI29" i="7"/>
  <c r="AO29" i="7"/>
  <c r="AX29" i="7" s="1"/>
  <c r="BH29" i="7" s="1"/>
  <c r="BR29" i="7" s="1"/>
  <c r="AN29" i="7"/>
  <c r="AW29" i="7" s="1"/>
  <c r="BG29" i="7" s="1"/>
  <c r="BQ29" i="7" s="1"/>
  <c r="CB32" i="7"/>
  <c r="CL32" i="7"/>
  <c r="CL36" i="7"/>
  <c r="CB36" i="7"/>
  <c r="BZ43" i="7"/>
  <c r="CJ43" i="7"/>
  <c r="CN47" i="7"/>
  <c r="CD47" i="7"/>
  <c r="CK48" i="7"/>
  <c r="CA48" i="7"/>
  <c r="DV23" i="7"/>
  <c r="L23" i="7" s="1"/>
  <c r="CE27" i="7"/>
  <c r="CJ37" i="7"/>
  <c r="BZ37" i="7"/>
  <c r="AS40" i="7"/>
  <c r="BC40" i="7" s="1"/>
  <c r="BM40" i="7" s="1"/>
  <c r="CJ41" i="7"/>
  <c r="BZ41" i="7"/>
  <c r="CD45" i="7"/>
  <c r="CN45" i="7"/>
  <c r="CJ49" i="7"/>
  <c r="BZ49" i="7"/>
  <c r="AM17" i="7"/>
  <c r="AV17" i="7" s="1"/>
  <c r="BF17" i="7" s="1"/>
  <c r="BP17" i="7" s="1"/>
  <c r="DE20" i="7"/>
  <c r="CV20" i="7"/>
  <c r="AJ15" i="7"/>
  <c r="AN17" i="7"/>
  <c r="AW17" i="7" s="1"/>
  <c r="BG17" i="7" s="1"/>
  <c r="BQ17" i="7" s="1"/>
  <c r="AL18" i="7"/>
  <c r="AJ19" i="7"/>
  <c r="AR19" i="7"/>
  <c r="BA19" i="7" s="1"/>
  <c r="BK19" i="7" s="1"/>
  <c r="BU19" i="7" s="1"/>
  <c r="DV27" i="7"/>
  <c r="L27" i="7" s="1"/>
  <c r="AP29" i="7"/>
  <c r="AY29" i="7" s="1"/>
  <c r="BI29" i="7" s="1"/>
  <c r="BS29" i="7" s="1"/>
  <c r="CE37" i="7"/>
  <c r="CO37" i="7"/>
  <c r="CA43" i="7"/>
  <c r="CK43" i="7"/>
  <c r="CK49" i="7"/>
  <c r="CA49" i="7"/>
  <c r="CO24" i="7"/>
  <c r="CE24" i="7"/>
  <c r="AS67" i="7"/>
  <c r="BC67" i="7" s="1"/>
  <c r="BM67" i="7" s="1"/>
  <c r="AS57" i="7"/>
  <c r="BC57" i="7" s="1"/>
  <c r="BM57" i="7" s="1"/>
  <c r="AS60" i="7"/>
  <c r="BC60" i="7" s="1"/>
  <c r="BM60" i="7" s="1"/>
  <c r="DE19" i="7"/>
  <c r="CM27" i="7"/>
  <c r="CB28" i="7"/>
  <c r="CL28" i="7"/>
  <c r="CN28" i="7"/>
  <c r="F33" i="7"/>
  <c r="DV34" i="7"/>
  <c r="L34" i="7" s="1"/>
  <c r="CD37" i="7"/>
  <c r="CN37" i="7"/>
  <c r="CN43" i="7"/>
  <c r="CD43" i="7"/>
  <c r="CL44" i="7"/>
  <c r="CB44" i="7"/>
  <c r="AP20" i="7"/>
  <c r="AY20" i="7" s="1"/>
  <c r="BI20" i="7" s="1"/>
  <c r="BS20" i="7" s="1"/>
  <c r="AJ23" i="7"/>
  <c r="AR23" i="7"/>
  <c r="BA23" i="7" s="1"/>
  <c r="BK23" i="7" s="1"/>
  <c r="BU23" i="7" s="1"/>
  <c r="AP24" i="7"/>
  <c r="AY24" i="7" s="1"/>
  <c r="BI24" i="7" s="1"/>
  <c r="BS24" i="7" s="1"/>
  <c r="AL26" i="7"/>
  <c r="AP28" i="7"/>
  <c r="AY28" i="7" s="1"/>
  <c r="BI28" i="7" s="1"/>
  <c r="BS28" i="7" s="1"/>
  <c r="AL30" i="7"/>
  <c r="AP32" i="7"/>
  <c r="AY32" i="7" s="1"/>
  <c r="BI32" i="7" s="1"/>
  <c r="BS32" i="7" s="1"/>
  <c r="AL34" i="7"/>
  <c r="DV36" i="7"/>
  <c r="L36" i="7" s="1"/>
  <c r="CA39" i="7"/>
  <c r="CK39" i="7"/>
  <c r="AO46" i="7"/>
  <c r="AX46" i="7" s="1"/>
  <c r="BH46" i="7" s="1"/>
  <c r="BR46" i="7" s="1"/>
  <c r="AN46" i="7"/>
  <c r="AW46" i="7" s="1"/>
  <c r="BG46" i="7" s="1"/>
  <c r="BQ46" i="7" s="1"/>
  <c r="AM46" i="7"/>
  <c r="AV46" i="7" s="1"/>
  <c r="BF46" i="7" s="1"/>
  <c r="BP46" i="7" s="1"/>
  <c r="AL46" i="7"/>
  <c r="AR46" i="7"/>
  <c r="BA46" i="7" s="1"/>
  <c r="BK46" i="7" s="1"/>
  <c r="BU46" i="7" s="1"/>
  <c r="AJ46" i="7"/>
  <c r="AS46" i="7" s="1"/>
  <c r="BC46" i="7" s="1"/>
  <c r="BM46" i="7" s="1"/>
  <c r="AQ46" i="7"/>
  <c r="AZ46" i="7" s="1"/>
  <c r="BJ46" i="7" s="1"/>
  <c r="BT46" i="7" s="1"/>
  <c r="AI46" i="7"/>
  <c r="CN49" i="7"/>
  <c r="CC53" i="7"/>
  <c r="CM53" i="7"/>
  <c r="CJ60" i="7"/>
  <c r="BZ60" i="7"/>
  <c r="AM26" i="7"/>
  <c r="AV26" i="7" s="1"/>
  <c r="BF26" i="7" s="1"/>
  <c r="BP26" i="7" s="1"/>
  <c r="AM30" i="7"/>
  <c r="AV30" i="7" s="1"/>
  <c r="BF30" i="7" s="1"/>
  <c r="BP30" i="7" s="1"/>
  <c r="AM34" i="7"/>
  <c r="AV34" i="7" s="1"/>
  <c r="BF34" i="7" s="1"/>
  <c r="BP34" i="7" s="1"/>
  <c r="CO36" i="7"/>
  <c r="CE36" i="7"/>
  <c r="AS37" i="7"/>
  <c r="BC37" i="7" s="1"/>
  <c r="BM37" i="7" s="1"/>
  <c r="CO48" i="7"/>
  <c r="CE48" i="7"/>
  <c r="CM49" i="7"/>
  <c r="CC49" i="7"/>
  <c r="CE49" i="7"/>
  <c r="CO49" i="7"/>
  <c r="CB51" i="7"/>
  <c r="CL51" i="7"/>
  <c r="CE52" i="7"/>
  <c r="CO52" i="7"/>
  <c r="CB54" i="7"/>
  <c r="CL54" i="7"/>
  <c r="BZ55" i="7"/>
  <c r="CJ55" i="7"/>
  <c r="CI57" i="7"/>
  <c r="BY57" i="7"/>
  <c r="AO42" i="7"/>
  <c r="AX42" i="7" s="1"/>
  <c r="BH42" i="7" s="1"/>
  <c r="BR42" i="7" s="1"/>
  <c r="AN42" i="7"/>
  <c r="AW42" i="7" s="1"/>
  <c r="BG42" i="7" s="1"/>
  <c r="BQ42" i="7" s="1"/>
  <c r="AM42" i="7"/>
  <c r="AV42" i="7" s="1"/>
  <c r="BF42" i="7" s="1"/>
  <c r="BP42" i="7" s="1"/>
  <c r="AL42" i="7"/>
  <c r="AR42" i="7"/>
  <c r="BA42" i="7" s="1"/>
  <c r="BK42" i="7" s="1"/>
  <c r="BU42" i="7" s="1"/>
  <c r="AJ42" i="7"/>
  <c r="AQ42" i="7"/>
  <c r="AZ42" i="7" s="1"/>
  <c r="BJ42" i="7" s="1"/>
  <c r="BT42" i="7" s="1"/>
  <c r="AI42" i="7"/>
  <c r="DV48" i="7"/>
  <c r="L48" i="7" s="1"/>
  <c r="CL48" i="7"/>
  <c r="CB48" i="7"/>
  <c r="CK51" i="7"/>
  <c r="CA51" i="7"/>
  <c r="CI53" i="7"/>
  <c r="BY53" i="7"/>
  <c r="CK56" i="7"/>
  <c r="CA56" i="7"/>
  <c r="CB58" i="7"/>
  <c r="CL58" i="7"/>
  <c r="CN68" i="7"/>
  <c r="CD68" i="7"/>
  <c r="AM23" i="7"/>
  <c r="AV23" i="7" s="1"/>
  <c r="BF23" i="7" s="1"/>
  <c r="BP23" i="7" s="1"/>
  <c r="AK24" i="7"/>
  <c r="AO26" i="7"/>
  <c r="AX26" i="7" s="1"/>
  <c r="BH26" i="7" s="1"/>
  <c r="BR26" i="7" s="1"/>
  <c r="AM27" i="7"/>
  <c r="AV27" i="7" s="1"/>
  <c r="BF27" i="7" s="1"/>
  <c r="BP27" i="7" s="1"/>
  <c r="AK28" i="7"/>
  <c r="AO30" i="7"/>
  <c r="AX30" i="7" s="1"/>
  <c r="BH30" i="7" s="1"/>
  <c r="BR30" i="7" s="1"/>
  <c r="AK32" i="7"/>
  <c r="AO34" i="7"/>
  <c r="AX34" i="7" s="1"/>
  <c r="BH34" i="7" s="1"/>
  <c r="BR34" i="7" s="1"/>
  <c r="CN39" i="7"/>
  <c r="CD39" i="7"/>
  <c r="AK42" i="7"/>
  <c r="CK44" i="7"/>
  <c r="CJ47" i="7"/>
  <c r="AS49" i="7"/>
  <c r="BC49" i="7" s="1"/>
  <c r="BM49" i="7" s="1"/>
  <c r="AO50" i="7"/>
  <c r="AX50" i="7" s="1"/>
  <c r="BH50" i="7" s="1"/>
  <c r="BR50" i="7" s="1"/>
  <c r="AN50" i="7"/>
  <c r="AW50" i="7" s="1"/>
  <c r="BG50" i="7" s="1"/>
  <c r="BQ50" i="7" s="1"/>
  <c r="AM50" i="7"/>
  <c r="AV50" i="7" s="1"/>
  <c r="BF50" i="7" s="1"/>
  <c r="BP50" i="7" s="1"/>
  <c r="AL50" i="7"/>
  <c r="AU50" i="7" s="1"/>
  <c r="BE50" i="7" s="1"/>
  <c r="BO50" i="7" s="1"/>
  <c r="AK50" i="7"/>
  <c r="AR50" i="7"/>
  <c r="BA50" i="7" s="1"/>
  <c r="BK50" i="7" s="1"/>
  <c r="BU50" i="7" s="1"/>
  <c r="AJ50" i="7"/>
  <c r="AQ50" i="7"/>
  <c r="AZ50" i="7" s="1"/>
  <c r="BJ50" i="7" s="1"/>
  <c r="BT50" i="7" s="1"/>
  <c r="AI50" i="7"/>
  <c r="CD57" i="7"/>
  <c r="CN57" i="7"/>
  <c r="AS64" i="7"/>
  <c r="BC64" i="7" s="1"/>
  <c r="BM64" i="7" s="1"/>
  <c r="AP26" i="7"/>
  <c r="AY26" i="7" s="1"/>
  <c r="BI26" i="7" s="1"/>
  <c r="BS26" i="7" s="1"/>
  <c r="AP30" i="7"/>
  <c r="AY30" i="7" s="1"/>
  <c r="BI30" i="7" s="1"/>
  <c r="BS30" i="7" s="1"/>
  <c r="AP34" i="7"/>
  <c r="AY34" i="7" s="1"/>
  <c r="BI34" i="7" s="1"/>
  <c r="BS34" i="7" s="1"/>
  <c r="AO38" i="7"/>
  <c r="AX38" i="7" s="1"/>
  <c r="BH38" i="7" s="1"/>
  <c r="BR38" i="7" s="1"/>
  <c r="AN38" i="7"/>
  <c r="AW38" i="7" s="1"/>
  <c r="BG38" i="7" s="1"/>
  <c r="BQ38" i="7" s="1"/>
  <c r="AM38" i="7"/>
  <c r="AV38" i="7" s="1"/>
  <c r="BF38" i="7" s="1"/>
  <c r="BP38" i="7" s="1"/>
  <c r="AL38" i="7"/>
  <c r="AR38" i="7"/>
  <c r="BA38" i="7" s="1"/>
  <c r="BK38" i="7" s="1"/>
  <c r="BU38" i="7" s="1"/>
  <c r="AJ38" i="7"/>
  <c r="AQ38" i="7"/>
  <c r="AZ38" i="7" s="1"/>
  <c r="BJ38" i="7" s="1"/>
  <c r="BT38" i="7" s="1"/>
  <c r="AI38" i="7"/>
  <c r="AP42" i="7"/>
  <c r="AY42" i="7" s="1"/>
  <c r="BI42" i="7" s="1"/>
  <c r="BS42" i="7" s="1"/>
  <c r="DV44" i="7"/>
  <c r="L44" i="7" s="1"/>
  <c r="AS45" i="7"/>
  <c r="BC45" i="7" s="1"/>
  <c r="BM45" i="7" s="1"/>
  <c r="DV49" i="7"/>
  <c r="L49" i="7" s="1"/>
  <c r="AP50" i="7"/>
  <c r="AY50" i="7" s="1"/>
  <c r="BI50" i="7" s="1"/>
  <c r="BS50" i="7" s="1"/>
  <c r="CO54" i="7"/>
  <c r="CE54" i="7"/>
  <c r="CO58" i="7"/>
  <c r="CE58" i="7"/>
  <c r="AO23" i="7"/>
  <c r="AX23" i="7" s="1"/>
  <c r="BH23" i="7" s="1"/>
  <c r="BR23" i="7" s="1"/>
  <c r="AM24" i="7"/>
  <c r="AV24" i="7" s="1"/>
  <c r="BF24" i="7" s="1"/>
  <c r="BP24" i="7" s="1"/>
  <c r="AI26" i="7"/>
  <c r="AQ26" i="7"/>
  <c r="AZ26" i="7" s="1"/>
  <c r="BJ26" i="7" s="1"/>
  <c r="BT26" i="7" s="1"/>
  <c r="AO27" i="7"/>
  <c r="AX27" i="7" s="1"/>
  <c r="BH27" i="7" s="1"/>
  <c r="BR27" i="7" s="1"/>
  <c r="AM28" i="7"/>
  <c r="AV28" i="7" s="1"/>
  <c r="BF28" i="7" s="1"/>
  <c r="BP28" i="7" s="1"/>
  <c r="AI30" i="7"/>
  <c r="AQ30" i="7"/>
  <c r="AZ30" i="7" s="1"/>
  <c r="BJ30" i="7" s="1"/>
  <c r="BT30" i="7" s="1"/>
  <c r="AO31" i="7"/>
  <c r="AX31" i="7" s="1"/>
  <c r="BH31" i="7" s="1"/>
  <c r="BR31" i="7" s="1"/>
  <c r="AM32" i="7"/>
  <c r="AV32" i="7" s="1"/>
  <c r="BF32" i="7" s="1"/>
  <c r="BP32" i="7" s="1"/>
  <c r="AI34" i="7"/>
  <c r="AQ34" i="7"/>
  <c r="AZ34" i="7" s="1"/>
  <c r="BJ34" i="7" s="1"/>
  <c r="BT34" i="7" s="1"/>
  <c r="AK38" i="7"/>
  <c r="CN41" i="7"/>
  <c r="CJ53" i="7"/>
  <c r="BZ53" i="7"/>
  <c r="CE56" i="7"/>
  <c r="CO56" i="7"/>
  <c r="AJ26" i="7"/>
  <c r="AJ30" i="7"/>
  <c r="AJ34" i="7"/>
  <c r="AP38" i="7"/>
  <c r="AY38" i="7" s="1"/>
  <c r="BI38" i="7" s="1"/>
  <c r="BS38" i="7" s="1"/>
  <c r="DV40" i="7"/>
  <c r="L40" i="7" s="1"/>
  <c r="CK40" i="7"/>
  <c r="AS41" i="7"/>
  <c r="BC41" i="7" s="1"/>
  <c r="BM41" i="7" s="1"/>
  <c r="F46" i="7"/>
  <c r="CN51" i="7"/>
  <c r="CD51" i="7"/>
  <c r="CD60" i="7"/>
  <c r="CN60" i="7"/>
  <c r="AM36" i="7"/>
  <c r="AV36" i="7" s="1"/>
  <c r="BF36" i="7" s="1"/>
  <c r="BP36" i="7" s="1"/>
  <c r="AK37" i="7"/>
  <c r="AO39" i="7"/>
  <c r="AX39" i="7" s="1"/>
  <c r="BH39" i="7" s="1"/>
  <c r="BR39" i="7" s="1"/>
  <c r="AM40" i="7"/>
  <c r="AV40" i="7" s="1"/>
  <c r="BF40" i="7" s="1"/>
  <c r="BP40" i="7" s="1"/>
  <c r="AK41" i="7"/>
  <c r="AO43" i="7"/>
  <c r="AX43" i="7" s="1"/>
  <c r="BH43" i="7" s="1"/>
  <c r="BR43" i="7" s="1"/>
  <c r="AM44" i="7"/>
  <c r="AV44" i="7" s="1"/>
  <c r="BF44" i="7" s="1"/>
  <c r="BP44" i="7" s="1"/>
  <c r="AK45" i="7"/>
  <c r="AO47" i="7"/>
  <c r="AX47" i="7" s="1"/>
  <c r="BH47" i="7" s="1"/>
  <c r="BR47" i="7" s="1"/>
  <c r="AM48" i="7"/>
  <c r="AV48" i="7" s="1"/>
  <c r="BF48" i="7" s="1"/>
  <c r="BP48" i="7" s="1"/>
  <c r="AM51" i="7"/>
  <c r="AV51" i="7" s="1"/>
  <c r="BF51" i="7" s="1"/>
  <c r="BP51" i="7" s="1"/>
  <c r="BY52" i="7"/>
  <c r="DV56" i="7"/>
  <c r="L56" i="7" s="1"/>
  <c r="AT56" i="7"/>
  <c r="BD56" i="7" s="1"/>
  <c r="BN56" i="7" s="1"/>
  <c r="CI60" i="7"/>
  <c r="BY60" i="7"/>
  <c r="CK67" i="7"/>
  <c r="CA67" i="7"/>
  <c r="CO68" i="7"/>
  <c r="CE68" i="7"/>
  <c r="AP39" i="7"/>
  <c r="AY39" i="7" s="1"/>
  <c r="BI39" i="7" s="1"/>
  <c r="BS39" i="7" s="1"/>
  <c r="AP43" i="7"/>
  <c r="AY43" i="7" s="1"/>
  <c r="BI43" i="7" s="1"/>
  <c r="BS43" i="7" s="1"/>
  <c r="AP47" i="7"/>
  <c r="AY47" i="7" s="1"/>
  <c r="BI47" i="7" s="1"/>
  <c r="BS47" i="7" s="1"/>
  <c r="AL55" i="7"/>
  <c r="AU55" i="7" s="1"/>
  <c r="BE55" i="7" s="1"/>
  <c r="BO55" i="7" s="1"/>
  <c r="AK55" i="7"/>
  <c r="AR55" i="7"/>
  <c r="BA55" i="7" s="1"/>
  <c r="BK55" i="7" s="1"/>
  <c r="BU55" i="7" s="1"/>
  <c r="AJ55" i="7"/>
  <c r="AQ55" i="7"/>
  <c r="AZ55" i="7" s="1"/>
  <c r="BJ55" i="7" s="1"/>
  <c r="BT55" i="7" s="1"/>
  <c r="AI55" i="7"/>
  <c r="AO55" i="7"/>
  <c r="AX55" i="7" s="1"/>
  <c r="BH55" i="7" s="1"/>
  <c r="BR55" i="7" s="1"/>
  <c r="AN55" i="7"/>
  <c r="AW55" i="7" s="1"/>
  <c r="BG55" i="7" s="1"/>
  <c r="BQ55" i="7" s="1"/>
  <c r="DV60" i="7"/>
  <c r="L60" i="7" s="1"/>
  <c r="AT60" i="7"/>
  <c r="BD60" i="7" s="1"/>
  <c r="BN60" i="7" s="1"/>
  <c r="CC63" i="7"/>
  <c r="CM63" i="7"/>
  <c r="DV52" i="7"/>
  <c r="L52" i="7" s="1"/>
  <c r="AT52" i="7"/>
  <c r="BD52" i="7" s="1"/>
  <c r="BN52" i="7" s="1"/>
  <c r="AL59" i="7"/>
  <c r="AU59" i="7" s="1"/>
  <c r="BE59" i="7" s="1"/>
  <c r="BO59" i="7" s="1"/>
  <c r="AK59" i="7"/>
  <c r="AR59" i="7"/>
  <c r="BA59" i="7" s="1"/>
  <c r="BK59" i="7" s="1"/>
  <c r="BU59" i="7" s="1"/>
  <c r="AJ59" i="7"/>
  <c r="AQ59" i="7"/>
  <c r="AZ59" i="7" s="1"/>
  <c r="BJ59" i="7" s="1"/>
  <c r="BT59" i="7" s="1"/>
  <c r="AI59" i="7"/>
  <c r="AO59" i="7"/>
  <c r="AX59" i="7" s="1"/>
  <c r="BH59" i="7" s="1"/>
  <c r="BR59" i="7" s="1"/>
  <c r="AN59" i="7"/>
  <c r="AW59" i="7" s="1"/>
  <c r="BG59" i="7" s="1"/>
  <c r="BQ59" i="7" s="1"/>
  <c r="CO61" i="7"/>
  <c r="CE61" i="7"/>
  <c r="CC67" i="7"/>
  <c r="CM67" i="7"/>
  <c r="AP36" i="7"/>
  <c r="AY36" i="7" s="1"/>
  <c r="BI36" i="7" s="1"/>
  <c r="BS36" i="7" s="1"/>
  <c r="AN37" i="7"/>
  <c r="AW37" i="7" s="1"/>
  <c r="BG37" i="7" s="1"/>
  <c r="BQ37" i="7" s="1"/>
  <c r="AJ39" i="7"/>
  <c r="AR39" i="7"/>
  <c r="BA39" i="7" s="1"/>
  <c r="BK39" i="7" s="1"/>
  <c r="BU39" i="7" s="1"/>
  <c r="AP40" i="7"/>
  <c r="AY40" i="7" s="1"/>
  <c r="BI40" i="7" s="1"/>
  <c r="BS40" i="7" s="1"/>
  <c r="AN41" i="7"/>
  <c r="AW41" i="7" s="1"/>
  <c r="BG41" i="7" s="1"/>
  <c r="BQ41" i="7" s="1"/>
  <c r="AJ43" i="7"/>
  <c r="AR43" i="7"/>
  <c r="BA43" i="7" s="1"/>
  <c r="BK43" i="7" s="1"/>
  <c r="BU43" i="7" s="1"/>
  <c r="AP44" i="7"/>
  <c r="AY44" i="7" s="1"/>
  <c r="BI44" i="7" s="1"/>
  <c r="BS44" i="7" s="1"/>
  <c r="AN45" i="7"/>
  <c r="AW45" i="7" s="1"/>
  <c r="BG45" i="7" s="1"/>
  <c r="BQ45" i="7" s="1"/>
  <c r="AJ47" i="7"/>
  <c r="AR47" i="7"/>
  <c r="BA47" i="7" s="1"/>
  <c r="BK47" i="7" s="1"/>
  <c r="BU47" i="7" s="1"/>
  <c r="AP48" i="7"/>
  <c r="AY48" i="7" s="1"/>
  <c r="BI48" i="7" s="1"/>
  <c r="BS48" i="7" s="1"/>
  <c r="AP51" i="7"/>
  <c r="AY51" i="7" s="1"/>
  <c r="BI51" i="7" s="1"/>
  <c r="BS51" i="7" s="1"/>
  <c r="CJ52" i="7"/>
  <c r="CE53" i="7"/>
  <c r="CK54" i="7"/>
  <c r="AP55" i="7"/>
  <c r="AY55" i="7" s="1"/>
  <c r="BI55" i="7" s="1"/>
  <c r="BS55" i="7" s="1"/>
  <c r="DV57" i="7"/>
  <c r="L57" i="7" s="1"/>
  <c r="AM59" i="7"/>
  <c r="AV59" i="7" s="1"/>
  <c r="BF59" i="7" s="1"/>
  <c r="BP59" i="7" s="1"/>
  <c r="CB60" i="7"/>
  <c r="CL60" i="7"/>
  <c r="CM61" i="7"/>
  <c r="CC61" i="7"/>
  <c r="CJ62" i="7"/>
  <c r="BZ62" i="7"/>
  <c r="CK68" i="7"/>
  <c r="AI36" i="7"/>
  <c r="AQ36" i="7"/>
  <c r="AZ36" i="7" s="1"/>
  <c r="BJ36" i="7" s="1"/>
  <c r="BT36" i="7" s="1"/>
  <c r="AO37" i="7"/>
  <c r="AX37" i="7" s="1"/>
  <c r="BH37" i="7" s="1"/>
  <c r="BR37" i="7" s="1"/>
  <c r="AK39" i="7"/>
  <c r="AI40" i="7"/>
  <c r="AQ40" i="7"/>
  <c r="AZ40" i="7" s="1"/>
  <c r="BJ40" i="7" s="1"/>
  <c r="BT40" i="7" s="1"/>
  <c r="AO41" i="7"/>
  <c r="AX41" i="7" s="1"/>
  <c r="BH41" i="7" s="1"/>
  <c r="BR41" i="7" s="1"/>
  <c r="AK43" i="7"/>
  <c r="AI44" i="7"/>
  <c r="AQ44" i="7"/>
  <c r="AZ44" i="7" s="1"/>
  <c r="BJ44" i="7" s="1"/>
  <c r="BT44" i="7" s="1"/>
  <c r="AO45" i="7"/>
  <c r="AX45" i="7" s="1"/>
  <c r="BH45" i="7" s="1"/>
  <c r="BR45" i="7" s="1"/>
  <c r="AK47" i="7"/>
  <c r="AI48" i="7"/>
  <c r="AQ48" i="7"/>
  <c r="AZ48" i="7" s="1"/>
  <c r="BJ48" i="7" s="1"/>
  <c r="BT48" i="7" s="1"/>
  <c r="AO49" i="7"/>
  <c r="AX49" i="7" s="1"/>
  <c r="BH49" i="7" s="1"/>
  <c r="BR49" i="7" s="1"/>
  <c r="AS53" i="7"/>
  <c r="BC53" i="7" s="1"/>
  <c r="BM53" i="7" s="1"/>
  <c r="CK58" i="7"/>
  <c r="AP59" i="7"/>
  <c r="AY59" i="7" s="1"/>
  <c r="BI59" i="7" s="1"/>
  <c r="BS59" i="7" s="1"/>
  <c r="CA60" i="7"/>
  <c r="CK60" i="7"/>
  <c r="CI63" i="7"/>
  <c r="BY63" i="7"/>
  <c r="CJ66" i="7"/>
  <c r="BZ66" i="7"/>
  <c r="AP37" i="7"/>
  <c r="AY37" i="7" s="1"/>
  <c r="BI37" i="7" s="1"/>
  <c r="BS37" i="7" s="1"/>
  <c r="AL39" i="7"/>
  <c r="AR40" i="7"/>
  <c r="BA40" i="7" s="1"/>
  <c r="BK40" i="7" s="1"/>
  <c r="BU40" i="7" s="1"/>
  <c r="AP41" i="7"/>
  <c r="AY41" i="7" s="1"/>
  <c r="BI41" i="7" s="1"/>
  <c r="BS41" i="7" s="1"/>
  <c r="AL43" i="7"/>
  <c r="AJ44" i="7"/>
  <c r="AR44" i="7"/>
  <c r="BA44" i="7" s="1"/>
  <c r="BK44" i="7" s="1"/>
  <c r="BU44" i="7" s="1"/>
  <c r="AP45" i="7"/>
  <c r="AY45" i="7" s="1"/>
  <c r="BI45" i="7" s="1"/>
  <c r="BS45" i="7" s="1"/>
  <c r="AL47" i="7"/>
  <c r="AJ48" i="7"/>
  <c r="DV53" i="7"/>
  <c r="L53" i="7" s="1"/>
  <c r="AS54" i="7"/>
  <c r="BC54" i="7" s="1"/>
  <c r="BM54" i="7" s="1"/>
  <c r="CM57" i="7"/>
  <c r="AS58" i="7"/>
  <c r="BC58" i="7" s="1"/>
  <c r="BM58" i="7" s="1"/>
  <c r="CN58" i="7"/>
  <c r="CA64" i="7"/>
  <c r="CK64" i="7"/>
  <c r="CK66" i="7"/>
  <c r="CA66" i="7"/>
  <c r="CO67" i="7"/>
  <c r="CE67" i="7"/>
  <c r="AI37" i="7"/>
  <c r="AI41" i="7"/>
  <c r="AL51" i="7"/>
  <c r="AU51" i="7" s="1"/>
  <c r="BE51" i="7" s="1"/>
  <c r="BO51" i="7" s="1"/>
  <c r="AK51" i="7"/>
  <c r="AR51" i="7"/>
  <c r="BA51" i="7" s="1"/>
  <c r="BK51" i="7" s="1"/>
  <c r="BU51" i="7" s="1"/>
  <c r="AJ51" i="7"/>
  <c r="CK52" i="7"/>
  <c r="CA52" i="7"/>
  <c r="CD53" i="7"/>
  <c r="CN53" i="7"/>
  <c r="AT54" i="7"/>
  <c r="BD54" i="7" s="1"/>
  <c r="BN54" i="7" s="1"/>
  <c r="BY56" i="7"/>
  <c r="AT58" i="7"/>
  <c r="BD58" i="7" s="1"/>
  <c r="BN58" i="7" s="1"/>
  <c r="CO60" i="7"/>
  <c r="CE60" i="7"/>
  <c r="CK63" i="7"/>
  <c r="CA63" i="7"/>
  <c r="CI64" i="7"/>
  <c r="BY64" i="7"/>
  <c r="CI67" i="7"/>
  <c r="BY67" i="7"/>
  <c r="AP54" i="7"/>
  <c r="AY54" i="7" s="1"/>
  <c r="BI54" i="7" s="1"/>
  <c r="BS54" i="7" s="1"/>
  <c r="DV54" i="7"/>
  <c r="L54" i="7" s="1"/>
  <c r="AP58" i="7"/>
  <c r="AY58" i="7" s="1"/>
  <c r="BI58" i="7" s="1"/>
  <c r="BS58" i="7" s="1"/>
  <c r="DV58" i="7"/>
  <c r="L58" i="7" s="1"/>
  <c r="DV64" i="7"/>
  <c r="L64" i="7" s="1"/>
  <c r="CI65" i="7"/>
  <c r="CP67" i="7"/>
  <c r="CF67" i="7"/>
  <c r="BV70" i="7"/>
  <c r="AQ54" i="7"/>
  <c r="AZ54" i="7" s="1"/>
  <c r="BJ54" i="7" s="1"/>
  <c r="BT54" i="7" s="1"/>
  <c r="AR62" i="7"/>
  <c r="BA62" i="7" s="1"/>
  <c r="BK62" i="7" s="1"/>
  <c r="BU62" i="7" s="1"/>
  <c r="AJ62" i="7"/>
  <c r="AQ62" i="7"/>
  <c r="AZ62" i="7" s="1"/>
  <c r="BJ62" i="7" s="1"/>
  <c r="BT62" i="7" s="1"/>
  <c r="AI62" i="7"/>
  <c r="AO62" i="7"/>
  <c r="AX62" i="7" s="1"/>
  <c r="BH62" i="7" s="1"/>
  <c r="BR62" i="7" s="1"/>
  <c r="AL62" i="7"/>
  <c r="AU62" i="7" s="1"/>
  <c r="BE62" i="7" s="1"/>
  <c r="BO62" i="7" s="1"/>
  <c r="CD63" i="7"/>
  <c r="CN63" i="7"/>
  <c r="CO64" i="7"/>
  <c r="CE64" i="7"/>
  <c r="BZ65" i="7"/>
  <c r="CJ65" i="7"/>
  <c r="BZ70" i="7"/>
  <c r="CJ70" i="7"/>
  <c r="DV62" i="7"/>
  <c r="L62" i="7" s="1"/>
  <c r="AT62" i="7"/>
  <c r="BD62" i="7" s="1"/>
  <c r="BN62" i="7" s="1"/>
  <c r="CJ63" i="7"/>
  <c r="BZ63" i="7"/>
  <c r="CB64" i="7"/>
  <c r="CL64" i="7"/>
  <c r="CL65" i="7"/>
  <c r="CB65" i="7"/>
  <c r="CL67" i="7"/>
  <c r="CB67" i="7"/>
  <c r="AL61" i="7"/>
  <c r="AU61" i="7" s="1"/>
  <c r="BE61" i="7" s="1"/>
  <c r="BO61" i="7" s="1"/>
  <c r="AK61" i="7"/>
  <c r="AQ61" i="7"/>
  <c r="AZ61" i="7" s="1"/>
  <c r="BJ61" i="7" s="1"/>
  <c r="BT61" i="7" s="1"/>
  <c r="AI61" i="7"/>
  <c r="AN61" i="7"/>
  <c r="AW61" i="7" s="1"/>
  <c r="BG61" i="7" s="1"/>
  <c r="BQ61" i="7" s="1"/>
  <c r="CN64" i="7"/>
  <c r="CD64" i="7"/>
  <c r="BV66" i="7"/>
  <c r="CD67" i="7"/>
  <c r="CN67" i="7"/>
  <c r="CI68" i="7"/>
  <c r="BY68" i="7"/>
  <c r="CD72" i="7"/>
  <c r="CN72" i="7"/>
  <c r="AP52" i="7"/>
  <c r="AY52" i="7" s="1"/>
  <c r="BI52" i="7" s="1"/>
  <c r="BS52" i="7" s="1"/>
  <c r="AN53" i="7"/>
  <c r="AW53" i="7" s="1"/>
  <c r="BG53" i="7" s="1"/>
  <c r="BQ53" i="7" s="1"/>
  <c r="AL54" i="7"/>
  <c r="AU54" i="7" s="1"/>
  <c r="BE54" i="7" s="1"/>
  <c r="BO54" i="7" s="1"/>
  <c r="AP56" i="7"/>
  <c r="AY56" i="7" s="1"/>
  <c r="BI56" i="7" s="1"/>
  <c r="BS56" i="7" s="1"/>
  <c r="AN57" i="7"/>
  <c r="AW57" i="7" s="1"/>
  <c r="BG57" i="7" s="1"/>
  <c r="BQ57" i="7" s="1"/>
  <c r="AL58" i="7"/>
  <c r="AU58" i="7" s="1"/>
  <c r="BE58" i="7" s="1"/>
  <c r="BO58" i="7" s="1"/>
  <c r="AP60" i="7"/>
  <c r="AY60" i="7" s="1"/>
  <c r="BI60" i="7" s="1"/>
  <c r="BS60" i="7" s="1"/>
  <c r="AJ61" i="7"/>
  <c r="AN62" i="7"/>
  <c r="AW62" i="7" s="1"/>
  <c r="BG62" i="7" s="1"/>
  <c r="BQ62" i="7" s="1"/>
  <c r="DV68" i="7"/>
  <c r="L68" i="7" s="1"/>
  <c r="AI52" i="7"/>
  <c r="AQ52" i="7"/>
  <c r="AZ52" i="7" s="1"/>
  <c r="BJ52" i="7" s="1"/>
  <c r="BT52" i="7" s="1"/>
  <c r="AO53" i="7"/>
  <c r="AX53" i="7" s="1"/>
  <c r="BH53" i="7" s="1"/>
  <c r="BR53" i="7" s="1"/>
  <c r="AM54" i="7"/>
  <c r="AV54" i="7" s="1"/>
  <c r="BF54" i="7" s="1"/>
  <c r="BP54" i="7" s="1"/>
  <c r="AQ56" i="7"/>
  <c r="AZ56" i="7" s="1"/>
  <c r="BJ56" i="7" s="1"/>
  <c r="BT56" i="7" s="1"/>
  <c r="AO57" i="7"/>
  <c r="AX57" i="7" s="1"/>
  <c r="BH57" i="7" s="1"/>
  <c r="BR57" i="7" s="1"/>
  <c r="AM58" i="7"/>
  <c r="AV58" i="7" s="1"/>
  <c r="BF58" i="7" s="1"/>
  <c r="BP58" i="7" s="1"/>
  <c r="AI60" i="7"/>
  <c r="AM61" i="7"/>
  <c r="AV61" i="7" s="1"/>
  <c r="BF61" i="7" s="1"/>
  <c r="BP61" i="7" s="1"/>
  <c r="F62" i="7"/>
  <c r="AP62" i="7"/>
  <c r="AY62" i="7" s="1"/>
  <c r="BI62" i="7" s="1"/>
  <c r="BS62" i="7" s="1"/>
  <c r="DV63" i="7"/>
  <c r="L63" i="7" s="1"/>
  <c r="CJ67" i="7"/>
  <c r="BZ67" i="7"/>
  <c r="CC69" i="7"/>
  <c r="CM69" i="7"/>
  <c r="DE75" i="7"/>
  <c r="CV75" i="7"/>
  <c r="AJ52" i="7"/>
  <c r="AJ56" i="7"/>
  <c r="AO61" i="7"/>
  <c r="AX61" i="7" s="1"/>
  <c r="BH61" i="7" s="1"/>
  <c r="BR61" i="7" s="1"/>
  <c r="DV66" i="7"/>
  <c r="L66" i="7" s="1"/>
  <c r="AT66" i="7"/>
  <c r="BD66" i="7" s="1"/>
  <c r="BN66" i="7" s="1"/>
  <c r="DV67" i="7"/>
  <c r="L67" i="7" s="1"/>
  <c r="CB68" i="7"/>
  <c r="CL68" i="7"/>
  <c r="BV69" i="7"/>
  <c r="BZ78" i="7"/>
  <c r="CJ78" i="7"/>
  <c r="AJ63" i="7"/>
  <c r="AR63" i="7"/>
  <c r="BA63" i="7" s="1"/>
  <c r="BK63" i="7" s="1"/>
  <c r="BU63" i="7" s="1"/>
  <c r="AP64" i="7"/>
  <c r="AY64" i="7" s="1"/>
  <c r="BI64" i="7" s="1"/>
  <c r="BS64" i="7" s="1"/>
  <c r="AN65" i="7"/>
  <c r="AW65" i="7" s="1"/>
  <c r="BG65" i="7" s="1"/>
  <c r="BQ65" i="7" s="1"/>
  <c r="AL66" i="7"/>
  <c r="AU66" i="7" s="1"/>
  <c r="BE66" i="7" s="1"/>
  <c r="BO66" i="7" s="1"/>
  <c r="AP68" i="7"/>
  <c r="AY68" i="7" s="1"/>
  <c r="BI68" i="7" s="1"/>
  <c r="BS68" i="7" s="1"/>
  <c r="BV68" i="7"/>
  <c r="DV71" i="7"/>
  <c r="L71" i="7" s="1"/>
  <c r="M71" i="7" s="1"/>
  <c r="AO73" i="7"/>
  <c r="AX73" i="7" s="1"/>
  <c r="BH73" i="7" s="1"/>
  <c r="BR73" i="7" s="1"/>
  <c r="AN73" i="7"/>
  <c r="AW73" i="7" s="1"/>
  <c r="BG73" i="7" s="1"/>
  <c r="BQ73" i="7" s="1"/>
  <c r="AM73" i="7"/>
  <c r="AV73" i="7" s="1"/>
  <c r="BF73" i="7" s="1"/>
  <c r="BP73" i="7" s="1"/>
  <c r="AL73" i="7"/>
  <c r="AU73" i="7" s="1"/>
  <c r="BE73" i="7" s="1"/>
  <c r="BO73" i="7" s="1"/>
  <c r="AK73" i="7"/>
  <c r="AR73" i="7"/>
  <c r="BA73" i="7" s="1"/>
  <c r="BK73" i="7" s="1"/>
  <c r="BU73" i="7" s="1"/>
  <c r="AJ73" i="7"/>
  <c r="AQ73" i="7"/>
  <c r="AZ73" i="7" s="1"/>
  <c r="BJ73" i="7" s="1"/>
  <c r="BT73" i="7" s="1"/>
  <c r="AI73" i="7"/>
  <c r="BY71" i="7"/>
  <c r="CI71" i="7"/>
  <c r="CK72" i="7"/>
  <c r="CA72" i="7"/>
  <c r="CC73" i="7"/>
  <c r="CM73" i="7"/>
  <c r="AS74" i="7"/>
  <c r="BC74" i="7" s="1"/>
  <c r="BM74" i="7" s="1"/>
  <c r="DV75" i="7"/>
  <c r="L75" i="7" s="1"/>
  <c r="M75" i="7" s="1"/>
  <c r="AO77" i="7"/>
  <c r="AX77" i="7" s="1"/>
  <c r="BH77" i="7" s="1"/>
  <c r="BR77" i="7" s="1"/>
  <c r="AN77" i="7"/>
  <c r="AW77" i="7" s="1"/>
  <c r="BG77" i="7" s="1"/>
  <c r="BQ77" i="7" s="1"/>
  <c r="AM77" i="7"/>
  <c r="AV77" i="7" s="1"/>
  <c r="BF77" i="7" s="1"/>
  <c r="BP77" i="7" s="1"/>
  <c r="AL77" i="7"/>
  <c r="AK77" i="7"/>
  <c r="AR77" i="7"/>
  <c r="BA77" i="7" s="1"/>
  <c r="BK77" i="7" s="1"/>
  <c r="BU77" i="7" s="1"/>
  <c r="AJ77" i="7"/>
  <c r="AQ77" i="7"/>
  <c r="AZ77" i="7" s="1"/>
  <c r="BJ77" i="7" s="1"/>
  <c r="BT77" i="7" s="1"/>
  <c r="AI77" i="7"/>
  <c r="AT63" i="7"/>
  <c r="BD63" i="7" s="1"/>
  <c r="BN63" i="7" s="1"/>
  <c r="AP65" i="7"/>
  <c r="AY65" i="7" s="1"/>
  <c r="BI65" i="7" s="1"/>
  <c r="BS65" i="7" s="1"/>
  <c r="AT67" i="7"/>
  <c r="BD67" i="7" s="1"/>
  <c r="BN67" i="7" s="1"/>
  <c r="AN69" i="7"/>
  <c r="AW69" i="7" s="1"/>
  <c r="BG69" i="7" s="1"/>
  <c r="BQ69" i="7" s="1"/>
  <c r="AM69" i="7"/>
  <c r="AV69" i="7" s="1"/>
  <c r="BF69" i="7" s="1"/>
  <c r="BP69" i="7" s="1"/>
  <c r="AK69" i="7"/>
  <c r="AR69" i="7"/>
  <c r="BA69" i="7" s="1"/>
  <c r="BK69" i="7" s="1"/>
  <c r="BU69" i="7" s="1"/>
  <c r="AQ69" i="7"/>
  <c r="AZ69" i="7" s="1"/>
  <c r="BJ69" i="7" s="1"/>
  <c r="BT69" i="7" s="1"/>
  <c r="BV72" i="7"/>
  <c r="CE72" i="7"/>
  <c r="CO72" i="7"/>
  <c r="CP74" i="7"/>
  <c r="CF74" i="7"/>
  <c r="CA74" i="7"/>
  <c r="CK74" i="7"/>
  <c r="BY75" i="7"/>
  <c r="CI75" i="7"/>
  <c r="CK76" i="7"/>
  <c r="CA76" i="7"/>
  <c r="AP77" i="7"/>
  <c r="AY77" i="7" s="1"/>
  <c r="BI77" i="7" s="1"/>
  <c r="BS77" i="7" s="1"/>
  <c r="AS78" i="7"/>
  <c r="BC78" i="7" s="1"/>
  <c r="BM78" i="7" s="1"/>
  <c r="AI65" i="7"/>
  <c r="AQ65" i="7"/>
  <c r="AZ65" i="7" s="1"/>
  <c r="BJ65" i="7" s="1"/>
  <c r="BT65" i="7" s="1"/>
  <c r="AO66" i="7"/>
  <c r="AX66" i="7" s="1"/>
  <c r="BH66" i="7" s="1"/>
  <c r="BR66" i="7" s="1"/>
  <c r="AS68" i="7"/>
  <c r="BC68" i="7" s="1"/>
  <c r="BM68" i="7" s="1"/>
  <c r="AI69" i="7"/>
  <c r="AS70" i="7"/>
  <c r="BC70" i="7" s="1"/>
  <c r="BM70" i="7" s="1"/>
  <c r="BV71" i="7"/>
  <c r="CO74" i="7"/>
  <c r="CE74" i="7"/>
  <c r="AT75" i="7"/>
  <c r="BD75" i="7" s="1"/>
  <c r="BN75" i="7" s="1"/>
  <c r="CE76" i="7"/>
  <c r="CO76" i="7"/>
  <c r="CA78" i="7"/>
  <c r="CK78" i="7"/>
  <c r="AJ65" i="7"/>
  <c r="AR65" i="7"/>
  <c r="BA65" i="7" s="1"/>
  <c r="BK65" i="7" s="1"/>
  <c r="BU65" i="7" s="1"/>
  <c r="AP66" i="7"/>
  <c r="AY66" i="7" s="1"/>
  <c r="BI66" i="7" s="1"/>
  <c r="BS66" i="7" s="1"/>
  <c r="AJ69" i="7"/>
  <c r="CA70" i="7"/>
  <c r="CK70" i="7"/>
  <c r="BV75" i="7"/>
  <c r="F77" i="7"/>
  <c r="CO78" i="7"/>
  <c r="CE78" i="7"/>
  <c r="AO63" i="7"/>
  <c r="AX63" i="7" s="1"/>
  <c r="BH63" i="7" s="1"/>
  <c r="BR63" i="7" s="1"/>
  <c r="AM64" i="7"/>
  <c r="AV64" i="7" s="1"/>
  <c r="BF64" i="7" s="1"/>
  <c r="BP64" i="7" s="1"/>
  <c r="AK65" i="7"/>
  <c r="AI66" i="7"/>
  <c r="AQ66" i="7"/>
  <c r="AZ66" i="7" s="1"/>
  <c r="BJ66" i="7" s="1"/>
  <c r="BT66" i="7" s="1"/>
  <c r="AM68" i="7"/>
  <c r="AV68" i="7" s="1"/>
  <c r="BF68" i="7" s="1"/>
  <c r="BP68" i="7" s="1"/>
  <c r="AL69" i="7"/>
  <c r="AU69" i="7" s="1"/>
  <c r="BE69" i="7" s="1"/>
  <c r="BO69" i="7" s="1"/>
  <c r="CO70" i="7"/>
  <c r="CE70" i="7"/>
  <c r="BV73" i="7"/>
  <c r="AJ66" i="7"/>
  <c r="AO69" i="7"/>
  <c r="AX69" i="7" s="1"/>
  <c r="BH69" i="7" s="1"/>
  <c r="BR69" i="7" s="1"/>
  <c r="AO70" i="7"/>
  <c r="AX70" i="7" s="1"/>
  <c r="BH70" i="7" s="1"/>
  <c r="BR70" i="7" s="1"/>
  <c r="AM71" i="7"/>
  <c r="AV71" i="7" s="1"/>
  <c r="BF71" i="7" s="1"/>
  <c r="BP71" i="7" s="1"/>
  <c r="AK72" i="7"/>
  <c r="AO74" i="7"/>
  <c r="AX74" i="7" s="1"/>
  <c r="BH74" i="7" s="1"/>
  <c r="BR74" i="7" s="1"/>
  <c r="AM75" i="7"/>
  <c r="AV75" i="7" s="1"/>
  <c r="BF75" i="7" s="1"/>
  <c r="BP75" i="7" s="1"/>
  <c r="AK76" i="7"/>
  <c r="AO78" i="7"/>
  <c r="AX78" i="7" s="1"/>
  <c r="BH78" i="7" s="1"/>
  <c r="BR78" i="7" s="1"/>
  <c r="AP70" i="7"/>
  <c r="AY70" i="7" s="1"/>
  <c r="BI70" i="7" s="1"/>
  <c r="BS70" i="7" s="1"/>
  <c r="AN71" i="7"/>
  <c r="AW71" i="7" s="1"/>
  <c r="BG71" i="7" s="1"/>
  <c r="BQ71" i="7" s="1"/>
  <c r="AL72" i="7"/>
  <c r="AU72" i="7" s="1"/>
  <c r="BE72" i="7" s="1"/>
  <c r="BO72" i="7" s="1"/>
  <c r="AP74" i="7"/>
  <c r="AY74" i="7" s="1"/>
  <c r="BI74" i="7" s="1"/>
  <c r="BS74" i="7" s="1"/>
  <c r="AN75" i="7"/>
  <c r="AW75" i="7" s="1"/>
  <c r="BG75" i="7" s="1"/>
  <c r="BQ75" i="7" s="1"/>
  <c r="AL76" i="7"/>
  <c r="AP78" i="7"/>
  <c r="AY78" i="7" s="1"/>
  <c r="BI78" i="7" s="1"/>
  <c r="BS78" i="7" s="1"/>
  <c r="AI70" i="7"/>
  <c r="AQ70" i="7"/>
  <c r="AZ70" i="7" s="1"/>
  <c r="BJ70" i="7" s="1"/>
  <c r="BT70" i="7" s="1"/>
  <c r="AO71" i="7"/>
  <c r="AX71" i="7" s="1"/>
  <c r="BH71" i="7" s="1"/>
  <c r="BR71" i="7" s="1"/>
  <c r="AM72" i="7"/>
  <c r="AV72" i="7" s="1"/>
  <c r="BF72" i="7" s="1"/>
  <c r="BP72" i="7" s="1"/>
  <c r="AI74" i="7"/>
  <c r="AQ74" i="7"/>
  <c r="AZ74" i="7" s="1"/>
  <c r="BJ74" i="7" s="1"/>
  <c r="BT74" i="7" s="1"/>
  <c r="AO75" i="7"/>
  <c r="AX75" i="7" s="1"/>
  <c r="BH75" i="7" s="1"/>
  <c r="BR75" i="7" s="1"/>
  <c r="AM76" i="7"/>
  <c r="AV76" i="7" s="1"/>
  <c r="BF76" i="7" s="1"/>
  <c r="BP76" i="7" s="1"/>
  <c r="AI78" i="7"/>
  <c r="AQ78" i="7"/>
  <c r="AZ78" i="7" s="1"/>
  <c r="BJ78" i="7" s="1"/>
  <c r="BT78" i="7" s="1"/>
  <c r="AP71" i="7"/>
  <c r="AY71" i="7" s="1"/>
  <c r="BI71" i="7" s="1"/>
  <c r="BS71" i="7" s="1"/>
  <c r="AP75" i="7"/>
  <c r="AY75" i="7" s="1"/>
  <c r="BI75" i="7" s="1"/>
  <c r="BS75" i="7" s="1"/>
  <c r="AK70" i="7"/>
  <c r="AI71" i="7"/>
  <c r="AQ71" i="7"/>
  <c r="AZ71" i="7" s="1"/>
  <c r="BJ71" i="7" s="1"/>
  <c r="BT71" i="7" s="1"/>
  <c r="AO72" i="7"/>
  <c r="AX72" i="7" s="1"/>
  <c r="BH72" i="7" s="1"/>
  <c r="BR72" i="7" s="1"/>
  <c r="CV73" i="7"/>
  <c r="AK74" i="7"/>
  <c r="AI75" i="7"/>
  <c r="AQ75" i="7"/>
  <c r="AZ75" i="7" s="1"/>
  <c r="BJ75" i="7" s="1"/>
  <c r="BT75" i="7" s="1"/>
  <c r="AO76" i="7"/>
  <c r="AX76" i="7" s="1"/>
  <c r="BH76" i="7" s="1"/>
  <c r="BR76" i="7" s="1"/>
  <c r="CV77" i="7"/>
  <c r="AK78" i="7"/>
  <c r="AL70" i="7"/>
  <c r="AU70" i="7" s="1"/>
  <c r="BE70" i="7" s="1"/>
  <c r="BO70" i="7" s="1"/>
  <c r="AJ71" i="7"/>
  <c r="AR71" i="7"/>
  <c r="BA71" i="7" s="1"/>
  <c r="BK71" i="7" s="1"/>
  <c r="BU71" i="7" s="1"/>
  <c r="AP72" i="7"/>
  <c r="AY72" i="7" s="1"/>
  <c r="BI72" i="7" s="1"/>
  <c r="BS72" i="7" s="1"/>
  <c r="AL74" i="7"/>
  <c r="AU74" i="7" s="1"/>
  <c r="BE74" i="7" s="1"/>
  <c r="BO74" i="7" s="1"/>
  <c r="AJ75" i="7"/>
  <c r="AR75" i="7"/>
  <c r="BA75" i="7" s="1"/>
  <c r="BK75" i="7" s="1"/>
  <c r="BU75" i="7" s="1"/>
  <c r="AP76" i="7"/>
  <c r="AY76" i="7" s="1"/>
  <c r="BI76" i="7" s="1"/>
  <c r="BS76" i="7" s="1"/>
  <c r="AL78" i="7"/>
  <c r="AI72" i="7"/>
  <c r="AI76" i="7"/>
  <c r="CJ46" i="6"/>
  <c r="BZ46" i="6"/>
  <c r="DE19" i="6"/>
  <c r="CK25" i="6"/>
  <c r="CV23" i="6"/>
  <c r="CC32" i="6"/>
  <c r="CM32" i="6"/>
  <c r="CD41" i="6"/>
  <c r="CN41" i="6"/>
  <c r="BY54" i="6"/>
  <c r="CV25" i="6"/>
  <c r="CB49" i="6"/>
  <c r="CC20" i="6"/>
  <c r="CB53" i="6"/>
  <c r="CD20" i="6"/>
  <c r="BY22" i="6"/>
  <c r="BZ26" i="6"/>
  <c r="CJ29" i="6"/>
  <c r="CK33" i="6"/>
  <c r="CJ53" i="6"/>
  <c r="CL16" i="6"/>
  <c r="CD30" i="6"/>
  <c r="CM37" i="6"/>
  <c r="DE78" i="6"/>
  <c r="DE15" i="6"/>
  <c r="DE74" i="6"/>
  <c r="CV17" i="6"/>
  <c r="CD26" i="6"/>
  <c r="CN26" i="6"/>
  <c r="CO15" i="6"/>
  <c r="CE15" i="6"/>
  <c r="CJ15" i="6"/>
  <c r="BZ15" i="6"/>
  <c r="CE23" i="6"/>
  <c r="CO23" i="6"/>
  <c r="BY26" i="6"/>
  <c r="CI26" i="6"/>
  <c r="CC16" i="6"/>
  <c r="CM16" i="6"/>
  <c r="CO19" i="6"/>
  <c r="CE19" i="6"/>
  <c r="CB15" i="6"/>
  <c r="CL15" i="6"/>
  <c r="BY17" i="6"/>
  <c r="CI17" i="6"/>
  <c r="CJ19" i="6"/>
  <c r="BZ19" i="6"/>
  <c r="CN17" i="6"/>
  <c r="CD17" i="6"/>
  <c r="CO21" i="6"/>
  <c r="CE21" i="6"/>
  <c r="BY21" i="6"/>
  <c r="CI21" i="6"/>
  <c r="CB27" i="6"/>
  <c r="CL27" i="6"/>
  <c r="CN29" i="6"/>
  <c r="CD29" i="6"/>
  <c r="CN21" i="6"/>
  <c r="CD21" i="6"/>
  <c r="CK21" i="6"/>
  <c r="CA21" i="6"/>
  <c r="CO17" i="6"/>
  <c r="CE17" i="6"/>
  <c r="CB19" i="6"/>
  <c r="CL19" i="6"/>
  <c r="CN16" i="6"/>
  <c r="CD16" i="6"/>
  <c r="BZ17" i="6"/>
  <c r="CJ17" i="6"/>
  <c r="CN25" i="6"/>
  <c r="CD25" i="6"/>
  <c r="CA17" i="6"/>
  <c r="CK17" i="6"/>
  <c r="BZ31" i="6"/>
  <c r="CJ31" i="6"/>
  <c r="CK15" i="6"/>
  <c r="CA15" i="6"/>
  <c r="BY18" i="6"/>
  <c r="CI18" i="6"/>
  <c r="CK19" i="6"/>
  <c r="CA19" i="6"/>
  <c r="CB20" i="6"/>
  <c r="CL20" i="6"/>
  <c r="BZ21" i="6"/>
  <c r="CJ21" i="6"/>
  <c r="CA32" i="6"/>
  <c r="CK32" i="6"/>
  <c r="DU80" i="6"/>
  <c r="DU79" i="6"/>
  <c r="DU61" i="6"/>
  <c r="AS54" i="6"/>
  <c r="BC54" i="6" s="1"/>
  <c r="BM54" i="6" s="1"/>
  <c r="AS49" i="6"/>
  <c r="BC49" i="6" s="1"/>
  <c r="BM49" i="6" s="1"/>
  <c r="DU81" i="6"/>
  <c r="CO27" i="6"/>
  <c r="CE27" i="6"/>
  <c r="DV17" i="6"/>
  <c r="L17" i="6" s="1"/>
  <c r="AT17" i="6"/>
  <c r="BD17" i="6" s="1"/>
  <c r="BN17" i="6" s="1"/>
  <c r="DV39" i="6"/>
  <c r="L39" i="6" s="1"/>
  <c r="DV42" i="6"/>
  <c r="L42" i="6" s="1"/>
  <c r="AS17" i="6"/>
  <c r="DU20" i="6"/>
  <c r="DV22" i="6"/>
  <c r="L22" i="6" s="1"/>
  <c r="BZ22" i="6"/>
  <c r="CB23" i="6"/>
  <c r="CL23" i="6"/>
  <c r="CN23" i="6"/>
  <c r="CK27" i="6"/>
  <c r="CA27" i="6"/>
  <c r="CN27" i="6"/>
  <c r="DV29" i="6"/>
  <c r="L29" i="6" s="1"/>
  <c r="CB30" i="6"/>
  <c r="CL30" i="6"/>
  <c r="BY33" i="6"/>
  <c r="CI33" i="6"/>
  <c r="CC36" i="6"/>
  <c r="CM36" i="6"/>
  <c r="CO38" i="6"/>
  <c r="CE38" i="6"/>
  <c r="DU15" i="6"/>
  <c r="CN15" i="6"/>
  <c r="AM20" i="6"/>
  <c r="AV20" i="6" s="1"/>
  <c r="BF20" i="6" s="1"/>
  <c r="BP20" i="6" s="1"/>
  <c r="AL20" i="6"/>
  <c r="AU20" i="6" s="1"/>
  <c r="BE20" i="6" s="1"/>
  <c r="BO20" i="6" s="1"/>
  <c r="AK20" i="6"/>
  <c r="AR20" i="6"/>
  <c r="BA20" i="6" s="1"/>
  <c r="BK20" i="6" s="1"/>
  <c r="BU20" i="6" s="1"/>
  <c r="AJ20" i="6"/>
  <c r="AN20" i="6"/>
  <c r="AW20" i="6" s="1"/>
  <c r="BG20" i="6" s="1"/>
  <c r="BQ20" i="6" s="1"/>
  <c r="CB21" i="6"/>
  <c r="CJ25" i="6"/>
  <c r="CC31" i="6"/>
  <c r="CM31" i="6"/>
  <c r="CA37" i="6"/>
  <c r="CK37" i="6"/>
  <c r="CJ38" i="6"/>
  <c r="BZ38" i="6"/>
  <c r="BY39" i="6"/>
  <c r="CI39" i="6"/>
  <c r="BY25" i="6"/>
  <c r="CI25" i="6"/>
  <c r="CO33" i="6"/>
  <c r="CE33" i="6"/>
  <c r="CK23" i="6"/>
  <c r="CA23" i="6"/>
  <c r="DV32" i="6"/>
  <c r="L32" i="6" s="1"/>
  <c r="DU34" i="6"/>
  <c r="CK36" i="6"/>
  <c r="CA36" i="6"/>
  <c r="DU16" i="6"/>
  <c r="DV18" i="6"/>
  <c r="L18" i="6" s="1"/>
  <c r="BZ18" i="6"/>
  <c r="DV25" i="6"/>
  <c r="L25" i="6" s="1"/>
  <c r="AM28" i="6"/>
  <c r="AV28" i="6" s="1"/>
  <c r="BF28" i="6" s="1"/>
  <c r="BP28" i="6" s="1"/>
  <c r="AL28" i="6"/>
  <c r="AU28" i="6" s="1"/>
  <c r="BE28" i="6" s="1"/>
  <c r="BO28" i="6" s="1"/>
  <c r="AK28" i="6"/>
  <c r="AR28" i="6"/>
  <c r="BA28" i="6" s="1"/>
  <c r="BK28" i="6" s="1"/>
  <c r="BU28" i="6" s="1"/>
  <c r="AJ28" i="6"/>
  <c r="AQ28" i="6"/>
  <c r="AZ28" i="6" s="1"/>
  <c r="BJ28" i="6" s="1"/>
  <c r="BT28" i="6" s="1"/>
  <c r="AI28" i="6"/>
  <c r="AO28" i="6"/>
  <c r="AX28" i="6" s="1"/>
  <c r="BH28" i="6" s="1"/>
  <c r="BR28" i="6" s="1"/>
  <c r="AN28" i="6"/>
  <c r="AW28" i="6" s="1"/>
  <c r="BG28" i="6" s="1"/>
  <c r="BQ28" i="6" s="1"/>
  <c r="CK29" i="6"/>
  <c r="CA29" i="6"/>
  <c r="BY30" i="6"/>
  <c r="CI30" i="6"/>
  <c r="CL33" i="6"/>
  <c r="CB33" i="6"/>
  <c r="BZ36" i="6"/>
  <c r="CJ36" i="6"/>
  <c r="CE39" i="6"/>
  <c r="CO39" i="6"/>
  <c r="CL37" i="6"/>
  <c r="CB37" i="6"/>
  <c r="AM24" i="6"/>
  <c r="AV24" i="6" s="1"/>
  <c r="BF24" i="6" s="1"/>
  <c r="BP24" i="6" s="1"/>
  <c r="AL24" i="6"/>
  <c r="AU24" i="6" s="1"/>
  <c r="BE24" i="6" s="1"/>
  <c r="BO24" i="6" s="1"/>
  <c r="AK24" i="6"/>
  <c r="AR24" i="6"/>
  <c r="BA24" i="6" s="1"/>
  <c r="BK24" i="6" s="1"/>
  <c r="BU24" i="6" s="1"/>
  <c r="AJ24" i="6"/>
  <c r="AO24" i="6"/>
  <c r="AX24" i="6" s="1"/>
  <c r="BH24" i="6" s="1"/>
  <c r="BR24" i="6" s="1"/>
  <c r="AN24" i="6"/>
  <c r="AW24" i="6" s="1"/>
  <c r="BG24" i="6" s="1"/>
  <c r="BQ24" i="6" s="1"/>
  <c r="AM16" i="6"/>
  <c r="AV16" i="6" s="1"/>
  <c r="BF16" i="6" s="1"/>
  <c r="BP16" i="6" s="1"/>
  <c r="AL16" i="6"/>
  <c r="AU16" i="6" s="1"/>
  <c r="BE16" i="6" s="1"/>
  <c r="BO16" i="6" s="1"/>
  <c r="AK16" i="6"/>
  <c r="AR16" i="6"/>
  <c r="BA16" i="6" s="1"/>
  <c r="BK16" i="6" s="1"/>
  <c r="BU16" i="6" s="1"/>
  <c r="AJ16" i="6"/>
  <c r="AN16" i="6"/>
  <c r="AW16" i="6" s="1"/>
  <c r="BG16" i="6" s="1"/>
  <c r="BQ16" i="6" s="1"/>
  <c r="CN19" i="6"/>
  <c r="CV22" i="6"/>
  <c r="F24" i="6"/>
  <c r="AP24" i="6"/>
  <c r="AY24" i="6" s="1"/>
  <c r="BI24" i="6" s="1"/>
  <c r="BS24" i="6" s="1"/>
  <c r="DV26" i="6"/>
  <c r="L26" i="6" s="1"/>
  <c r="CV26" i="6"/>
  <c r="CM28" i="6"/>
  <c r="CC28" i="6"/>
  <c r="CB29" i="6"/>
  <c r="CJ30" i="6"/>
  <c r="BZ30" i="6"/>
  <c r="CN32" i="6"/>
  <c r="CD32" i="6"/>
  <c r="CD33" i="6"/>
  <c r="CN33" i="6"/>
  <c r="CA40" i="6"/>
  <c r="CK40" i="6"/>
  <c r="AT15" i="6"/>
  <c r="BD15" i="6" s="1"/>
  <c r="BN15" i="6" s="1"/>
  <c r="DV15" i="6"/>
  <c r="L15" i="6" s="1"/>
  <c r="CJ23" i="6"/>
  <c r="BZ23" i="6"/>
  <c r="CD18" i="6"/>
  <c r="CN18" i="6"/>
  <c r="DV19" i="6"/>
  <c r="L19" i="6" s="1"/>
  <c r="DU28" i="6"/>
  <c r="CM34" i="6"/>
  <c r="CC34" i="6"/>
  <c r="DV21" i="6"/>
  <c r="L21" i="6" s="1"/>
  <c r="CD22" i="6"/>
  <c r="CN22" i="6"/>
  <c r="DU24" i="6"/>
  <c r="CO25" i="6"/>
  <c r="CE25" i="6"/>
  <c r="CC33" i="6"/>
  <c r="CM33" i="6"/>
  <c r="AS15" i="6"/>
  <c r="BC15" i="6" s="1"/>
  <c r="BM15" i="6" s="1"/>
  <c r="DV23" i="6"/>
  <c r="L23" i="6" s="1"/>
  <c r="CD24" i="6"/>
  <c r="CB25" i="6"/>
  <c r="CO29" i="6"/>
  <c r="CE29" i="6"/>
  <c r="CO31" i="6"/>
  <c r="CJ34" i="6"/>
  <c r="BZ34" i="6"/>
  <c r="CJ35" i="6"/>
  <c r="BZ35" i="6"/>
  <c r="CO41" i="6"/>
  <c r="CE41" i="6"/>
  <c r="AP15" i="6"/>
  <c r="AY15" i="6" s="1"/>
  <c r="BI15" i="6" s="1"/>
  <c r="BS15" i="6" s="1"/>
  <c r="DE16" i="6"/>
  <c r="AJ18" i="6"/>
  <c r="AR18" i="6"/>
  <c r="BA18" i="6" s="1"/>
  <c r="BK18" i="6" s="1"/>
  <c r="BU18" i="6" s="1"/>
  <c r="AP19" i="6"/>
  <c r="AY19" i="6" s="1"/>
  <c r="BI19" i="6" s="1"/>
  <c r="BS19" i="6" s="1"/>
  <c r="DE20" i="6"/>
  <c r="AJ22" i="6"/>
  <c r="AR22" i="6"/>
  <c r="BA22" i="6" s="1"/>
  <c r="BK22" i="6" s="1"/>
  <c r="BU22" i="6" s="1"/>
  <c r="AP23" i="6"/>
  <c r="AY23" i="6" s="1"/>
  <c r="BI23" i="6" s="1"/>
  <c r="BS23" i="6" s="1"/>
  <c r="DE24" i="6"/>
  <c r="AJ26" i="6"/>
  <c r="AR26" i="6"/>
  <c r="BA26" i="6" s="1"/>
  <c r="BK26" i="6" s="1"/>
  <c r="BU26" i="6" s="1"/>
  <c r="AP27" i="6"/>
  <c r="AY27" i="6" s="1"/>
  <c r="BI27" i="6" s="1"/>
  <c r="BS27" i="6" s="1"/>
  <c r="DV27" i="6"/>
  <c r="L27" i="6" s="1"/>
  <c r="AL29" i="6"/>
  <c r="AU29" i="6" s="1"/>
  <c r="BE29" i="6" s="1"/>
  <c r="BO29" i="6" s="1"/>
  <c r="AJ30" i="6"/>
  <c r="F31" i="6"/>
  <c r="F34" i="6"/>
  <c r="DV36" i="6"/>
  <c r="L36" i="6" s="1"/>
  <c r="CI38" i="6"/>
  <c r="CA45" i="6"/>
  <c r="CK45" i="6"/>
  <c r="CA31" i="6"/>
  <c r="CB35" i="6"/>
  <c r="CL35" i="6"/>
  <c r="CD37" i="6"/>
  <c r="CK38" i="6"/>
  <c r="CL41" i="6"/>
  <c r="CB41" i="6"/>
  <c r="DV35" i="6"/>
  <c r="L35" i="6" s="1"/>
  <c r="CN36" i="6"/>
  <c r="CD36" i="6"/>
  <c r="CC38" i="6"/>
  <c r="CM38" i="6"/>
  <c r="CD47" i="6"/>
  <c r="CN47" i="6"/>
  <c r="AL15" i="6"/>
  <c r="AU15" i="6" s="1"/>
  <c r="BE15" i="6" s="1"/>
  <c r="BO15" i="6" s="1"/>
  <c r="AP17" i="6"/>
  <c r="AY17" i="6" s="1"/>
  <c r="BI17" i="6" s="1"/>
  <c r="BS17" i="6" s="1"/>
  <c r="AN18" i="6"/>
  <c r="AW18" i="6" s="1"/>
  <c r="BG18" i="6" s="1"/>
  <c r="BQ18" i="6" s="1"/>
  <c r="AL19" i="6"/>
  <c r="AU19" i="6" s="1"/>
  <c r="BE19" i="6" s="1"/>
  <c r="BO19" i="6" s="1"/>
  <c r="AP21" i="6"/>
  <c r="AY21" i="6" s="1"/>
  <c r="BI21" i="6" s="1"/>
  <c r="BS21" i="6" s="1"/>
  <c r="AN22" i="6"/>
  <c r="AW22" i="6" s="1"/>
  <c r="BG22" i="6" s="1"/>
  <c r="BQ22" i="6" s="1"/>
  <c r="AL23" i="6"/>
  <c r="AU23" i="6" s="1"/>
  <c r="BE23" i="6" s="1"/>
  <c r="BO23" i="6" s="1"/>
  <c r="AP25" i="6"/>
  <c r="AY25" i="6" s="1"/>
  <c r="BI25" i="6" s="1"/>
  <c r="BS25" i="6" s="1"/>
  <c r="AN26" i="6"/>
  <c r="AW26" i="6" s="1"/>
  <c r="BG26" i="6" s="1"/>
  <c r="BQ26" i="6" s="1"/>
  <c r="AL27" i="6"/>
  <c r="AU27" i="6" s="1"/>
  <c r="BE27" i="6" s="1"/>
  <c r="BO27" i="6" s="1"/>
  <c r="AP29" i="6"/>
  <c r="AY29" i="6" s="1"/>
  <c r="BI29" i="6" s="1"/>
  <c r="BS29" i="6" s="1"/>
  <c r="AP30" i="6"/>
  <c r="AY30" i="6" s="1"/>
  <c r="BI30" i="6" s="1"/>
  <c r="BS30" i="6" s="1"/>
  <c r="AM32" i="6"/>
  <c r="AV32" i="6" s="1"/>
  <c r="BF32" i="6" s="1"/>
  <c r="BP32" i="6" s="1"/>
  <c r="AR32" i="6"/>
  <c r="BA32" i="6" s="1"/>
  <c r="BK32" i="6" s="1"/>
  <c r="BU32" i="6" s="1"/>
  <c r="AJ32" i="6"/>
  <c r="AO32" i="6"/>
  <c r="AX32" i="6" s="1"/>
  <c r="BH32" i="6" s="1"/>
  <c r="BR32" i="6" s="1"/>
  <c r="AR34" i="6"/>
  <c r="BA34" i="6" s="1"/>
  <c r="BK34" i="6" s="1"/>
  <c r="BU34" i="6" s="1"/>
  <c r="AJ34" i="6"/>
  <c r="AQ34" i="6"/>
  <c r="AZ34" i="6" s="1"/>
  <c r="BJ34" i="6" s="1"/>
  <c r="BT34" i="6" s="1"/>
  <c r="AI34" i="6"/>
  <c r="AN34" i="6"/>
  <c r="AW34" i="6" s="1"/>
  <c r="BG34" i="6" s="1"/>
  <c r="BQ34" i="6" s="1"/>
  <c r="AK34" i="6"/>
  <c r="CK35" i="6"/>
  <c r="CA35" i="6"/>
  <c r="CN38" i="6"/>
  <c r="CD38" i="6"/>
  <c r="CO47" i="6"/>
  <c r="BV65" i="6"/>
  <c r="AO18" i="6"/>
  <c r="AX18" i="6" s="1"/>
  <c r="BH18" i="6" s="1"/>
  <c r="BR18" i="6" s="1"/>
  <c r="DU18" i="6"/>
  <c r="AO22" i="6"/>
  <c r="AX22" i="6" s="1"/>
  <c r="BH22" i="6" s="1"/>
  <c r="BR22" i="6" s="1"/>
  <c r="DU22" i="6"/>
  <c r="AO26" i="6"/>
  <c r="AX26" i="6" s="1"/>
  <c r="BH26" i="6" s="1"/>
  <c r="BR26" i="6" s="1"/>
  <c r="DU26" i="6"/>
  <c r="AM27" i="6"/>
  <c r="AV27" i="6" s="1"/>
  <c r="BF27" i="6" s="1"/>
  <c r="BP27" i="6" s="1"/>
  <c r="DU30" i="6"/>
  <c r="AO31" i="6"/>
  <c r="AX31" i="6" s="1"/>
  <c r="BH31" i="6" s="1"/>
  <c r="BR31" i="6" s="1"/>
  <c r="AL31" i="6"/>
  <c r="AU31" i="6" s="1"/>
  <c r="BE31" i="6" s="1"/>
  <c r="BO31" i="6" s="1"/>
  <c r="AQ31" i="6"/>
  <c r="AZ31" i="6" s="1"/>
  <c r="BJ31" i="6" s="1"/>
  <c r="BT31" i="6" s="1"/>
  <c r="AI31" i="6"/>
  <c r="AI32" i="6"/>
  <c r="AL34" i="6"/>
  <c r="AU34" i="6" s="1"/>
  <c r="BE34" i="6" s="1"/>
  <c r="BO34" i="6" s="1"/>
  <c r="CN39" i="6"/>
  <c r="CD39" i="6"/>
  <c r="AP18" i="6"/>
  <c r="AY18" i="6" s="1"/>
  <c r="BI18" i="6" s="1"/>
  <c r="BS18" i="6" s="1"/>
  <c r="AP22" i="6"/>
  <c r="AY22" i="6" s="1"/>
  <c r="BI22" i="6" s="1"/>
  <c r="BS22" i="6" s="1"/>
  <c r="AP26" i="6"/>
  <c r="AY26" i="6" s="1"/>
  <c r="BI26" i="6" s="1"/>
  <c r="BS26" i="6" s="1"/>
  <c r="AN30" i="6"/>
  <c r="AW30" i="6" s="1"/>
  <c r="BG30" i="6" s="1"/>
  <c r="BQ30" i="6" s="1"/>
  <c r="AK30" i="6"/>
  <c r="AR30" i="6"/>
  <c r="BA30" i="6" s="1"/>
  <c r="BK30" i="6" s="1"/>
  <c r="BU30" i="6" s="1"/>
  <c r="DU32" i="6"/>
  <c r="CM35" i="6"/>
  <c r="CC35" i="6"/>
  <c r="DU40" i="6"/>
  <c r="AS39" i="6"/>
  <c r="BC39" i="6" s="1"/>
  <c r="BM39" i="6" s="1"/>
  <c r="CB39" i="6"/>
  <c r="CL39" i="6"/>
  <c r="AI18" i="6"/>
  <c r="AI22" i="6"/>
  <c r="AI26" i="6"/>
  <c r="AI30" i="6"/>
  <c r="AK31" i="6"/>
  <c r="F32" i="6"/>
  <c r="AL32" i="6"/>
  <c r="AU32" i="6" s="1"/>
  <c r="BE32" i="6" s="1"/>
  <c r="BO32" i="6" s="1"/>
  <c r="DV33" i="6"/>
  <c r="L33" i="6" s="1"/>
  <c r="AO34" i="6"/>
  <c r="AX34" i="6" s="1"/>
  <c r="BH34" i="6" s="1"/>
  <c r="BR34" i="6" s="1"/>
  <c r="DU37" i="6"/>
  <c r="CL38" i="6"/>
  <c r="CB38" i="6"/>
  <c r="BY41" i="6"/>
  <c r="CI41" i="6"/>
  <c r="CM42" i="6"/>
  <c r="CC42" i="6"/>
  <c r="CL45" i="6"/>
  <c r="CB45" i="6"/>
  <c r="AM33" i="6"/>
  <c r="AV33" i="6" s="1"/>
  <c r="BF33" i="6" s="1"/>
  <c r="BP33" i="6" s="1"/>
  <c r="AI35" i="6"/>
  <c r="AR35" i="6"/>
  <c r="BA35" i="6" s="1"/>
  <c r="BK35" i="6" s="1"/>
  <c r="BU35" i="6" s="1"/>
  <c r="AI36" i="6"/>
  <c r="AK37" i="6"/>
  <c r="CJ39" i="6"/>
  <c r="AM40" i="6"/>
  <c r="AV40" i="6" s="1"/>
  <c r="BF40" i="6" s="1"/>
  <c r="BP40" i="6" s="1"/>
  <c r="AK40" i="6"/>
  <c r="AR40" i="6"/>
  <c r="BA40" i="6" s="1"/>
  <c r="BK40" i="6" s="1"/>
  <c r="BU40" i="6" s="1"/>
  <c r="AJ40" i="6"/>
  <c r="AP40" i="6"/>
  <c r="AY40" i="6" s="1"/>
  <c r="BI40" i="6" s="1"/>
  <c r="BS40" i="6" s="1"/>
  <c r="AO40" i="6"/>
  <c r="AX40" i="6" s="1"/>
  <c r="BH40" i="6" s="1"/>
  <c r="BR40" i="6" s="1"/>
  <c r="AL40" i="6"/>
  <c r="AU40" i="6" s="1"/>
  <c r="BE40" i="6" s="1"/>
  <c r="BO40" i="6" s="1"/>
  <c r="DV43" i="6"/>
  <c r="L43" i="6" s="1"/>
  <c r="CI45" i="6"/>
  <c r="DU36" i="6"/>
  <c r="DV38" i="6"/>
  <c r="L38" i="6" s="1"/>
  <c r="DV41" i="6"/>
  <c r="L41" i="6" s="1"/>
  <c r="CK43" i="6"/>
  <c r="CA43" i="6"/>
  <c r="BY50" i="6"/>
  <c r="CI50" i="6"/>
  <c r="CE51" i="6"/>
  <c r="CO51" i="6"/>
  <c r="BV53" i="6"/>
  <c r="AL35" i="6"/>
  <c r="AU35" i="6" s="1"/>
  <c r="BE35" i="6" s="1"/>
  <c r="BO35" i="6" s="1"/>
  <c r="BZ41" i="6"/>
  <c r="CJ41" i="6"/>
  <c r="CE43" i="6"/>
  <c r="CO43" i="6"/>
  <c r="CD45" i="6"/>
  <c r="CN45" i="6"/>
  <c r="AS47" i="6"/>
  <c r="BC47" i="6" s="1"/>
  <c r="BM47" i="6" s="1"/>
  <c r="CK47" i="6"/>
  <c r="BZ49" i="6"/>
  <c r="CJ49" i="6"/>
  <c r="CN50" i="6"/>
  <c r="CD50" i="6"/>
  <c r="CA51" i="6"/>
  <c r="CK51" i="6"/>
  <c r="CA41" i="6"/>
  <c r="CD43" i="6"/>
  <c r="CN43" i="6"/>
  <c r="CC43" i="6"/>
  <c r="CM43" i="6"/>
  <c r="CM45" i="6"/>
  <c r="CC45" i="6"/>
  <c r="DV49" i="6"/>
  <c r="L49" i="6" s="1"/>
  <c r="AM37" i="6"/>
  <c r="AV37" i="6" s="1"/>
  <c r="BF37" i="6" s="1"/>
  <c r="BP37" i="6" s="1"/>
  <c r="AL37" i="6"/>
  <c r="AU37" i="6" s="1"/>
  <c r="BE37" i="6" s="1"/>
  <c r="BO37" i="6" s="1"/>
  <c r="AR37" i="6"/>
  <c r="BA37" i="6" s="1"/>
  <c r="BK37" i="6" s="1"/>
  <c r="BU37" i="6" s="1"/>
  <c r="AJ37" i="6"/>
  <c r="CN44" i="6"/>
  <c r="CD44" i="6"/>
  <c r="CB44" i="6"/>
  <c r="DU46" i="6"/>
  <c r="AS45" i="6"/>
  <c r="BC45" i="6" s="1"/>
  <c r="BM45" i="6" s="1"/>
  <c r="CO45" i="6"/>
  <c r="CE45" i="6"/>
  <c r="BY46" i="6"/>
  <c r="CI46" i="6"/>
  <c r="AQ35" i="6"/>
  <c r="AZ35" i="6" s="1"/>
  <c r="BJ35" i="6" s="1"/>
  <c r="BT35" i="6" s="1"/>
  <c r="AO36" i="6"/>
  <c r="AX36" i="6" s="1"/>
  <c r="BH36" i="6" s="1"/>
  <c r="BR36" i="6" s="1"/>
  <c r="AL36" i="6"/>
  <c r="AU36" i="6" s="1"/>
  <c r="BE36" i="6" s="1"/>
  <c r="BO36" i="6" s="1"/>
  <c r="AR36" i="6"/>
  <c r="BA36" i="6" s="1"/>
  <c r="BK36" i="6" s="1"/>
  <c r="BU36" i="6" s="1"/>
  <c r="AI37" i="6"/>
  <c r="CD40" i="6"/>
  <c r="AQ42" i="6"/>
  <c r="AZ42" i="6" s="1"/>
  <c r="BJ42" i="6" s="1"/>
  <c r="BT42" i="6" s="1"/>
  <c r="AI42" i="6"/>
  <c r="AO42" i="6"/>
  <c r="AX42" i="6" s="1"/>
  <c r="BH42" i="6" s="1"/>
  <c r="BR42" i="6" s="1"/>
  <c r="AN42" i="6"/>
  <c r="AW42" i="6" s="1"/>
  <c r="BG42" i="6" s="1"/>
  <c r="BQ42" i="6" s="1"/>
  <c r="AR42" i="6"/>
  <c r="BA42" i="6" s="1"/>
  <c r="BK42" i="6" s="1"/>
  <c r="BU42" i="6" s="1"/>
  <c r="AM42" i="6"/>
  <c r="AV42" i="6" s="1"/>
  <c r="BF42" i="6" s="1"/>
  <c r="BP42" i="6" s="1"/>
  <c r="AL42" i="6"/>
  <c r="AU42" i="6" s="1"/>
  <c r="BE42" i="6" s="1"/>
  <c r="BO42" i="6" s="1"/>
  <c r="F42" i="6"/>
  <c r="AJ42" i="6"/>
  <c r="AS43" i="6"/>
  <c r="BC43" i="6" s="1"/>
  <c r="BM43" i="6" s="1"/>
  <c r="CI44" i="6"/>
  <c r="BY44" i="6"/>
  <c r="BZ45" i="6"/>
  <c r="CJ45" i="6"/>
  <c r="CL59" i="6"/>
  <c r="CB59" i="6"/>
  <c r="CJ51" i="6"/>
  <c r="BZ51" i="6"/>
  <c r="CD54" i="6"/>
  <c r="CN54" i="6"/>
  <c r="CM55" i="6"/>
  <c r="CC55" i="6"/>
  <c r="AN39" i="6"/>
  <c r="AW39" i="6" s="1"/>
  <c r="BG39" i="6" s="1"/>
  <c r="BQ39" i="6" s="1"/>
  <c r="AS41" i="6"/>
  <c r="BC41" i="6" s="1"/>
  <c r="BM41" i="6" s="1"/>
  <c r="DU42" i="6"/>
  <c r="F44" i="6"/>
  <c r="AN44" i="6"/>
  <c r="AW44" i="6" s="1"/>
  <c r="BG44" i="6" s="1"/>
  <c r="BQ44" i="6" s="1"/>
  <c r="DV45" i="6"/>
  <c r="L45" i="6" s="1"/>
  <c r="CI53" i="6"/>
  <c r="BY53" i="6"/>
  <c r="CO54" i="6"/>
  <c r="CE54" i="6"/>
  <c r="CK56" i="6"/>
  <c r="CA56" i="6"/>
  <c r="DU39" i="6"/>
  <c r="AP39" i="6"/>
  <c r="AY39" i="6" s="1"/>
  <c r="BI39" i="6" s="1"/>
  <c r="BS39" i="6" s="1"/>
  <c r="AP44" i="6"/>
  <c r="AY44" i="6" s="1"/>
  <c r="BI44" i="6" s="1"/>
  <c r="BS44" i="6" s="1"/>
  <c r="CN46" i="6"/>
  <c r="CD46" i="6"/>
  <c r="DU48" i="6"/>
  <c r="DU47" i="6"/>
  <c r="CA49" i="6"/>
  <c r="CK49" i="6"/>
  <c r="CJ50" i="6"/>
  <c r="BZ50" i="6"/>
  <c r="CJ52" i="6"/>
  <c r="BZ52" i="6"/>
  <c r="CD56" i="6"/>
  <c r="CN56" i="6"/>
  <c r="BY58" i="6"/>
  <c r="CI58" i="6"/>
  <c r="CI60" i="6"/>
  <c r="BY60" i="6"/>
  <c r="AS38" i="6"/>
  <c r="BC38" i="6" s="1"/>
  <c r="BM38" i="6" s="1"/>
  <c r="AI39" i="6"/>
  <c r="CM46" i="6"/>
  <c r="DV47" i="6"/>
  <c r="L47" i="6" s="1"/>
  <c r="AO48" i="6"/>
  <c r="AX48" i="6" s="1"/>
  <c r="BH48" i="6" s="1"/>
  <c r="BR48" i="6" s="1"/>
  <c r="AN48" i="6"/>
  <c r="AW48" i="6" s="1"/>
  <c r="BG48" i="6" s="1"/>
  <c r="BQ48" i="6" s="1"/>
  <c r="AL48" i="6"/>
  <c r="AU48" i="6" s="1"/>
  <c r="BE48" i="6" s="1"/>
  <c r="BO48" i="6" s="1"/>
  <c r="AK48" i="6"/>
  <c r="AR48" i="6"/>
  <c r="BA48" i="6" s="1"/>
  <c r="BK48" i="6" s="1"/>
  <c r="BU48" i="6" s="1"/>
  <c r="AJ48" i="6"/>
  <c r="F48" i="6"/>
  <c r="AQ48" i="6"/>
  <c r="AZ48" i="6" s="1"/>
  <c r="BJ48" i="6" s="1"/>
  <c r="BT48" i="6" s="1"/>
  <c r="AP48" i="6"/>
  <c r="AY48" i="6" s="1"/>
  <c r="BI48" i="6" s="1"/>
  <c r="BS48" i="6" s="1"/>
  <c r="CI51" i="6"/>
  <c r="BY51" i="6"/>
  <c r="CN51" i="6"/>
  <c r="BZ58" i="6"/>
  <c r="CJ58" i="6"/>
  <c r="CJ60" i="6"/>
  <c r="BZ60" i="6"/>
  <c r="CO61" i="6"/>
  <c r="CE61" i="6"/>
  <c r="DU44" i="6"/>
  <c r="CI47" i="6"/>
  <c r="BY47" i="6"/>
  <c r="AI48" i="6"/>
  <c r="AM44" i="6"/>
  <c r="AV44" i="6" s="1"/>
  <c r="BF44" i="6" s="1"/>
  <c r="BP44" i="6" s="1"/>
  <c r="AK44" i="6"/>
  <c r="AR44" i="6"/>
  <c r="BA44" i="6" s="1"/>
  <c r="BK44" i="6" s="1"/>
  <c r="BU44" i="6" s="1"/>
  <c r="AJ44" i="6"/>
  <c r="AM48" i="6"/>
  <c r="AV48" i="6" s="1"/>
  <c r="BF48" i="6" s="1"/>
  <c r="BP48" i="6" s="1"/>
  <c r="CE49" i="6"/>
  <c r="CO49" i="6"/>
  <c r="CA53" i="6"/>
  <c r="CK53" i="6"/>
  <c r="AT54" i="6"/>
  <c r="BD54" i="6" s="1"/>
  <c r="BN54" i="6" s="1"/>
  <c r="DV54" i="6"/>
  <c r="L54" i="6" s="1"/>
  <c r="AO43" i="6"/>
  <c r="AX43" i="6" s="1"/>
  <c r="BH43" i="6" s="1"/>
  <c r="BR43" i="6" s="1"/>
  <c r="AM43" i="6"/>
  <c r="AV43" i="6" s="1"/>
  <c r="BF43" i="6" s="1"/>
  <c r="BP43" i="6" s="1"/>
  <c r="AL43" i="6"/>
  <c r="AU43" i="6" s="1"/>
  <c r="BE43" i="6" s="1"/>
  <c r="BO43" i="6" s="1"/>
  <c r="AI44" i="6"/>
  <c r="CL47" i="6"/>
  <c r="CB47" i="6"/>
  <c r="CL51" i="6"/>
  <c r="CB51" i="6"/>
  <c r="AO52" i="6"/>
  <c r="AX52" i="6" s="1"/>
  <c r="BH52" i="6" s="1"/>
  <c r="BR52" i="6" s="1"/>
  <c r="AN52" i="6"/>
  <c r="AW52" i="6" s="1"/>
  <c r="BG52" i="6" s="1"/>
  <c r="BQ52" i="6" s="1"/>
  <c r="AL52" i="6"/>
  <c r="AU52" i="6" s="1"/>
  <c r="BE52" i="6" s="1"/>
  <c r="BO52" i="6" s="1"/>
  <c r="AK52" i="6"/>
  <c r="AR52" i="6"/>
  <c r="BA52" i="6" s="1"/>
  <c r="BK52" i="6" s="1"/>
  <c r="BU52" i="6" s="1"/>
  <c r="AJ52" i="6"/>
  <c r="F52" i="6"/>
  <c r="BB52" i="6" s="1"/>
  <c r="BL52" i="6" s="1"/>
  <c r="AQ52" i="6"/>
  <c r="AZ52" i="6" s="1"/>
  <c r="BJ52" i="6" s="1"/>
  <c r="BT52" i="6" s="1"/>
  <c r="AP52" i="6"/>
  <c r="AY52" i="6" s="1"/>
  <c r="BI52" i="6" s="1"/>
  <c r="BS52" i="6" s="1"/>
  <c r="CI57" i="6"/>
  <c r="BY57" i="6"/>
  <c r="CB57" i="6"/>
  <c r="CL57" i="6"/>
  <c r="CA61" i="6"/>
  <c r="CK61" i="6"/>
  <c r="AP41" i="6"/>
  <c r="AY41" i="6" s="1"/>
  <c r="BI41" i="6" s="1"/>
  <c r="BS41" i="6" s="1"/>
  <c r="AK46" i="6"/>
  <c r="AR46" i="6"/>
  <c r="BA46" i="6" s="1"/>
  <c r="BK46" i="6" s="1"/>
  <c r="BU46" i="6" s="1"/>
  <c r="AJ46" i="6"/>
  <c r="AS46" i="6" s="1"/>
  <c r="BC46" i="6" s="1"/>
  <c r="BM46" i="6" s="1"/>
  <c r="AO46" i="6"/>
  <c r="AX46" i="6" s="1"/>
  <c r="BH46" i="6" s="1"/>
  <c r="BR46" i="6" s="1"/>
  <c r="AN46" i="6"/>
  <c r="AW46" i="6" s="1"/>
  <c r="BG46" i="6" s="1"/>
  <c r="BQ46" i="6" s="1"/>
  <c r="CC51" i="6"/>
  <c r="CC56" i="6"/>
  <c r="CM56" i="6"/>
  <c r="CK57" i="6"/>
  <c r="BV59" i="6"/>
  <c r="CD60" i="6"/>
  <c r="CN60" i="6"/>
  <c r="BV64" i="6"/>
  <c r="CB69" i="6"/>
  <c r="CL69" i="6"/>
  <c r="DV50" i="6"/>
  <c r="L50" i="6" s="1"/>
  <c r="BV50" i="6"/>
  <c r="DU52" i="6"/>
  <c r="AS51" i="6"/>
  <c r="BC51" i="6" s="1"/>
  <c r="BM51" i="6" s="1"/>
  <c r="CF51" i="6"/>
  <c r="CJ57" i="6"/>
  <c r="BZ57" i="6"/>
  <c r="CO58" i="6"/>
  <c r="CE58" i="6"/>
  <c r="CE59" i="6"/>
  <c r="CO59" i="6"/>
  <c r="CO60" i="6"/>
  <c r="CE60" i="6"/>
  <c r="DU50" i="6"/>
  <c r="DV51" i="6"/>
  <c r="L51" i="6" s="1"/>
  <c r="AT51" i="6"/>
  <c r="BD51" i="6" s="1"/>
  <c r="BN51" i="6" s="1"/>
  <c r="AT53" i="6"/>
  <c r="BD53" i="6" s="1"/>
  <c r="BN53" i="6" s="1"/>
  <c r="DV53" i="6"/>
  <c r="L53" i="6" s="1"/>
  <c r="DU55" i="6"/>
  <c r="AR55" i="6"/>
  <c r="BA55" i="6" s="1"/>
  <c r="BK55" i="6" s="1"/>
  <c r="BU55" i="6" s="1"/>
  <c r="AJ55" i="6"/>
  <c r="AQ55" i="6"/>
  <c r="AZ55" i="6" s="1"/>
  <c r="BJ55" i="6" s="1"/>
  <c r="BT55" i="6" s="1"/>
  <c r="AI55" i="6"/>
  <c r="AN55" i="6"/>
  <c r="AW55" i="6" s="1"/>
  <c r="BG55" i="6" s="1"/>
  <c r="BQ55" i="6" s="1"/>
  <c r="AM55" i="6"/>
  <c r="AV55" i="6" s="1"/>
  <c r="BF55" i="6" s="1"/>
  <c r="BP55" i="6" s="1"/>
  <c r="AL55" i="6"/>
  <c r="AU55" i="6" s="1"/>
  <c r="BE55" i="6" s="1"/>
  <c r="BO55" i="6" s="1"/>
  <c r="AO55" i="6"/>
  <c r="AX55" i="6" s="1"/>
  <c r="BH55" i="6" s="1"/>
  <c r="BR55" i="6" s="1"/>
  <c r="AK55" i="6"/>
  <c r="F55" i="6"/>
  <c r="BB55" i="6" s="1"/>
  <c r="BL55" i="6" s="1"/>
  <c r="BZ56" i="6"/>
  <c r="CJ56" i="6"/>
  <c r="BV58" i="6"/>
  <c r="BZ61" i="6"/>
  <c r="CJ61" i="6"/>
  <c r="AP49" i="6"/>
  <c r="AY49" i="6" s="1"/>
  <c r="BI49" i="6" s="1"/>
  <c r="BS49" i="6" s="1"/>
  <c r="AN50" i="6"/>
  <c r="AW50" i="6" s="1"/>
  <c r="BG50" i="6" s="1"/>
  <c r="BQ50" i="6" s="1"/>
  <c r="AP53" i="6"/>
  <c r="AY53" i="6" s="1"/>
  <c r="BI53" i="6" s="1"/>
  <c r="BS53" i="6" s="1"/>
  <c r="BX58" i="6"/>
  <c r="AS60" i="6"/>
  <c r="BC60" i="6" s="1"/>
  <c r="BM60" i="6" s="1"/>
  <c r="CC64" i="6"/>
  <c r="CM64" i="6"/>
  <c r="BX75" i="6"/>
  <c r="CH75" i="6"/>
  <c r="AM47" i="6"/>
  <c r="AV47" i="6" s="1"/>
  <c r="BF47" i="6" s="1"/>
  <c r="BP47" i="6" s="1"/>
  <c r="AI49" i="6"/>
  <c r="AQ49" i="6"/>
  <c r="AZ49" i="6" s="1"/>
  <c r="BJ49" i="6" s="1"/>
  <c r="BT49" i="6" s="1"/>
  <c r="AO50" i="6"/>
  <c r="AX50" i="6" s="1"/>
  <c r="BH50" i="6" s="1"/>
  <c r="BR50" i="6" s="1"/>
  <c r="AI53" i="6"/>
  <c r="AQ53" i="6"/>
  <c r="AZ53" i="6" s="1"/>
  <c r="BJ53" i="6" s="1"/>
  <c r="BT53" i="6" s="1"/>
  <c r="DV60" i="6"/>
  <c r="L60" i="6" s="1"/>
  <c r="BY61" i="6"/>
  <c r="CI61" i="6"/>
  <c r="CO65" i="6"/>
  <c r="CE65" i="6"/>
  <c r="AP50" i="6"/>
  <c r="AY50" i="6" s="1"/>
  <c r="BI50" i="6" s="1"/>
  <c r="BS50" i="6" s="1"/>
  <c r="AJ53" i="6"/>
  <c r="AR53" i="6"/>
  <c r="BA53" i="6" s="1"/>
  <c r="BK53" i="6" s="1"/>
  <c r="BU53" i="6" s="1"/>
  <c r="BV54" i="6"/>
  <c r="BZ54" i="6"/>
  <c r="CJ54" i="6"/>
  <c r="CB56" i="6"/>
  <c r="BV57" i="6"/>
  <c r="CH57" i="6"/>
  <c r="DV59" i="6"/>
  <c r="L59" i="6" s="1"/>
  <c r="AT59" i="6"/>
  <c r="BD59" i="6" s="1"/>
  <c r="BN59" i="6" s="1"/>
  <c r="CK60" i="6"/>
  <c r="CA60" i="6"/>
  <c r="BZ65" i="6"/>
  <c r="CJ65" i="6"/>
  <c r="CL67" i="6"/>
  <c r="CB67" i="6"/>
  <c r="AP47" i="6"/>
  <c r="AY47" i="6" s="1"/>
  <c r="BI47" i="6" s="1"/>
  <c r="BS47" i="6" s="1"/>
  <c r="AL49" i="6"/>
  <c r="AU49" i="6" s="1"/>
  <c r="BE49" i="6" s="1"/>
  <c r="BO49" i="6" s="1"/>
  <c r="AJ50" i="6"/>
  <c r="AR50" i="6"/>
  <c r="BA50" i="6" s="1"/>
  <c r="BK50" i="6" s="1"/>
  <c r="BU50" i="6" s="1"/>
  <c r="DV57" i="6"/>
  <c r="L57" i="6" s="1"/>
  <c r="AS58" i="6"/>
  <c r="BC58" i="6" s="1"/>
  <c r="BM58" i="6" s="1"/>
  <c r="DU59" i="6"/>
  <c r="CN58" i="6"/>
  <c r="BV60" i="6"/>
  <c r="BV62" i="6"/>
  <c r="AI47" i="6"/>
  <c r="CP56" i="6"/>
  <c r="CF56" i="6"/>
  <c r="CL60" i="6"/>
  <c r="CB60" i="6"/>
  <c r="CL61" i="6"/>
  <c r="CB61" i="6"/>
  <c r="CM62" i="6"/>
  <c r="CC62" i="6"/>
  <c r="AN54" i="6"/>
  <c r="AW54" i="6" s="1"/>
  <c r="BG54" i="6" s="1"/>
  <c r="BQ54" i="6" s="1"/>
  <c r="AJ56" i="6"/>
  <c r="AR56" i="6"/>
  <c r="BA56" i="6" s="1"/>
  <c r="BK56" i="6" s="1"/>
  <c r="BU56" i="6" s="1"/>
  <c r="AP57" i="6"/>
  <c r="AY57" i="6" s="1"/>
  <c r="BI57" i="6" s="1"/>
  <c r="BS57" i="6" s="1"/>
  <c r="AN58" i="6"/>
  <c r="AW58" i="6" s="1"/>
  <c r="BG58" i="6" s="1"/>
  <c r="BQ58" i="6" s="1"/>
  <c r="AL59" i="6"/>
  <c r="AU59" i="6" s="1"/>
  <c r="BE59" i="6" s="1"/>
  <c r="BO59" i="6" s="1"/>
  <c r="AS61" i="6"/>
  <c r="BC61" i="6" s="1"/>
  <c r="BM61" i="6" s="1"/>
  <c r="DU62" i="6"/>
  <c r="CF61" i="6"/>
  <c r="DU64" i="6"/>
  <c r="AS63" i="6"/>
  <c r="BC63" i="6" s="1"/>
  <c r="BM63" i="6" s="1"/>
  <c r="CN63" i="6"/>
  <c r="CB65" i="6"/>
  <c r="AK66" i="6"/>
  <c r="AR66" i="6"/>
  <c r="BA66" i="6" s="1"/>
  <c r="BK66" i="6" s="1"/>
  <c r="BU66" i="6" s="1"/>
  <c r="AJ66" i="6"/>
  <c r="AQ66" i="6"/>
  <c r="AZ66" i="6" s="1"/>
  <c r="BJ66" i="6" s="1"/>
  <c r="BT66" i="6" s="1"/>
  <c r="AI66" i="6"/>
  <c r="AO66" i="6"/>
  <c r="AX66" i="6" s="1"/>
  <c r="BH66" i="6" s="1"/>
  <c r="BR66" i="6" s="1"/>
  <c r="AN66" i="6"/>
  <c r="AW66" i="6" s="1"/>
  <c r="BG66" i="6" s="1"/>
  <c r="BQ66" i="6" s="1"/>
  <c r="AM66" i="6"/>
  <c r="AV66" i="6" s="1"/>
  <c r="BF66" i="6" s="1"/>
  <c r="BP66" i="6" s="1"/>
  <c r="CI67" i="6"/>
  <c r="BY67" i="6"/>
  <c r="BZ78" i="6"/>
  <c r="CJ78" i="6"/>
  <c r="AO54" i="6"/>
  <c r="AX54" i="6" s="1"/>
  <c r="BH54" i="6" s="1"/>
  <c r="BR54" i="6" s="1"/>
  <c r="AK56" i="6"/>
  <c r="AI57" i="6"/>
  <c r="AQ57" i="6"/>
  <c r="AZ57" i="6" s="1"/>
  <c r="BJ57" i="6" s="1"/>
  <c r="BT57" i="6" s="1"/>
  <c r="AO58" i="6"/>
  <c r="AX58" i="6" s="1"/>
  <c r="BH58" i="6" s="1"/>
  <c r="BR58" i="6" s="1"/>
  <c r="AM59" i="6"/>
  <c r="AV59" i="6" s="1"/>
  <c r="BF59" i="6" s="1"/>
  <c r="BP59" i="6" s="1"/>
  <c r="DV63" i="6"/>
  <c r="L63" i="6" s="1"/>
  <c r="AL66" i="6"/>
  <c r="AU66" i="6" s="1"/>
  <c r="BE66" i="6" s="1"/>
  <c r="BO66" i="6" s="1"/>
  <c r="CK67" i="6"/>
  <c r="CA67" i="6"/>
  <c r="BV72" i="6"/>
  <c r="CE72" i="6"/>
  <c r="CO72" i="6"/>
  <c r="AP54" i="6"/>
  <c r="AY54" i="6" s="1"/>
  <c r="BI54" i="6" s="1"/>
  <c r="BS54" i="6" s="1"/>
  <c r="AL56" i="6"/>
  <c r="AU56" i="6" s="1"/>
  <c r="BE56" i="6" s="1"/>
  <c r="BO56" i="6" s="1"/>
  <c r="AJ57" i="6"/>
  <c r="AR57" i="6"/>
  <c r="BA57" i="6" s="1"/>
  <c r="BK57" i="6" s="1"/>
  <c r="BU57" i="6" s="1"/>
  <c r="AP58" i="6"/>
  <c r="AY58" i="6" s="1"/>
  <c r="BI58" i="6" s="1"/>
  <c r="BS58" i="6" s="1"/>
  <c r="DV58" i="6"/>
  <c r="L58" i="6" s="1"/>
  <c r="AN59" i="6"/>
  <c r="AW59" i="6" s="1"/>
  <c r="BG59" i="6" s="1"/>
  <c r="BQ59" i="6" s="1"/>
  <c r="AT60" i="6"/>
  <c r="BD60" i="6" s="1"/>
  <c r="BN60" i="6" s="1"/>
  <c r="CK63" i="6"/>
  <c r="CA63" i="6"/>
  <c r="CI65" i="6"/>
  <c r="BY65" i="6"/>
  <c r="AP66" i="6"/>
  <c r="AY66" i="6" s="1"/>
  <c r="BI66" i="6" s="1"/>
  <c r="BS66" i="6" s="1"/>
  <c r="BV67" i="6"/>
  <c r="CN67" i="6"/>
  <c r="BV68" i="6"/>
  <c r="CD76" i="6"/>
  <c r="CN76" i="6"/>
  <c r="AS65" i="6"/>
  <c r="BC65" i="6" s="1"/>
  <c r="BM65" i="6" s="1"/>
  <c r="DU66" i="6"/>
  <c r="CK69" i="6"/>
  <c r="CA69" i="6"/>
  <c r="AP59" i="6"/>
  <c r="AY59" i="6" s="1"/>
  <c r="BI59" i="6" s="1"/>
  <c r="BS59" i="6" s="1"/>
  <c r="AR62" i="6"/>
  <c r="BA62" i="6" s="1"/>
  <c r="BK62" i="6" s="1"/>
  <c r="BU62" i="6" s="1"/>
  <c r="AJ62" i="6"/>
  <c r="AQ62" i="6"/>
  <c r="AZ62" i="6" s="1"/>
  <c r="BJ62" i="6" s="1"/>
  <c r="BT62" i="6" s="1"/>
  <c r="AI62" i="6"/>
  <c r="AO62" i="6"/>
  <c r="AX62" i="6" s="1"/>
  <c r="BH62" i="6" s="1"/>
  <c r="BR62" i="6" s="1"/>
  <c r="AN62" i="6"/>
  <c r="AW62" i="6" s="1"/>
  <c r="BG62" i="6" s="1"/>
  <c r="BQ62" i="6" s="1"/>
  <c r="AM62" i="6"/>
  <c r="AV62" i="6" s="1"/>
  <c r="BF62" i="6" s="1"/>
  <c r="BP62" i="6" s="1"/>
  <c r="CE63" i="6"/>
  <c r="CO63" i="6"/>
  <c r="CM67" i="6"/>
  <c r="CC67" i="6"/>
  <c r="CE67" i="6"/>
  <c r="CO67" i="6"/>
  <c r="BV73" i="6"/>
  <c r="CO74" i="6"/>
  <c r="CE74" i="6"/>
  <c r="AI59" i="6"/>
  <c r="AQ59" i="6"/>
  <c r="AZ59" i="6" s="1"/>
  <c r="BJ59" i="6" s="1"/>
  <c r="BT59" i="6" s="1"/>
  <c r="AK62" i="6"/>
  <c r="AO64" i="6"/>
  <c r="AX64" i="6" s="1"/>
  <c r="BH64" i="6" s="1"/>
  <c r="BR64" i="6" s="1"/>
  <c r="AN64" i="6"/>
  <c r="AW64" i="6" s="1"/>
  <c r="BG64" i="6" s="1"/>
  <c r="BQ64" i="6" s="1"/>
  <c r="AM64" i="6"/>
  <c r="AV64" i="6" s="1"/>
  <c r="BF64" i="6" s="1"/>
  <c r="BP64" i="6" s="1"/>
  <c r="AK64" i="6"/>
  <c r="AR64" i="6"/>
  <c r="BA64" i="6" s="1"/>
  <c r="BK64" i="6" s="1"/>
  <c r="BU64" i="6" s="1"/>
  <c r="AJ64" i="6"/>
  <c r="AQ64" i="6"/>
  <c r="AZ64" i="6" s="1"/>
  <c r="BJ64" i="6" s="1"/>
  <c r="BT64" i="6" s="1"/>
  <c r="AI64" i="6"/>
  <c r="CA65" i="6"/>
  <c r="CK65" i="6"/>
  <c r="AO68" i="6"/>
  <c r="AX68" i="6" s="1"/>
  <c r="BH68" i="6" s="1"/>
  <c r="BR68" i="6" s="1"/>
  <c r="AN68" i="6"/>
  <c r="AW68" i="6" s="1"/>
  <c r="BG68" i="6" s="1"/>
  <c r="BQ68" i="6" s="1"/>
  <c r="AM68" i="6"/>
  <c r="AV68" i="6" s="1"/>
  <c r="BF68" i="6" s="1"/>
  <c r="BP68" i="6" s="1"/>
  <c r="AL68" i="6"/>
  <c r="AU68" i="6" s="1"/>
  <c r="BE68" i="6" s="1"/>
  <c r="BO68" i="6" s="1"/>
  <c r="AK68" i="6"/>
  <c r="AR68" i="6"/>
  <c r="BA68" i="6" s="1"/>
  <c r="BK68" i="6" s="1"/>
  <c r="BU68" i="6" s="1"/>
  <c r="AJ68" i="6"/>
  <c r="AQ68" i="6"/>
  <c r="AZ68" i="6" s="1"/>
  <c r="BJ68" i="6" s="1"/>
  <c r="BT68" i="6" s="1"/>
  <c r="AI68" i="6"/>
  <c r="BZ70" i="6"/>
  <c r="CJ70" i="6"/>
  <c r="AJ59" i="6"/>
  <c r="AL62" i="6"/>
  <c r="AU62" i="6" s="1"/>
  <c r="BE62" i="6" s="1"/>
  <c r="BO62" i="6" s="1"/>
  <c r="CM63" i="6"/>
  <c r="CC63" i="6"/>
  <c r="CF63" i="6"/>
  <c r="AL64" i="6"/>
  <c r="AU64" i="6" s="1"/>
  <c r="BE64" i="6" s="1"/>
  <c r="BO64" i="6" s="1"/>
  <c r="F66" i="6"/>
  <c r="BB66" i="6" s="1"/>
  <c r="BL66" i="6" s="1"/>
  <c r="DU68" i="6"/>
  <c r="AS67" i="6"/>
  <c r="BC67" i="6" s="1"/>
  <c r="BM67" i="6" s="1"/>
  <c r="AP68" i="6"/>
  <c r="AY68" i="6" s="1"/>
  <c r="BI68" i="6" s="1"/>
  <c r="BS68" i="6" s="1"/>
  <c r="BX69" i="6"/>
  <c r="CH69" i="6"/>
  <c r="BX71" i="6"/>
  <c r="CH71" i="6"/>
  <c r="CC69" i="6"/>
  <c r="CM69" i="6"/>
  <c r="AS70" i="6"/>
  <c r="BC70" i="6" s="1"/>
  <c r="BM70" i="6" s="1"/>
  <c r="BV71" i="6"/>
  <c r="BV75" i="6"/>
  <c r="AP61" i="6"/>
  <c r="AY61" i="6" s="1"/>
  <c r="BI61" i="6" s="1"/>
  <c r="BS61" i="6" s="1"/>
  <c r="AL63" i="6"/>
  <c r="AU63" i="6" s="1"/>
  <c r="BE63" i="6" s="1"/>
  <c r="BO63" i="6" s="1"/>
  <c r="AT63" i="6"/>
  <c r="BD63" i="6" s="1"/>
  <c r="BN63" i="6" s="1"/>
  <c r="AP65" i="6"/>
  <c r="AY65" i="6" s="1"/>
  <c r="BI65" i="6" s="1"/>
  <c r="BS65" i="6" s="1"/>
  <c r="AT67" i="6"/>
  <c r="BD67" i="6" s="1"/>
  <c r="BN67" i="6" s="1"/>
  <c r="AQ69" i="6"/>
  <c r="AZ69" i="6" s="1"/>
  <c r="BJ69" i="6" s="1"/>
  <c r="BT69" i="6" s="1"/>
  <c r="CA70" i="6"/>
  <c r="CK70" i="6"/>
  <c r="AI61" i="6"/>
  <c r="AQ61" i="6"/>
  <c r="AZ61" i="6" s="1"/>
  <c r="BJ61" i="6" s="1"/>
  <c r="BT61" i="6" s="1"/>
  <c r="AM63" i="6"/>
  <c r="AV63" i="6" s="1"/>
  <c r="BF63" i="6" s="1"/>
  <c r="BP63" i="6" s="1"/>
  <c r="AI65" i="6"/>
  <c r="AQ65" i="6"/>
  <c r="AZ65" i="6" s="1"/>
  <c r="BJ65" i="6" s="1"/>
  <c r="BT65" i="6" s="1"/>
  <c r="AM67" i="6"/>
  <c r="AV67" i="6" s="1"/>
  <c r="BF67" i="6" s="1"/>
  <c r="BP67" i="6" s="1"/>
  <c r="AI69" i="6"/>
  <c r="AR69" i="6"/>
  <c r="BA69" i="6" s="1"/>
  <c r="BK69" i="6" s="1"/>
  <c r="BU69" i="6" s="1"/>
  <c r="CO70" i="6"/>
  <c r="CE70" i="6"/>
  <c r="AS69" i="6"/>
  <c r="BC69" i="6" s="1"/>
  <c r="BM69" i="6" s="1"/>
  <c r="DU70" i="6"/>
  <c r="DE75" i="6"/>
  <c r="CV75" i="6"/>
  <c r="AO77" i="6"/>
  <c r="AX77" i="6" s="1"/>
  <c r="BH77" i="6" s="1"/>
  <c r="BR77" i="6" s="1"/>
  <c r="AN77" i="6"/>
  <c r="AW77" i="6" s="1"/>
  <c r="BG77" i="6" s="1"/>
  <c r="BQ77" i="6" s="1"/>
  <c r="AM77" i="6"/>
  <c r="AV77" i="6" s="1"/>
  <c r="BF77" i="6" s="1"/>
  <c r="BP77" i="6" s="1"/>
  <c r="AL77" i="6"/>
  <c r="AU77" i="6" s="1"/>
  <c r="BE77" i="6" s="1"/>
  <c r="BO77" i="6" s="1"/>
  <c r="AK77" i="6"/>
  <c r="AR77" i="6"/>
  <c r="BA77" i="6" s="1"/>
  <c r="BK77" i="6" s="1"/>
  <c r="BU77" i="6" s="1"/>
  <c r="AJ77" i="6"/>
  <c r="AQ77" i="6"/>
  <c r="AZ77" i="6" s="1"/>
  <c r="BJ77" i="6" s="1"/>
  <c r="BT77" i="6" s="1"/>
  <c r="AI77" i="6"/>
  <c r="AK61" i="6"/>
  <c r="AO63" i="6"/>
  <c r="AX63" i="6" s="1"/>
  <c r="BH63" i="6" s="1"/>
  <c r="BR63" i="6" s="1"/>
  <c r="AK65" i="6"/>
  <c r="AL69" i="6"/>
  <c r="AU69" i="6" s="1"/>
  <c r="BE69" i="6" s="1"/>
  <c r="BO69" i="6" s="1"/>
  <c r="AO73" i="6"/>
  <c r="AX73" i="6" s="1"/>
  <c r="BH73" i="6" s="1"/>
  <c r="BR73" i="6" s="1"/>
  <c r="AN73" i="6"/>
  <c r="AW73" i="6" s="1"/>
  <c r="BG73" i="6" s="1"/>
  <c r="BQ73" i="6" s="1"/>
  <c r="AM73" i="6"/>
  <c r="AV73" i="6" s="1"/>
  <c r="BF73" i="6" s="1"/>
  <c r="BP73" i="6" s="1"/>
  <c r="AL73" i="6"/>
  <c r="AU73" i="6" s="1"/>
  <c r="BE73" i="6" s="1"/>
  <c r="BO73" i="6" s="1"/>
  <c r="AK73" i="6"/>
  <c r="AR73" i="6"/>
  <c r="BA73" i="6" s="1"/>
  <c r="BK73" i="6" s="1"/>
  <c r="BU73" i="6" s="1"/>
  <c r="AJ73" i="6"/>
  <c r="AQ73" i="6"/>
  <c r="AZ73" i="6" s="1"/>
  <c r="BJ73" i="6" s="1"/>
  <c r="BT73" i="6" s="1"/>
  <c r="AI73" i="6"/>
  <c r="AP77" i="6"/>
  <c r="AY77" i="6" s="1"/>
  <c r="BI77" i="6" s="1"/>
  <c r="BS77" i="6" s="1"/>
  <c r="CA78" i="6"/>
  <c r="CK78" i="6"/>
  <c r="AM69" i="6"/>
  <c r="AV69" i="6" s="1"/>
  <c r="BF69" i="6" s="1"/>
  <c r="BP69" i="6" s="1"/>
  <c r="BV69" i="6"/>
  <c r="CP70" i="6"/>
  <c r="CF70" i="6"/>
  <c r="DU73" i="6"/>
  <c r="CN72" i="6"/>
  <c r="AP73" i="6"/>
  <c r="AY73" i="6" s="1"/>
  <c r="BI73" i="6" s="1"/>
  <c r="BS73" i="6" s="1"/>
  <c r="AS74" i="6"/>
  <c r="BC74" i="6" s="1"/>
  <c r="BM74" i="6" s="1"/>
  <c r="CJ74" i="6"/>
  <c r="DV75" i="6"/>
  <c r="L75" i="6" s="1"/>
  <c r="DU77" i="6"/>
  <c r="BY71" i="6"/>
  <c r="CI71" i="6"/>
  <c r="CK72" i="6"/>
  <c r="CA72" i="6"/>
  <c r="CP74" i="6"/>
  <c r="CF74" i="6"/>
  <c r="CA74" i="6"/>
  <c r="CK74" i="6"/>
  <c r="BY75" i="6"/>
  <c r="CI75" i="6"/>
  <c r="CE76" i="6"/>
  <c r="CO76" i="6"/>
  <c r="F77" i="6"/>
  <c r="AO70" i="6"/>
  <c r="AX70" i="6" s="1"/>
  <c r="BH70" i="6" s="1"/>
  <c r="BR70" i="6" s="1"/>
  <c r="AM71" i="6"/>
  <c r="AV71" i="6" s="1"/>
  <c r="BF71" i="6" s="1"/>
  <c r="BP71" i="6" s="1"/>
  <c r="AK72" i="6"/>
  <c r="AO74" i="6"/>
  <c r="AX74" i="6" s="1"/>
  <c r="BH74" i="6" s="1"/>
  <c r="BR74" i="6" s="1"/>
  <c r="AM75" i="6"/>
  <c r="AV75" i="6" s="1"/>
  <c r="BF75" i="6" s="1"/>
  <c r="BP75" i="6" s="1"/>
  <c r="AK76" i="6"/>
  <c r="AO78" i="6"/>
  <c r="AX78" i="6" s="1"/>
  <c r="BH78" i="6" s="1"/>
  <c r="BR78" i="6" s="1"/>
  <c r="AP70" i="6"/>
  <c r="AY70" i="6" s="1"/>
  <c r="BI70" i="6" s="1"/>
  <c r="BS70" i="6" s="1"/>
  <c r="AN71" i="6"/>
  <c r="AW71" i="6" s="1"/>
  <c r="BG71" i="6" s="1"/>
  <c r="BQ71" i="6" s="1"/>
  <c r="AL72" i="6"/>
  <c r="AU72" i="6" s="1"/>
  <c r="BE72" i="6" s="1"/>
  <c r="BO72" i="6" s="1"/>
  <c r="AP74" i="6"/>
  <c r="AY74" i="6" s="1"/>
  <c r="BI74" i="6" s="1"/>
  <c r="BS74" i="6" s="1"/>
  <c r="AN75" i="6"/>
  <c r="AW75" i="6" s="1"/>
  <c r="BG75" i="6" s="1"/>
  <c r="BQ75" i="6" s="1"/>
  <c r="AL76" i="6"/>
  <c r="AU76" i="6" s="1"/>
  <c r="BE76" i="6" s="1"/>
  <c r="BO76" i="6" s="1"/>
  <c r="AP78" i="6"/>
  <c r="AY78" i="6" s="1"/>
  <c r="BI78" i="6" s="1"/>
  <c r="BS78" i="6" s="1"/>
  <c r="AI70" i="6"/>
  <c r="AQ70" i="6"/>
  <c r="AZ70" i="6" s="1"/>
  <c r="BJ70" i="6" s="1"/>
  <c r="BT70" i="6" s="1"/>
  <c r="AO71" i="6"/>
  <c r="AX71" i="6" s="1"/>
  <c r="BH71" i="6" s="1"/>
  <c r="BR71" i="6" s="1"/>
  <c r="DU71" i="6"/>
  <c r="M71" i="6" s="1"/>
  <c r="AM72" i="6"/>
  <c r="AV72" i="6" s="1"/>
  <c r="BF72" i="6" s="1"/>
  <c r="BP72" i="6" s="1"/>
  <c r="CV72" i="6"/>
  <c r="AI74" i="6"/>
  <c r="AQ74" i="6"/>
  <c r="AZ74" i="6" s="1"/>
  <c r="BJ74" i="6" s="1"/>
  <c r="BT74" i="6" s="1"/>
  <c r="AO75" i="6"/>
  <c r="AX75" i="6" s="1"/>
  <c r="BH75" i="6" s="1"/>
  <c r="BR75" i="6" s="1"/>
  <c r="DU75" i="6"/>
  <c r="AM76" i="6"/>
  <c r="AV76" i="6" s="1"/>
  <c r="BF76" i="6" s="1"/>
  <c r="BP76" i="6" s="1"/>
  <c r="CV76" i="6"/>
  <c r="AI78" i="6"/>
  <c r="AQ78" i="6"/>
  <c r="AZ78" i="6" s="1"/>
  <c r="BJ78" i="6" s="1"/>
  <c r="BT78" i="6" s="1"/>
  <c r="AP71" i="6"/>
  <c r="AY71" i="6" s="1"/>
  <c r="BI71" i="6" s="1"/>
  <c r="BS71" i="6" s="1"/>
  <c r="AP75" i="6"/>
  <c r="AY75" i="6" s="1"/>
  <c r="BI75" i="6" s="1"/>
  <c r="BS75" i="6" s="1"/>
  <c r="AN76" i="6"/>
  <c r="AW76" i="6" s="1"/>
  <c r="BG76" i="6" s="1"/>
  <c r="BQ76" i="6" s="1"/>
  <c r="AJ78" i="6"/>
  <c r="AS78" i="6" s="1"/>
  <c r="BC78" i="6" s="1"/>
  <c r="BM78" i="6" s="1"/>
  <c r="AR78" i="6"/>
  <c r="BA78" i="6" s="1"/>
  <c r="BK78" i="6" s="1"/>
  <c r="BU78" i="6" s="1"/>
  <c r="AK70" i="6"/>
  <c r="AI71" i="6"/>
  <c r="AQ71" i="6"/>
  <c r="AZ71" i="6" s="1"/>
  <c r="BJ71" i="6" s="1"/>
  <c r="BT71" i="6" s="1"/>
  <c r="AO72" i="6"/>
  <c r="AX72" i="6" s="1"/>
  <c r="BH72" i="6" s="1"/>
  <c r="BR72" i="6" s="1"/>
  <c r="CV73" i="6"/>
  <c r="AK74" i="6"/>
  <c r="AI75" i="6"/>
  <c r="AQ75" i="6"/>
  <c r="AZ75" i="6" s="1"/>
  <c r="BJ75" i="6" s="1"/>
  <c r="BT75" i="6" s="1"/>
  <c r="AO76" i="6"/>
  <c r="AX76" i="6" s="1"/>
  <c r="BH76" i="6" s="1"/>
  <c r="BR76" i="6" s="1"/>
  <c r="CV77" i="6"/>
  <c r="AK78" i="6"/>
  <c r="AL70" i="6"/>
  <c r="AU70" i="6" s="1"/>
  <c r="BE70" i="6" s="1"/>
  <c r="BO70" i="6" s="1"/>
  <c r="AJ71" i="6"/>
  <c r="AR71" i="6"/>
  <c r="BA71" i="6" s="1"/>
  <c r="BK71" i="6" s="1"/>
  <c r="BU71" i="6" s="1"/>
  <c r="AP72" i="6"/>
  <c r="AY72" i="6" s="1"/>
  <c r="BI72" i="6" s="1"/>
  <c r="BS72" i="6" s="1"/>
  <c r="AL74" i="6"/>
  <c r="AU74" i="6" s="1"/>
  <c r="BE74" i="6" s="1"/>
  <c r="BO74" i="6" s="1"/>
  <c r="AJ75" i="6"/>
  <c r="AR75" i="6"/>
  <c r="BA75" i="6" s="1"/>
  <c r="BK75" i="6" s="1"/>
  <c r="BU75" i="6" s="1"/>
  <c r="AP76" i="6"/>
  <c r="AY76" i="6" s="1"/>
  <c r="BI76" i="6" s="1"/>
  <c r="BS76" i="6" s="1"/>
  <c r="AL78" i="6"/>
  <c r="AU78" i="6" s="1"/>
  <c r="BE78" i="6" s="1"/>
  <c r="BO78" i="6" s="1"/>
  <c r="AI72" i="6"/>
  <c r="AI76" i="6"/>
  <c r="X11" i="8" a="1"/>
  <c r="X11" i="8" l="1"/>
  <c r="M26" i="6"/>
  <c r="BB26" i="6" s="1"/>
  <c r="CX64" i="9"/>
  <c r="D64" i="9" s="1"/>
  <c r="AQ64" i="9" s="1"/>
  <c r="BY66" i="9"/>
  <c r="DZ65" i="9"/>
  <c r="CR65" i="9"/>
  <c r="CQ65" i="9"/>
  <c r="CT65" i="9"/>
  <c r="CU65" i="9"/>
  <c r="DQ65" i="9"/>
  <c r="EF65" i="9"/>
  <c r="CS65" i="9"/>
  <c r="CH65" i="9"/>
  <c r="EB65" i="9"/>
  <c r="EA65" i="9"/>
  <c r="CV65" i="9"/>
  <c r="EE65" i="9"/>
  <c r="CP65" i="9"/>
  <c r="FB63" i="9"/>
  <c r="M50" i="6"/>
  <c r="AT50" i="6" s="1"/>
  <c r="BC17" i="6"/>
  <c r="BM17" i="6" s="1"/>
  <c r="AO41" i="8"/>
  <c r="AN42" i="8"/>
  <c r="U39" i="8"/>
  <c r="W39" i="8" s="1"/>
  <c r="X39" i="8" s="1"/>
  <c r="AO34" i="8"/>
  <c r="AC39" i="8"/>
  <c r="AM39" i="8" s="1"/>
  <c r="AN39" i="8" s="1"/>
  <c r="AO36" i="8"/>
  <c r="AN38" i="8"/>
  <c r="AO35" i="8"/>
  <c r="Z39" i="8"/>
  <c r="S29" i="8"/>
  <c r="Y39" i="8"/>
  <c r="S26" i="8"/>
  <c r="S28" i="8"/>
  <c r="S30" i="8"/>
  <c r="AO40" i="8"/>
  <c r="AN40" i="8"/>
  <c r="S27" i="8"/>
  <c r="X37" i="8"/>
  <c r="AC37" i="8"/>
  <c r="AM37" i="8" s="1"/>
  <c r="Z37" i="8"/>
  <c r="Y37" i="8"/>
  <c r="AN43" i="8"/>
  <c r="AO43" i="8"/>
  <c r="S13" i="8"/>
  <c r="X13" i="8" s="1"/>
  <c r="S24" i="8"/>
  <c r="U24" i="8" s="1"/>
  <c r="W24" i="8" s="1"/>
  <c r="S20" i="8"/>
  <c r="U20" i="8" s="1"/>
  <c r="W20" i="8" s="1"/>
  <c r="S16" i="8"/>
  <c r="AC31" i="8"/>
  <c r="AM31" i="8" s="1"/>
  <c r="Z31" i="8"/>
  <c r="Y31" i="8"/>
  <c r="X31" i="8"/>
  <c r="S17" i="8"/>
  <c r="S22" i="8"/>
  <c r="U22" i="8" s="1"/>
  <c r="W22" i="8" s="1"/>
  <c r="S21" i="8"/>
  <c r="U21" i="8" s="1"/>
  <c r="W21" i="8" s="1"/>
  <c r="S18" i="8"/>
  <c r="S25" i="8"/>
  <c r="U25" i="8" s="1"/>
  <c r="W25" i="8" s="1"/>
  <c r="S15" i="8"/>
  <c r="Z33" i="8"/>
  <c r="X33" i="8"/>
  <c r="AC33" i="8"/>
  <c r="AM33" i="8" s="1"/>
  <c r="Y33" i="8"/>
  <c r="S19" i="8"/>
  <c r="U19" i="8" s="1"/>
  <c r="W19" i="8" s="1"/>
  <c r="Y32" i="8"/>
  <c r="X32" i="8"/>
  <c r="AC32" i="8"/>
  <c r="AM32" i="8" s="1"/>
  <c r="Z32" i="8"/>
  <c r="S23" i="8"/>
  <c r="U23" i="8" s="1"/>
  <c r="W23" i="8" s="1"/>
  <c r="S14" i="8"/>
  <c r="AU46" i="7"/>
  <c r="BE46" i="7" s="1"/>
  <c r="BO46" i="7" s="1"/>
  <c r="BY46" i="7" s="1"/>
  <c r="BY19" i="7"/>
  <c r="AT19" i="7"/>
  <c r="BB19" i="7"/>
  <c r="AT74" i="7"/>
  <c r="BD74" i="7" s="1"/>
  <c r="BN74" i="7" s="1"/>
  <c r="DV74" i="7"/>
  <c r="L74" i="7" s="1"/>
  <c r="CB73" i="7"/>
  <c r="CL73" i="7"/>
  <c r="M53" i="7"/>
  <c r="BB53" i="7" s="1"/>
  <c r="AS52" i="7"/>
  <c r="BC52" i="7" s="1"/>
  <c r="BM52" i="7" s="1"/>
  <c r="CG53" i="7"/>
  <c r="BW53" i="7"/>
  <c r="CJ48" i="7"/>
  <c r="BZ48" i="7"/>
  <c r="CN46" i="7"/>
  <c r="CD46" i="7"/>
  <c r="DV16" i="7"/>
  <c r="L16" i="7" s="1"/>
  <c r="M16" i="7" s="1"/>
  <c r="AT16" i="7"/>
  <c r="BD16" i="7" s="1"/>
  <c r="BN16" i="7" s="1"/>
  <c r="CI74" i="7"/>
  <c r="BY74" i="7"/>
  <c r="CN75" i="7"/>
  <c r="CD75" i="7"/>
  <c r="CM75" i="7"/>
  <c r="CC75" i="7"/>
  <c r="CM74" i="7"/>
  <c r="CC74" i="7"/>
  <c r="DV72" i="7"/>
  <c r="L72" i="7" s="1"/>
  <c r="M72" i="7" s="1"/>
  <c r="AS72" i="7" s="1"/>
  <c r="AT72" i="7"/>
  <c r="BD72" i="7" s="1"/>
  <c r="BN72" i="7" s="1"/>
  <c r="CC77" i="7"/>
  <c r="CM77" i="7"/>
  <c r="CJ69" i="7"/>
  <c r="BZ69" i="7"/>
  <c r="CJ73" i="7"/>
  <c r="BZ73" i="7"/>
  <c r="CI66" i="7"/>
  <c r="BY66" i="7"/>
  <c r="CF69" i="7"/>
  <c r="CP69" i="7"/>
  <c r="CB61" i="7"/>
  <c r="CL61" i="7"/>
  <c r="CN56" i="7"/>
  <c r="CD56" i="7"/>
  <c r="CK62" i="7"/>
  <c r="CA62" i="7"/>
  <c r="CM52" i="7"/>
  <c r="CC52" i="7"/>
  <c r="CF66" i="7"/>
  <c r="CP66" i="7"/>
  <c r="BX62" i="7"/>
  <c r="CH62" i="7"/>
  <c r="CD54" i="7"/>
  <c r="CN54" i="7"/>
  <c r="CM58" i="7"/>
  <c r="CC58" i="7"/>
  <c r="CM45" i="7"/>
  <c r="CC45" i="7"/>
  <c r="CN44" i="7"/>
  <c r="CD44" i="7"/>
  <c r="CM44" i="7"/>
  <c r="CC44" i="7"/>
  <c r="CM36" i="7"/>
  <c r="CC36" i="7"/>
  <c r="CB59" i="7"/>
  <c r="CL59" i="7"/>
  <c r="CB55" i="7"/>
  <c r="CL55" i="7"/>
  <c r="CC43" i="7"/>
  <c r="CM43" i="7"/>
  <c r="CJ40" i="7"/>
  <c r="BZ40" i="7"/>
  <c r="CC38" i="7"/>
  <c r="CM38" i="7"/>
  <c r="CE38" i="7"/>
  <c r="CO38" i="7"/>
  <c r="CG64" i="7"/>
  <c r="BW64" i="7"/>
  <c r="CI50" i="7"/>
  <c r="BY50" i="7"/>
  <c r="DV32" i="7"/>
  <c r="CN42" i="7"/>
  <c r="CD42" i="7"/>
  <c r="BZ34" i="7"/>
  <c r="CJ34" i="7"/>
  <c r="CB46" i="7"/>
  <c r="CL46" i="7"/>
  <c r="CJ17" i="7"/>
  <c r="BZ17" i="7"/>
  <c r="CN29" i="7"/>
  <c r="CD29" i="7"/>
  <c r="CM19" i="7"/>
  <c r="CC19" i="7"/>
  <c r="CL15" i="7"/>
  <c r="CB15" i="7"/>
  <c r="DV25" i="7"/>
  <c r="L25" i="7" s="1"/>
  <c r="M25" i="7" s="1"/>
  <c r="BB25" i="7" s="1"/>
  <c r="CA19" i="7"/>
  <c r="CK19" i="7"/>
  <c r="CK33" i="7"/>
  <c r="CA33" i="7"/>
  <c r="BZ22" i="7"/>
  <c r="CJ22" i="7"/>
  <c r="CL70" i="7"/>
  <c r="CB70" i="7"/>
  <c r="CL53" i="7"/>
  <c r="CB53" i="7"/>
  <c r="CN55" i="7"/>
  <c r="CD55" i="7"/>
  <c r="DV37" i="7"/>
  <c r="CO23" i="7"/>
  <c r="CE23" i="7"/>
  <c r="CM18" i="7"/>
  <c r="CC18" i="7"/>
  <c r="CM72" i="7"/>
  <c r="CC72" i="7"/>
  <c r="CM71" i="7"/>
  <c r="CC71" i="7"/>
  <c r="CJ72" i="7"/>
  <c r="BZ72" i="7"/>
  <c r="CI72" i="7"/>
  <c r="BY72" i="7"/>
  <c r="CJ71" i="7"/>
  <c r="BZ71" i="7"/>
  <c r="CI69" i="7"/>
  <c r="BY69" i="7"/>
  <c r="CM66" i="7"/>
  <c r="CC66" i="7"/>
  <c r="CG70" i="7"/>
  <c r="BW70" i="7"/>
  <c r="CK69" i="7"/>
  <c r="CA69" i="7"/>
  <c r="CO77" i="7"/>
  <c r="CE77" i="7"/>
  <c r="CK73" i="7"/>
  <c r="CA73" i="7"/>
  <c r="CK65" i="7"/>
  <c r="CA65" i="7"/>
  <c r="M57" i="7"/>
  <c r="BB57" i="7" s="1"/>
  <c r="AS56" i="7"/>
  <c r="BC56" i="7" s="1"/>
  <c r="BM56" i="7" s="1"/>
  <c r="CJ54" i="7"/>
  <c r="BZ54" i="7"/>
  <c r="AS61" i="7"/>
  <c r="BC61" i="7" s="1"/>
  <c r="BM61" i="7" s="1"/>
  <c r="M62" i="7"/>
  <c r="BB62" i="7" s="1"/>
  <c r="CG58" i="7"/>
  <c r="BW58" i="7"/>
  <c r="CO44" i="7"/>
  <c r="CE44" i="7"/>
  <c r="CL37" i="7"/>
  <c r="CB37" i="7"/>
  <c r="CO43" i="7"/>
  <c r="CE43" i="7"/>
  <c r="BX52" i="7"/>
  <c r="CH52" i="7"/>
  <c r="CC39" i="7"/>
  <c r="CM39" i="7"/>
  <c r="BZ51" i="7"/>
  <c r="CJ51" i="7"/>
  <c r="CL39" i="7"/>
  <c r="CB39" i="7"/>
  <c r="CJ28" i="7"/>
  <c r="BZ28" i="7"/>
  <c r="CJ50" i="7"/>
  <c r="BZ50" i="7"/>
  <c r="CL30" i="7"/>
  <c r="CB30" i="7"/>
  <c r="AS42" i="7"/>
  <c r="BC42" i="7" s="1"/>
  <c r="BM42" i="7" s="1"/>
  <c r="BZ30" i="7"/>
  <c r="CJ30" i="7"/>
  <c r="CM24" i="7"/>
  <c r="CC24" i="7"/>
  <c r="CG67" i="7"/>
  <c r="BW67" i="7"/>
  <c r="M30" i="7"/>
  <c r="AS30" i="7" s="1"/>
  <c r="CM33" i="7"/>
  <c r="CC33" i="7"/>
  <c r="BZ21" i="7"/>
  <c r="CJ21" i="7"/>
  <c r="BX57" i="7"/>
  <c r="CH57" i="7"/>
  <c r="CN35" i="7"/>
  <c r="CD35" i="7"/>
  <c r="CB33" i="7"/>
  <c r="CL33" i="7"/>
  <c r="CL22" i="7"/>
  <c r="CB22" i="7"/>
  <c r="CN21" i="7"/>
  <c r="CD21" i="7"/>
  <c r="BW16" i="7"/>
  <c r="CG16" i="7"/>
  <c r="CL71" i="7"/>
  <c r="CB71" i="7"/>
  <c r="CN36" i="7"/>
  <c r="CD36" i="7"/>
  <c r="CJ38" i="7"/>
  <c r="BZ38" i="7"/>
  <c r="BZ26" i="7"/>
  <c r="CJ26" i="7"/>
  <c r="CK25" i="7"/>
  <c r="CA25" i="7"/>
  <c r="AS71" i="7"/>
  <c r="BC71" i="7" s="1"/>
  <c r="BM71" i="7" s="1"/>
  <c r="CN70" i="7"/>
  <c r="CD70" i="7"/>
  <c r="CM70" i="7"/>
  <c r="CC70" i="7"/>
  <c r="CN66" i="7"/>
  <c r="CD66" i="7"/>
  <c r="AS65" i="7"/>
  <c r="BC65" i="7" s="1"/>
  <c r="BM65" i="7" s="1"/>
  <c r="M66" i="7"/>
  <c r="BX75" i="7"/>
  <c r="CH75" i="7"/>
  <c r="CG68" i="7"/>
  <c r="BW68" i="7"/>
  <c r="CH67" i="7"/>
  <c r="BX67" i="7"/>
  <c r="CN73" i="7"/>
  <c r="CD73" i="7"/>
  <c r="CM64" i="7"/>
  <c r="CC64" i="7"/>
  <c r="CN52" i="7"/>
  <c r="CD52" i="7"/>
  <c r="CI58" i="7"/>
  <c r="BY58" i="7"/>
  <c r="CK61" i="7"/>
  <c r="CA61" i="7"/>
  <c r="CL62" i="7"/>
  <c r="CB62" i="7"/>
  <c r="CH58" i="7"/>
  <c r="BX58" i="7"/>
  <c r="CO51" i="7"/>
  <c r="CE51" i="7"/>
  <c r="CL49" i="7"/>
  <c r="CB49" i="7"/>
  <c r="BZ59" i="7"/>
  <c r="CJ59" i="7"/>
  <c r="CC51" i="7"/>
  <c r="CM51" i="7"/>
  <c r="CK41" i="7"/>
  <c r="CA41" i="7"/>
  <c r="M60" i="7"/>
  <c r="BB60" i="7" s="1"/>
  <c r="AS59" i="7"/>
  <c r="BC59" i="7" s="1"/>
  <c r="BM59" i="7" s="1"/>
  <c r="AS55" i="7"/>
  <c r="BC55" i="7" s="1"/>
  <c r="BM55" i="7" s="1"/>
  <c r="M56" i="7"/>
  <c r="BB56" i="7" s="1"/>
  <c r="CL47" i="7"/>
  <c r="CB47" i="7"/>
  <c r="CJ36" i="7"/>
  <c r="BZ36" i="7"/>
  <c r="BW41" i="7"/>
  <c r="CG41" i="7"/>
  <c r="M31" i="7"/>
  <c r="AU31" i="7" s="1"/>
  <c r="BE31" i="7" s="1"/>
  <c r="BO31" i="7" s="1"/>
  <c r="CN34" i="7"/>
  <c r="CD34" i="7"/>
  <c r="CN26" i="7"/>
  <c r="CD26" i="7"/>
  <c r="CC42" i="7"/>
  <c r="CM42" i="7"/>
  <c r="CK38" i="7"/>
  <c r="CA38" i="7"/>
  <c r="CB50" i="7"/>
  <c r="CL50" i="7"/>
  <c r="CJ27" i="7"/>
  <c r="BZ27" i="7"/>
  <c r="BW37" i="7"/>
  <c r="CG37" i="7"/>
  <c r="BW46" i="7"/>
  <c r="CG46" i="7"/>
  <c r="CG60" i="7"/>
  <c r="BW60" i="7"/>
  <c r="CE19" i="7"/>
  <c r="CO19" i="7"/>
  <c r="DV29" i="7"/>
  <c r="CM15" i="7"/>
  <c r="CC15" i="7"/>
  <c r="CB25" i="7"/>
  <c r="CL25" i="7"/>
  <c r="CO17" i="7"/>
  <c r="CE17" i="7"/>
  <c r="BX53" i="7"/>
  <c r="CH53" i="7"/>
  <c r="M36" i="7"/>
  <c r="AU36" i="7" s="1"/>
  <c r="BE36" i="7" s="1"/>
  <c r="BO36" i="7" s="1"/>
  <c r="CN33" i="7"/>
  <c r="CD33" i="7"/>
  <c r="CN22" i="7"/>
  <c r="CD22" i="7"/>
  <c r="CN78" i="7"/>
  <c r="CD78" i="7"/>
  <c r="CG74" i="7"/>
  <c r="BW74" i="7"/>
  <c r="CI62" i="7"/>
  <c r="BY62" i="7"/>
  <c r="AS43" i="7"/>
  <c r="BC43" i="7" s="1"/>
  <c r="BM43" i="7" s="1"/>
  <c r="M44" i="7"/>
  <c r="AU44" i="7" s="1"/>
  <c r="BE44" i="7" s="1"/>
  <c r="BO44" i="7" s="1"/>
  <c r="DV38" i="7"/>
  <c r="L38" i="7" s="1"/>
  <c r="M38" i="7" s="1"/>
  <c r="BB38" i="7" s="1"/>
  <c r="CI70" i="7"/>
  <c r="BY70" i="7"/>
  <c r="CL72" i="7"/>
  <c r="CB72" i="7"/>
  <c r="CJ76" i="7"/>
  <c r="BZ76" i="7"/>
  <c r="CL78" i="7"/>
  <c r="CB78" i="7"/>
  <c r="CB69" i="7"/>
  <c r="CL69" i="7"/>
  <c r="CF75" i="7"/>
  <c r="CP75" i="7"/>
  <c r="CL66" i="7"/>
  <c r="CB66" i="7"/>
  <c r="CP72" i="7"/>
  <c r="CF72" i="7"/>
  <c r="CM65" i="7"/>
  <c r="CC65" i="7"/>
  <c r="CJ77" i="7"/>
  <c r="BZ77" i="7"/>
  <c r="AS73" i="7"/>
  <c r="BC73" i="7" s="1"/>
  <c r="BM73" i="7" s="1"/>
  <c r="CO63" i="7"/>
  <c r="CE63" i="7"/>
  <c r="BX66" i="7"/>
  <c r="CH66" i="7"/>
  <c r="BZ61" i="7"/>
  <c r="CJ61" i="7"/>
  <c r="CK57" i="7"/>
  <c r="CA57" i="7"/>
  <c r="AT51" i="7"/>
  <c r="BD51" i="7" s="1"/>
  <c r="BN51" i="7" s="1"/>
  <c r="DV51" i="7"/>
  <c r="L51" i="7" s="1"/>
  <c r="M51" i="7" s="1"/>
  <c r="BB51" i="7" s="1"/>
  <c r="CG54" i="7"/>
  <c r="BW54" i="7"/>
  <c r="CM41" i="7"/>
  <c r="CC41" i="7"/>
  <c r="CN48" i="7"/>
  <c r="CD48" i="7"/>
  <c r="CL41" i="7"/>
  <c r="CB41" i="7"/>
  <c r="CM48" i="7"/>
  <c r="CC48" i="7"/>
  <c r="CM40" i="7"/>
  <c r="CC40" i="7"/>
  <c r="CO59" i="7"/>
  <c r="CE59" i="7"/>
  <c r="CO55" i="7"/>
  <c r="CE55" i="7"/>
  <c r="BX56" i="7"/>
  <c r="CH56" i="7"/>
  <c r="DV45" i="7"/>
  <c r="L45" i="7" s="1"/>
  <c r="M27" i="7"/>
  <c r="AU27" i="7" s="1"/>
  <c r="BE27" i="7" s="1"/>
  <c r="BO27" i="7" s="1"/>
  <c r="CB38" i="7"/>
  <c r="CL38" i="7"/>
  <c r="CN50" i="7"/>
  <c r="CD50" i="7"/>
  <c r="BW49" i="7"/>
  <c r="CG49" i="7"/>
  <c r="DV42" i="7"/>
  <c r="CL26" i="7"/>
  <c r="CB26" i="7"/>
  <c r="CJ42" i="7"/>
  <c r="BZ42" i="7"/>
  <c r="CE46" i="7"/>
  <c r="CO46" i="7"/>
  <c r="CM20" i="7"/>
  <c r="CC20" i="7"/>
  <c r="M54" i="7"/>
  <c r="BB54" i="7" s="1"/>
  <c r="AS19" i="7"/>
  <c r="M20" i="7"/>
  <c r="AU20" i="7" s="1"/>
  <c r="BE20" i="7" s="1"/>
  <c r="BO20" i="7" s="1"/>
  <c r="CN18" i="7"/>
  <c r="CD18" i="7"/>
  <c r="M22" i="7"/>
  <c r="AT22" i="7" s="1"/>
  <c r="AS17" i="7"/>
  <c r="BC17" i="7" s="1"/>
  <c r="BM17" i="7" s="1"/>
  <c r="M18" i="7"/>
  <c r="AU18" i="7" s="1"/>
  <c r="BE18" i="7" s="1"/>
  <c r="BO18" i="7" s="1"/>
  <c r="BX71" i="7"/>
  <c r="CH71" i="7"/>
  <c r="CO35" i="7"/>
  <c r="CE35" i="7"/>
  <c r="M34" i="7"/>
  <c r="AU34" i="7" s="1"/>
  <c r="BE34" i="7" s="1"/>
  <c r="BO34" i="7" s="1"/>
  <c r="M23" i="7"/>
  <c r="AU23" i="7" s="1"/>
  <c r="BE23" i="7" s="1"/>
  <c r="BO23" i="7" s="1"/>
  <c r="BZ19" i="7"/>
  <c r="CJ19" i="7"/>
  <c r="BZ15" i="7"/>
  <c r="CJ15" i="7"/>
  <c r="CJ68" i="7"/>
  <c r="BZ68" i="7"/>
  <c r="CC60" i="7"/>
  <c r="CM60" i="7"/>
  <c r="AS44" i="7"/>
  <c r="BC44" i="7" s="1"/>
  <c r="BM44" i="7" s="1"/>
  <c r="DV43" i="7"/>
  <c r="L43" i="7" s="1"/>
  <c r="CL27" i="7"/>
  <c r="CB27" i="7"/>
  <c r="CM76" i="7"/>
  <c r="CC76" i="7"/>
  <c r="AT78" i="7"/>
  <c r="BD78" i="7" s="1"/>
  <c r="BN78" i="7" s="1"/>
  <c r="DV78" i="7"/>
  <c r="L78" i="7" s="1"/>
  <c r="CN71" i="7"/>
  <c r="CD71" i="7"/>
  <c r="CM78" i="7"/>
  <c r="CC78" i="7"/>
  <c r="DV76" i="7"/>
  <c r="L76" i="7" s="1"/>
  <c r="M76" i="7" s="1"/>
  <c r="AU76" i="7" s="1"/>
  <c r="BE76" i="7" s="1"/>
  <c r="BO76" i="7" s="1"/>
  <c r="AT76" i="7"/>
  <c r="BD76" i="7" s="1"/>
  <c r="BN76" i="7" s="1"/>
  <c r="M67" i="7"/>
  <c r="AS66" i="7"/>
  <c r="BC66" i="7" s="1"/>
  <c r="BM66" i="7" s="1"/>
  <c r="AT65" i="7"/>
  <c r="BD65" i="7" s="1"/>
  <c r="BN65" i="7" s="1"/>
  <c r="DV65" i="7"/>
  <c r="CN65" i="7"/>
  <c r="CD65" i="7"/>
  <c r="CN69" i="7"/>
  <c r="CD69" i="7"/>
  <c r="CH63" i="7"/>
  <c r="BX63" i="7"/>
  <c r="CK77" i="7"/>
  <c r="CA77" i="7"/>
  <c r="CO73" i="7"/>
  <c r="CE73" i="7"/>
  <c r="AS63" i="7"/>
  <c r="BC63" i="7" s="1"/>
  <c r="BM63" i="7" s="1"/>
  <c r="M64" i="7"/>
  <c r="BB64" i="7" s="1"/>
  <c r="CM56" i="7"/>
  <c r="CC56" i="7"/>
  <c r="CD61" i="7"/>
  <c r="CN61" i="7"/>
  <c r="CN62" i="7"/>
  <c r="CD62" i="7"/>
  <c r="CH54" i="7"/>
  <c r="BX54" i="7"/>
  <c r="BY51" i="7"/>
  <c r="CI51" i="7"/>
  <c r="CO40" i="7"/>
  <c r="CE40" i="7"/>
  <c r="CN40" i="7"/>
  <c r="CD40" i="7"/>
  <c r="CO47" i="7"/>
  <c r="CE47" i="7"/>
  <c r="CO39" i="7"/>
  <c r="CE39" i="7"/>
  <c r="AT59" i="7"/>
  <c r="BD59" i="7" s="1"/>
  <c r="BN59" i="7" s="1"/>
  <c r="DV59" i="7"/>
  <c r="BX60" i="7"/>
  <c r="CH60" i="7"/>
  <c r="AT55" i="7"/>
  <c r="BD55" i="7" s="1"/>
  <c r="BN55" i="7" s="1"/>
  <c r="DV55" i="7"/>
  <c r="CJ44" i="7"/>
  <c r="BZ44" i="7"/>
  <c r="CJ32" i="7"/>
  <c r="BZ32" i="7"/>
  <c r="CJ24" i="7"/>
  <c r="BZ24" i="7"/>
  <c r="CC50" i="7"/>
  <c r="CM50" i="7"/>
  <c r="CM34" i="7"/>
  <c r="CC34" i="7"/>
  <c r="AS50" i="7"/>
  <c r="BC50" i="7" s="1"/>
  <c r="BM50" i="7" s="1"/>
  <c r="DV24" i="7"/>
  <c r="L24" i="7" s="1"/>
  <c r="M24" i="7" s="1"/>
  <c r="CK42" i="7"/>
  <c r="CA42" i="7"/>
  <c r="CM32" i="7"/>
  <c r="CC32" i="7"/>
  <c r="M58" i="7"/>
  <c r="BB58" i="7" s="1"/>
  <c r="CK29" i="7"/>
  <c r="CA29" i="7"/>
  <c r="BZ25" i="7"/>
  <c r="CJ25" i="7"/>
  <c r="CC17" i="7"/>
  <c r="CM17" i="7"/>
  <c r="CN25" i="7"/>
  <c r="CD25" i="7"/>
  <c r="CK15" i="7"/>
  <c r="CA15" i="7"/>
  <c r="CH64" i="7"/>
  <c r="BX64" i="7"/>
  <c r="DV35" i="7"/>
  <c r="L35" i="7" s="1"/>
  <c r="CO33" i="7"/>
  <c r="CE33" i="7"/>
  <c r="CE22" i="7"/>
  <c r="CO22" i="7"/>
  <c r="CL18" i="7"/>
  <c r="CB18" i="7"/>
  <c r="CK71" i="7"/>
  <c r="CA71" i="7"/>
  <c r="CM62" i="7"/>
  <c r="CC62" i="7"/>
  <c r="CP70" i="7"/>
  <c r="CF70" i="7"/>
  <c r="CN59" i="7"/>
  <c r="CD59" i="7"/>
  <c r="BB46" i="7"/>
  <c r="CE42" i="7"/>
  <c r="CO42" i="7"/>
  <c r="CL19" i="7"/>
  <c r="CB19" i="7"/>
  <c r="DV21" i="7"/>
  <c r="CO75" i="7"/>
  <c r="CE75" i="7"/>
  <c r="CL75" i="7"/>
  <c r="CB75" i="7"/>
  <c r="CJ75" i="7"/>
  <c r="BZ75" i="7"/>
  <c r="CP73" i="7"/>
  <c r="CF73" i="7"/>
  <c r="CJ64" i="7"/>
  <c r="BZ64" i="7"/>
  <c r="CO69" i="7"/>
  <c r="CE69" i="7"/>
  <c r="CB77" i="7"/>
  <c r="CL77" i="7"/>
  <c r="AT73" i="7"/>
  <c r="BD73" i="7" s="1"/>
  <c r="BN73" i="7" s="1"/>
  <c r="DV73" i="7"/>
  <c r="CP68" i="7"/>
  <c r="CF68" i="7"/>
  <c r="CJ58" i="7"/>
  <c r="BZ58" i="7"/>
  <c r="CI54" i="7"/>
  <c r="BY54" i="7"/>
  <c r="AT61" i="7"/>
  <c r="BD61" i="7" s="1"/>
  <c r="BN61" i="7" s="1"/>
  <c r="DV61" i="7"/>
  <c r="M63" i="7"/>
  <c r="BB63" i="7" s="1"/>
  <c r="AS62" i="7"/>
  <c r="BC62" i="7" s="1"/>
  <c r="BM62" i="7" s="1"/>
  <c r="AS48" i="7"/>
  <c r="BC48" i="7" s="1"/>
  <c r="BM48" i="7" s="1"/>
  <c r="M49" i="7"/>
  <c r="AU49" i="7" s="1"/>
  <c r="BE49" i="7" s="1"/>
  <c r="BO49" i="7" s="1"/>
  <c r="CM59" i="7"/>
  <c r="CC59" i="7"/>
  <c r="DV47" i="7"/>
  <c r="L47" i="7" s="1"/>
  <c r="AS47" i="7"/>
  <c r="BC47" i="7" s="1"/>
  <c r="BM47" i="7" s="1"/>
  <c r="M48" i="7"/>
  <c r="AU48" i="7" s="1"/>
  <c r="BE48" i="7" s="1"/>
  <c r="BO48" i="7" s="1"/>
  <c r="AS39" i="7"/>
  <c r="BC39" i="7" s="1"/>
  <c r="BM39" i="7" s="1"/>
  <c r="M40" i="7"/>
  <c r="AU40" i="7" s="1"/>
  <c r="BE40" i="7" s="1"/>
  <c r="BO40" i="7" s="1"/>
  <c r="BY59" i="7"/>
  <c r="CI59" i="7"/>
  <c r="BY55" i="7"/>
  <c r="CI55" i="7"/>
  <c r="CL43" i="7"/>
  <c r="CB43" i="7"/>
  <c r="CL31" i="7"/>
  <c r="CB31" i="7"/>
  <c r="CL23" i="7"/>
  <c r="CB23" i="7"/>
  <c r="CN38" i="7"/>
  <c r="CD38" i="7"/>
  <c r="CM30" i="7"/>
  <c r="CC30" i="7"/>
  <c r="CO50" i="7"/>
  <c r="CE50" i="7"/>
  <c r="BZ23" i="7"/>
  <c r="CJ23" i="7"/>
  <c r="CB42" i="7"/>
  <c r="CL42" i="7"/>
  <c r="CJ46" i="7"/>
  <c r="BZ46" i="7"/>
  <c r="M68" i="7"/>
  <c r="CK17" i="7"/>
  <c r="CA17" i="7"/>
  <c r="CB29" i="7"/>
  <c r="CL29" i="7"/>
  <c r="AT17" i="7"/>
  <c r="BD17" i="7" s="1"/>
  <c r="BN17" i="7" s="1"/>
  <c r="DV17" i="7"/>
  <c r="M26" i="7"/>
  <c r="AS26" i="7" s="1"/>
  <c r="CH68" i="7"/>
  <c r="BX68" i="7"/>
  <c r="CA35" i="7"/>
  <c r="CK35" i="7"/>
  <c r="DV33" i="7"/>
  <c r="CK21" i="7"/>
  <c r="CA21" i="7"/>
  <c r="BX15" i="7"/>
  <c r="CH15" i="7"/>
  <c r="CO71" i="7"/>
  <c r="CE71" i="7"/>
  <c r="CO65" i="7"/>
  <c r="CE65" i="7"/>
  <c r="DV77" i="7"/>
  <c r="CM54" i="7"/>
  <c r="CC54" i="7"/>
  <c r="AS51" i="7"/>
  <c r="BC51" i="7" s="1"/>
  <c r="BM51" i="7" s="1"/>
  <c r="M52" i="7"/>
  <c r="BB52" i="7" s="1"/>
  <c r="CK50" i="7"/>
  <c r="CA50" i="7"/>
  <c r="DV28" i="7"/>
  <c r="CO29" i="7"/>
  <c r="CE29" i="7"/>
  <c r="CB35" i="7"/>
  <c r="CL35" i="7"/>
  <c r="AS75" i="7"/>
  <c r="BC75" i="7" s="1"/>
  <c r="BM75" i="7" s="1"/>
  <c r="CL76" i="7"/>
  <c r="CB76" i="7"/>
  <c r="AT70" i="7"/>
  <c r="BD70" i="7" s="1"/>
  <c r="BN70" i="7" s="1"/>
  <c r="DV70" i="7"/>
  <c r="L70" i="7" s="1"/>
  <c r="CN74" i="7"/>
  <c r="CD74" i="7"/>
  <c r="CK75" i="7"/>
  <c r="CA75" i="7"/>
  <c r="CL74" i="7"/>
  <c r="CB74" i="7"/>
  <c r="CL63" i="7"/>
  <c r="CB63" i="7"/>
  <c r="AS69" i="7"/>
  <c r="BC69" i="7" s="1"/>
  <c r="BM69" i="7" s="1"/>
  <c r="CF71" i="7"/>
  <c r="CP71" i="7"/>
  <c r="CG78" i="7"/>
  <c r="BW78" i="7"/>
  <c r="DV69" i="7"/>
  <c r="AT69" i="7"/>
  <c r="BD69" i="7" s="1"/>
  <c r="BN69" i="7" s="1"/>
  <c r="CN77" i="7"/>
  <c r="CD77" i="7"/>
  <c r="CI73" i="7"/>
  <c r="BY73" i="7"/>
  <c r="CM68" i="7"/>
  <c r="CC68" i="7"/>
  <c r="CL57" i="7"/>
  <c r="CB57" i="7"/>
  <c r="CK53" i="7"/>
  <c r="CA53" i="7"/>
  <c r="BY61" i="7"/>
  <c r="CI61" i="7"/>
  <c r="CE62" i="7"/>
  <c r="CO62" i="7"/>
  <c r="CM37" i="7"/>
  <c r="CC37" i="7"/>
  <c r="CL45" i="7"/>
  <c r="CB45" i="7"/>
  <c r="DV39" i="7"/>
  <c r="L39" i="7" s="1"/>
  <c r="CM55" i="7"/>
  <c r="CC55" i="7"/>
  <c r="CK45" i="7"/>
  <c r="CA45" i="7"/>
  <c r="CK37" i="7"/>
  <c r="CA37" i="7"/>
  <c r="CK59" i="7"/>
  <c r="CA59" i="7"/>
  <c r="CK55" i="7"/>
  <c r="CA55" i="7"/>
  <c r="CC47" i="7"/>
  <c r="CM47" i="7"/>
  <c r="DV41" i="7"/>
  <c r="CN30" i="7"/>
  <c r="CD30" i="7"/>
  <c r="BW45" i="7"/>
  <c r="CG45" i="7"/>
  <c r="AS38" i="7"/>
  <c r="BC38" i="7" s="1"/>
  <c r="BM38" i="7" s="1"/>
  <c r="CM26" i="7"/>
  <c r="CC26" i="7"/>
  <c r="DV50" i="7"/>
  <c r="CL34" i="7"/>
  <c r="CB34" i="7"/>
  <c r="CK46" i="7"/>
  <c r="CA46" i="7"/>
  <c r="CM28" i="7"/>
  <c r="CC28" i="7"/>
  <c r="CG57" i="7"/>
  <c r="BW57" i="7"/>
  <c r="CM29" i="7"/>
  <c r="CC29" i="7"/>
  <c r="AS15" i="7"/>
  <c r="BC15" i="7" s="1"/>
  <c r="BM15" i="7" s="1"/>
  <c r="M15" i="7"/>
  <c r="CG40" i="7"/>
  <c r="BW40" i="7"/>
  <c r="CK22" i="7"/>
  <c r="CA22" i="7"/>
  <c r="CJ16" i="7"/>
  <c r="BZ16" i="7"/>
  <c r="CO25" i="7"/>
  <c r="CE25" i="7"/>
  <c r="CC35" i="7"/>
  <c r="CM35" i="7"/>
  <c r="BZ35" i="7"/>
  <c r="CJ35" i="7"/>
  <c r="CB21" i="7"/>
  <c r="CL21" i="7"/>
  <c r="CD17" i="7"/>
  <c r="CN17" i="7"/>
  <c r="M22" i="6"/>
  <c r="M75" i="6"/>
  <c r="M39" i="6"/>
  <c r="BB39" i="6" s="1"/>
  <c r="M59" i="6"/>
  <c r="CN75" i="6"/>
  <c r="CD75" i="6"/>
  <c r="CB73" i="6"/>
  <c r="CL73" i="6"/>
  <c r="CO68" i="6"/>
  <c r="CE68" i="6"/>
  <c r="DV62" i="6"/>
  <c r="AT62" i="6"/>
  <c r="BD62" i="6" s="1"/>
  <c r="BN62" i="6" s="1"/>
  <c r="CK58" i="6"/>
  <c r="CA58" i="6"/>
  <c r="BV55" i="6"/>
  <c r="DU56" i="6"/>
  <c r="AS55" i="6"/>
  <c r="BC55" i="6" s="1"/>
  <c r="BM55" i="6" s="1"/>
  <c r="CF64" i="6"/>
  <c r="CP64" i="6"/>
  <c r="CC44" i="6"/>
  <c r="CM44" i="6"/>
  <c r="BZ37" i="6"/>
  <c r="CJ37" i="6"/>
  <c r="BZ40" i="6"/>
  <c r="CJ40" i="6"/>
  <c r="CL22" i="6"/>
  <c r="CB22" i="6"/>
  <c r="CK26" i="6"/>
  <c r="CA26" i="6"/>
  <c r="CI15" i="6"/>
  <c r="BY15" i="6"/>
  <c r="CA24" i="6"/>
  <c r="CK24" i="6"/>
  <c r="DU29" i="6"/>
  <c r="M29" i="6" s="1"/>
  <c r="CO20" i="6"/>
  <c r="CE20" i="6"/>
  <c r="CM72" i="6"/>
  <c r="CC72" i="6"/>
  <c r="CG78" i="6"/>
  <c r="BW78" i="6"/>
  <c r="CN70" i="6"/>
  <c r="CD70" i="6"/>
  <c r="CM70" i="6"/>
  <c r="CC70" i="6"/>
  <c r="CN73" i="6"/>
  <c r="CD73" i="6"/>
  <c r="CI69" i="6"/>
  <c r="BY69" i="6"/>
  <c r="DV77" i="6"/>
  <c r="L77" i="6" s="1"/>
  <c r="M77" i="6" s="1"/>
  <c r="AT77" i="6" s="1"/>
  <c r="CG69" i="6"/>
  <c r="BW69" i="6"/>
  <c r="CM65" i="6"/>
  <c r="CC65" i="6"/>
  <c r="CG70" i="6"/>
  <c r="BW70" i="6"/>
  <c r="BW67" i="6"/>
  <c r="CG67" i="6"/>
  <c r="AT68" i="6"/>
  <c r="BD68" i="6" s="1"/>
  <c r="BN68" i="6" s="1"/>
  <c r="DV68" i="6"/>
  <c r="L68" i="6" s="1"/>
  <c r="M68" i="6" s="1"/>
  <c r="CN64" i="6"/>
  <c r="CD64" i="6"/>
  <c r="CN59" i="6"/>
  <c r="CD59" i="6"/>
  <c r="CN62" i="6"/>
  <c r="CD62" i="6"/>
  <c r="CO57" i="6"/>
  <c r="CE57" i="6"/>
  <c r="CK66" i="6"/>
  <c r="CA66" i="6"/>
  <c r="CM57" i="6"/>
  <c r="CC57" i="6"/>
  <c r="CP60" i="6"/>
  <c r="CF60" i="6"/>
  <c r="CM47" i="6"/>
  <c r="CC47" i="6"/>
  <c r="CP54" i="6"/>
  <c r="CF54" i="6"/>
  <c r="CM49" i="6"/>
  <c r="CC49" i="6"/>
  <c r="AT55" i="6"/>
  <c r="BD55" i="6" s="1"/>
  <c r="BN55" i="6" s="1"/>
  <c r="DV55" i="6"/>
  <c r="L55" i="6" s="1"/>
  <c r="M55" i="6" s="1"/>
  <c r="CE55" i="6"/>
  <c r="CO55" i="6"/>
  <c r="BW51" i="6"/>
  <c r="CG51" i="6"/>
  <c r="BV52" i="6"/>
  <c r="CO44" i="6"/>
  <c r="CE44" i="6"/>
  <c r="CC48" i="6"/>
  <c r="CM48" i="6"/>
  <c r="CB48" i="6"/>
  <c r="CL48" i="6"/>
  <c r="CM39" i="6"/>
  <c r="CC39" i="6"/>
  <c r="CK42" i="6"/>
  <c r="CA42" i="6"/>
  <c r="CL36" i="6"/>
  <c r="CB36" i="6"/>
  <c r="BW47" i="6"/>
  <c r="CG47" i="6"/>
  <c r="CM22" i="6"/>
  <c r="CC22" i="6"/>
  <c r="CI31" i="6"/>
  <c r="BY31" i="6"/>
  <c r="M18" i="6"/>
  <c r="AS18" i="6" s="1"/>
  <c r="CB32" i="6"/>
  <c r="CL32" i="6"/>
  <c r="CM25" i="6"/>
  <c r="CC25" i="6"/>
  <c r="CC27" i="6"/>
  <c r="CM27" i="6"/>
  <c r="CC19" i="6"/>
  <c r="CM19" i="6"/>
  <c r="CB24" i="6"/>
  <c r="CL24" i="6"/>
  <c r="CO28" i="6"/>
  <c r="CE28" i="6"/>
  <c r="DV20" i="6"/>
  <c r="L20" i="6" s="1"/>
  <c r="M20" i="6" s="1"/>
  <c r="BB20" i="6" s="1"/>
  <c r="CJ76" i="6"/>
  <c r="BZ76" i="6"/>
  <c r="CH67" i="6"/>
  <c r="BX67" i="6"/>
  <c r="CJ66" i="6"/>
  <c r="BZ66" i="6"/>
  <c r="CM41" i="6"/>
  <c r="CC41" i="6"/>
  <c r="AS44" i="6"/>
  <c r="BC44" i="6" s="1"/>
  <c r="BM44" i="6" s="1"/>
  <c r="DU45" i="6"/>
  <c r="M45" i="6" s="1"/>
  <c r="CE42" i="6"/>
  <c r="CO42" i="6"/>
  <c r="CO71" i="6"/>
  <c r="CE71" i="6"/>
  <c r="CI77" i="6"/>
  <c r="BY77" i="6"/>
  <c r="CO56" i="6"/>
  <c r="CE56" i="6"/>
  <c r="CB55" i="6"/>
  <c r="CL55" i="6"/>
  <c r="CI40" i="6"/>
  <c r="BY40" i="6"/>
  <c r="CI23" i="6"/>
  <c r="BY23" i="6"/>
  <c r="CN74" i="6"/>
  <c r="CD74" i="6"/>
  <c r="CF69" i="6"/>
  <c r="CP69" i="6"/>
  <c r="CD61" i="6"/>
  <c r="CN61" i="6"/>
  <c r="CJ68" i="6"/>
  <c r="BZ68" i="6"/>
  <c r="CO64" i="6"/>
  <c r="CE64" i="6"/>
  <c r="CO62" i="6"/>
  <c r="CE62" i="6"/>
  <c r="CI56" i="6"/>
  <c r="BY56" i="6"/>
  <c r="BY66" i="6"/>
  <c r="CI66" i="6"/>
  <c r="CL54" i="6"/>
  <c r="CB54" i="6"/>
  <c r="AS56" i="6"/>
  <c r="BC56" i="6" s="1"/>
  <c r="BM56" i="6" s="1"/>
  <c r="DU57" i="6"/>
  <c r="M57" i="6" s="1"/>
  <c r="CF57" i="6"/>
  <c r="CP57" i="6"/>
  <c r="DU54" i="6"/>
  <c r="M54" i="6" s="1"/>
  <c r="AS53" i="6"/>
  <c r="BC53" i="6" s="1"/>
  <c r="BM53" i="6" s="1"/>
  <c r="CN53" i="6"/>
  <c r="CD53" i="6"/>
  <c r="CI55" i="6"/>
  <c r="BY55" i="6"/>
  <c r="CK46" i="6"/>
  <c r="CA46" i="6"/>
  <c r="CO52" i="6"/>
  <c r="CE52" i="6"/>
  <c r="CJ44" i="6"/>
  <c r="BZ44" i="6"/>
  <c r="BW43" i="6"/>
  <c r="CG43" i="6"/>
  <c r="CB40" i="6"/>
  <c r="CL40" i="6"/>
  <c r="CK34" i="6"/>
  <c r="CA34" i="6"/>
  <c r="CE32" i="6"/>
  <c r="CO32" i="6"/>
  <c r="CK22" i="6"/>
  <c r="CA22" i="6"/>
  <c r="DU27" i="6"/>
  <c r="M27" i="6" s="1"/>
  <c r="AS26" i="6"/>
  <c r="DU19" i="6"/>
  <c r="M19" i="6" s="1"/>
  <c r="BC16" i="6"/>
  <c r="BM16" i="6" s="1"/>
  <c r="DU17" i="6"/>
  <c r="M17" i="6" s="1"/>
  <c r="BB17" i="6" s="1"/>
  <c r="CO24" i="6"/>
  <c r="CE24" i="6"/>
  <c r="CI28" i="6"/>
  <c r="BY28" i="6"/>
  <c r="BZ20" i="6"/>
  <c r="CJ20" i="6"/>
  <c r="CL71" i="6"/>
  <c r="CB71" i="6"/>
  <c r="CF71" i="6"/>
  <c r="CP71" i="6"/>
  <c r="CN57" i="6"/>
  <c r="CD57" i="6"/>
  <c r="CJ47" i="6"/>
  <c r="BZ47" i="6"/>
  <c r="CI36" i="6"/>
  <c r="BY36" i="6"/>
  <c r="CK76" i="6"/>
  <c r="CA76" i="6"/>
  <c r="AS64" i="6"/>
  <c r="BC64" i="6" s="1"/>
  <c r="BM64" i="6" s="1"/>
  <c r="DU65" i="6"/>
  <c r="CE53" i="6"/>
  <c r="CO53" i="6"/>
  <c r="AS52" i="6"/>
  <c r="BC52" i="6" s="1"/>
  <c r="BM52" i="6" s="1"/>
  <c r="DU53" i="6"/>
  <c r="M53" i="6" s="1"/>
  <c r="CD35" i="6"/>
  <c r="CN35" i="6"/>
  <c r="CP53" i="6"/>
  <c r="CF53" i="6"/>
  <c r="CL18" i="6"/>
  <c r="CB18" i="6"/>
  <c r="DU33" i="6"/>
  <c r="M33" i="6" s="1"/>
  <c r="CA16" i="6"/>
  <c r="CK16" i="6"/>
  <c r="DU25" i="6"/>
  <c r="M25" i="6" s="1"/>
  <c r="DV28" i="6"/>
  <c r="L28" i="6" s="1"/>
  <c r="M28" i="6" s="1"/>
  <c r="BB28" i="6" s="1"/>
  <c r="CM78" i="6"/>
  <c r="CC78" i="6"/>
  <c r="CL63" i="6"/>
  <c r="CB63" i="6"/>
  <c r="BV66" i="6"/>
  <c r="CI78" i="6"/>
  <c r="BY78" i="6"/>
  <c r="CI70" i="6"/>
  <c r="BY70" i="6"/>
  <c r="CL72" i="6"/>
  <c r="CB72" i="6"/>
  <c r="CM71" i="6"/>
  <c r="CC71" i="6"/>
  <c r="CI76" i="6"/>
  <c r="BY76" i="6"/>
  <c r="CJ75" i="6"/>
  <c r="BZ75" i="6"/>
  <c r="CC73" i="6"/>
  <c r="CM73" i="6"/>
  <c r="CJ69" i="6"/>
  <c r="BZ69" i="6"/>
  <c r="AT73" i="6"/>
  <c r="BD73" i="6" s="1"/>
  <c r="BN73" i="6" s="1"/>
  <c r="DV73" i="6"/>
  <c r="L73" i="6" s="1"/>
  <c r="M73" i="6" s="1"/>
  <c r="AT61" i="6"/>
  <c r="BD61" i="6" s="1"/>
  <c r="BN61" i="6" s="1"/>
  <c r="DV61" i="6"/>
  <c r="CK77" i="6"/>
  <c r="CA77" i="6"/>
  <c r="CM61" i="6"/>
  <c r="CC61" i="6"/>
  <c r="CI64" i="6"/>
  <c r="BY64" i="6"/>
  <c r="CK68" i="6"/>
  <c r="CA68" i="6"/>
  <c r="DV64" i="6"/>
  <c r="AT64" i="6"/>
  <c r="BD64" i="6" s="1"/>
  <c r="BN64" i="6" s="1"/>
  <c r="CM59" i="6"/>
  <c r="CC59" i="6"/>
  <c r="CP68" i="6"/>
  <c r="CF68" i="6"/>
  <c r="CC54" i="6"/>
  <c r="CM54" i="6"/>
  <c r="CN66" i="6"/>
  <c r="CD66" i="6"/>
  <c r="CK54" i="6"/>
  <c r="CA54" i="6"/>
  <c r="CG58" i="6"/>
  <c r="BW58" i="6"/>
  <c r="CJ55" i="6"/>
  <c r="BZ55" i="6"/>
  <c r="CH53" i="6"/>
  <c r="BX53" i="6"/>
  <c r="CF50" i="6"/>
  <c r="CP50" i="6"/>
  <c r="CB46" i="6"/>
  <c r="CL46" i="6"/>
  <c r="AT52" i="6"/>
  <c r="BD52" i="6" s="1"/>
  <c r="BN52" i="6" s="1"/>
  <c r="DV52" i="6"/>
  <c r="AS48" i="6"/>
  <c r="BC48" i="6" s="1"/>
  <c r="BM48" i="6" s="1"/>
  <c r="DU49" i="6"/>
  <c r="M49" i="6" s="1"/>
  <c r="M47" i="6"/>
  <c r="M42" i="6"/>
  <c r="AT42" i="6" s="1"/>
  <c r="DU43" i="6"/>
  <c r="M43" i="6" s="1"/>
  <c r="AS42" i="6"/>
  <c r="BC42" i="6" s="1"/>
  <c r="BM42" i="6" s="1"/>
  <c r="CD42" i="6"/>
  <c r="CN42" i="6"/>
  <c r="CC40" i="6"/>
  <c r="CM40" i="6"/>
  <c r="CI32" i="6"/>
  <c r="BY32" i="6"/>
  <c r="M32" i="6"/>
  <c r="AT32" i="6" s="1"/>
  <c r="CJ27" i="6"/>
  <c r="BZ27" i="6"/>
  <c r="CP65" i="6"/>
  <c r="CF65" i="6"/>
  <c r="CJ32" i="6"/>
  <c r="BZ32" i="6"/>
  <c r="CM21" i="6"/>
  <c r="CC21" i="6"/>
  <c r="CO16" i="6"/>
  <c r="CE16" i="6"/>
  <c r="DV24" i="6"/>
  <c r="L24" i="6" s="1"/>
  <c r="M24" i="6" s="1"/>
  <c r="AT24" i="6" s="1"/>
  <c r="CA28" i="6"/>
  <c r="CK28" i="6"/>
  <c r="BZ28" i="6"/>
  <c r="CJ28" i="6"/>
  <c r="CO78" i="6"/>
  <c r="CE78" i="6"/>
  <c r="CO77" i="6"/>
  <c r="CE77" i="6"/>
  <c r="BY62" i="6"/>
  <c r="CI62" i="6"/>
  <c r="CM58" i="6"/>
  <c r="CC58" i="6"/>
  <c r="CK50" i="6"/>
  <c r="CA50" i="6"/>
  <c r="CN52" i="6"/>
  <c r="CD52" i="6"/>
  <c r="CI35" i="6"/>
  <c r="BY35" i="6"/>
  <c r="CD31" i="6"/>
  <c r="CN31" i="6"/>
  <c r="AT74" i="6"/>
  <c r="BD74" i="6" s="1"/>
  <c r="BN74" i="6" s="1"/>
  <c r="DV74" i="6"/>
  <c r="L74" i="6" s="1"/>
  <c r="BZ63" i="6"/>
  <c r="CJ63" i="6"/>
  <c r="DU60" i="6"/>
  <c r="M60" i="6" s="1"/>
  <c r="AS59" i="6"/>
  <c r="BC59" i="6" s="1"/>
  <c r="BM59" i="6" s="1"/>
  <c r="CB66" i="6"/>
  <c r="CL66" i="6"/>
  <c r="CN48" i="6"/>
  <c r="CD48" i="6"/>
  <c r="CB42" i="6"/>
  <c r="CL42" i="6"/>
  <c r="CM18" i="6"/>
  <c r="CC18" i="6"/>
  <c r="CE26" i="6"/>
  <c r="CO26" i="6"/>
  <c r="CM75" i="6"/>
  <c r="CC75" i="6"/>
  <c r="CO73" i="6"/>
  <c r="CE73" i="6"/>
  <c r="CM76" i="6"/>
  <c r="CC76" i="6"/>
  <c r="AT78" i="6"/>
  <c r="BD78" i="6" s="1"/>
  <c r="BN78" i="6" s="1"/>
  <c r="DV78" i="6"/>
  <c r="L78" i="6" s="1"/>
  <c r="CN71" i="6"/>
  <c r="CD71" i="6"/>
  <c r="CN78" i="6"/>
  <c r="CD78" i="6"/>
  <c r="CK75" i="6"/>
  <c r="CA75" i="6"/>
  <c r="CL74" i="6"/>
  <c r="CB74" i="6"/>
  <c r="CI73" i="6"/>
  <c r="BY73" i="6"/>
  <c r="CB77" i="6"/>
  <c r="CL77" i="6"/>
  <c r="CO69" i="6"/>
  <c r="CE69" i="6"/>
  <c r="CB68" i="6"/>
  <c r="CL68" i="6"/>
  <c r="CJ64" i="6"/>
  <c r="BZ64" i="6"/>
  <c r="CP73" i="6"/>
  <c r="CF73" i="6"/>
  <c r="CJ62" i="6"/>
  <c r="BZ62" i="6"/>
  <c r="CH60" i="6"/>
  <c r="BX60" i="6"/>
  <c r="AS66" i="6"/>
  <c r="BC66" i="6" s="1"/>
  <c r="BM66" i="6" s="1"/>
  <c r="DU67" i="6"/>
  <c r="M67" i="6" s="1"/>
  <c r="CC50" i="6"/>
  <c r="CM50" i="6"/>
  <c r="CL50" i="6"/>
  <c r="CB50" i="6"/>
  <c r="CG60" i="6"/>
  <c r="BW60" i="6"/>
  <c r="CP58" i="6"/>
  <c r="CF58" i="6"/>
  <c r="CA55" i="6"/>
  <c r="CK55" i="6"/>
  <c r="CH51" i="6"/>
  <c r="BX51" i="6"/>
  <c r="CF59" i="6"/>
  <c r="CP59" i="6"/>
  <c r="CG46" i="6"/>
  <c r="BW46" i="6"/>
  <c r="BY52" i="6"/>
  <c r="CI52" i="6"/>
  <c r="CO48" i="6"/>
  <c r="CE48" i="6"/>
  <c r="CG41" i="6"/>
  <c r="BW41" i="6"/>
  <c r="AS37" i="6"/>
  <c r="BC37" i="6" s="1"/>
  <c r="BM37" i="6" s="1"/>
  <c r="DU38" i="6"/>
  <c r="M38" i="6" s="1"/>
  <c r="AS40" i="6"/>
  <c r="BC40" i="6" s="1"/>
  <c r="BM40" i="6" s="1"/>
  <c r="DU41" i="6"/>
  <c r="M41" i="6" s="1"/>
  <c r="CO35" i="6"/>
  <c r="CE35" i="6"/>
  <c r="CO30" i="6"/>
  <c r="CE30" i="6"/>
  <c r="BY34" i="6"/>
  <c r="CI34" i="6"/>
  <c r="CN34" i="6"/>
  <c r="CD34" i="6"/>
  <c r="CM30" i="6"/>
  <c r="CC30" i="6"/>
  <c r="CI19" i="6"/>
  <c r="BY19" i="6"/>
  <c r="CC23" i="6"/>
  <c r="CM23" i="6"/>
  <c r="CC15" i="6"/>
  <c r="CM15" i="6"/>
  <c r="CC24" i="6"/>
  <c r="CM24" i="6"/>
  <c r="AT16" i="6"/>
  <c r="BD16" i="6" s="1"/>
  <c r="BN16" i="6" s="1"/>
  <c r="CH16" i="6" s="1"/>
  <c r="DV16" i="6"/>
  <c r="CI24" i="6"/>
  <c r="BY24" i="6"/>
  <c r="CB28" i="6"/>
  <c r="CL28" i="6"/>
  <c r="M15" i="6"/>
  <c r="BB15" i="6" s="1"/>
  <c r="CI74" i="6"/>
  <c r="BY74" i="6"/>
  <c r="CL70" i="6"/>
  <c r="CB70" i="6"/>
  <c r="CD65" i="6"/>
  <c r="CN65" i="6"/>
  <c r="CM66" i="6"/>
  <c r="CC66" i="6"/>
  <c r="BX59" i="6"/>
  <c r="CH59" i="6"/>
  <c r="CB43" i="6"/>
  <c r="CL43" i="6"/>
  <c r="CL78" i="6"/>
  <c r="CB78" i="6"/>
  <c r="AS73" i="6"/>
  <c r="BC73" i="6" s="1"/>
  <c r="BM73" i="6" s="1"/>
  <c r="DU74" i="6"/>
  <c r="CH63" i="6"/>
  <c r="BX63" i="6"/>
  <c r="BW63" i="6"/>
  <c r="CG63" i="6"/>
  <c r="CH54" i="6"/>
  <c r="BX54" i="6"/>
  <c r="CA44" i="6"/>
  <c r="CK44" i="6"/>
  <c r="CB34" i="6"/>
  <c r="CL34" i="6"/>
  <c r="CE18" i="6"/>
  <c r="CO18" i="6"/>
  <c r="CI20" i="6"/>
  <c r="BY20" i="6"/>
  <c r="AS71" i="6"/>
  <c r="BC71" i="6" s="1"/>
  <c r="BM71" i="6" s="1"/>
  <c r="DU72" i="6"/>
  <c r="CG74" i="6"/>
  <c r="BW74" i="6"/>
  <c r="CI63" i="6"/>
  <c r="BY63" i="6"/>
  <c r="CO75" i="6"/>
  <c r="CE75" i="6"/>
  <c r="CJ72" i="6"/>
  <c r="BZ72" i="6"/>
  <c r="CM74" i="6"/>
  <c r="CC74" i="6"/>
  <c r="DV72" i="6"/>
  <c r="L72" i="6" s="1"/>
  <c r="AT72" i="6"/>
  <c r="BD72" i="6" s="1"/>
  <c r="BN72" i="6" s="1"/>
  <c r="CJ73" i="6"/>
  <c r="BZ73" i="6"/>
  <c r="CN77" i="6"/>
  <c r="CD77" i="6"/>
  <c r="CF75" i="6"/>
  <c r="CP75" i="6"/>
  <c r="CN68" i="6"/>
  <c r="CD68" i="6"/>
  <c r="CK64" i="6"/>
  <c r="CA64" i="6"/>
  <c r="CK62" i="6"/>
  <c r="CA62" i="6"/>
  <c r="CK59" i="6"/>
  <c r="CA59" i="6"/>
  <c r="CJ59" i="6"/>
  <c r="BZ59" i="6"/>
  <c r="CO66" i="6"/>
  <c r="CE66" i="6"/>
  <c r="CG61" i="6"/>
  <c r="BW61" i="6"/>
  <c r="CF62" i="6"/>
  <c r="CP62" i="6"/>
  <c r="CO50" i="6"/>
  <c r="CE50" i="6"/>
  <c r="CN49" i="6"/>
  <c r="CD49" i="6"/>
  <c r="CO46" i="6"/>
  <c r="CE46" i="6"/>
  <c r="CK52" i="6"/>
  <c r="CA52" i="6"/>
  <c r="CI43" i="6"/>
  <c r="BY43" i="6"/>
  <c r="DV48" i="6"/>
  <c r="CG38" i="6"/>
  <c r="BW38" i="6"/>
  <c r="CK39" i="6"/>
  <c r="CA39" i="6"/>
  <c r="BY42" i="6"/>
  <c r="CI42" i="6"/>
  <c r="CE37" i="6"/>
  <c r="CO37" i="6"/>
  <c r="M36" i="6"/>
  <c r="CO40" i="6"/>
  <c r="CE40" i="6"/>
  <c r="DV31" i="6"/>
  <c r="L31" i="6" s="1"/>
  <c r="DV30" i="6"/>
  <c r="CL26" i="6"/>
  <c r="CB26" i="6"/>
  <c r="DU35" i="6"/>
  <c r="M35" i="6" s="1"/>
  <c r="CM29" i="6"/>
  <c r="CC29" i="6"/>
  <c r="CK18" i="6"/>
  <c r="CA18" i="6"/>
  <c r="DU31" i="6"/>
  <c r="CE22" i="6"/>
  <c r="CO22" i="6"/>
  <c r="CI16" i="6"/>
  <c r="BY16" i="6"/>
  <c r="BZ24" i="6"/>
  <c r="CJ24" i="6"/>
  <c r="CA20" i="6"/>
  <c r="CK20" i="6"/>
  <c r="BW49" i="6"/>
  <c r="CG49" i="6"/>
  <c r="CK71" i="6"/>
  <c r="CA71" i="6"/>
  <c r="CC68" i="6"/>
  <c r="CM68" i="6"/>
  <c r="CG65" i="6"/>
  <c r="BW65" i="6"/>
  <c r="CP72" i="6"/>
  <c r="CF72" i="6"/>
  <c r="CI49" i="6"/>
  <c r="BY49" i="6"/>
  <c r="CK48" i="6"/>
  <c r="CA48" i="6"/>
  <c r="CM26" i="6"/>
  <c r="CC26" i="6"/>
  <c r="CL75" i="6"/>
  <c r="CB75" i="6"/>
  <c r="AT65" i="6"/>
  <c r="BD65" i="6" s="1"/>
  <c r="BN65" i="6" s="1"/>
  <c r="DV65" i="6"/>
  <c r="L65" i="6" s="1"/>
  <c r="CI68" i="6"/>
  <c r="BY68" i="6"/>
  <c r="DU63" i="6"/>
  <c r="M63" i="6" s="1"/>
  <c r="AS62" i="6"/>
  <c r="BC62" i="6" s="1"/>
  <c r="BM62" i="6" s="1"/>
  <c r="AS57" i="6"/>
  <c r="BC57" i="6" s="1"/>
  <c r="BM57" i="6" s="1"/>
  <c r="DU58" i="6"/>
  <c r="M58" i="6" s="1"/>
  <c r="DV56" i="6"/>
  <c r="L56" i="6" s="1"/>
  <c r="AT56" i="6"/>
  <c r="BD56" i="6" s="1"/>
  <c r="BN56" i="6" s="1"/>
  <c r="DV44" i="6"/>
  <c r="DV37" i="6"/>
  <c r="CL31" i="6"/>
  <c r="CB31" i="6"/>
  <c r="DV34" i="6"/>
  <c r="DV76" i="6"/>
  <c r="L76" i="6" s="1"/>
  <c r="AT76" i="6"/>
  <c r="BD76" i="6" s="1"/>
  <c r="BN76" i="6" s="1"/>
  <c r="CJ77" i="6"/>
  <c r="BZ77" i="6"/>
  <c r="AS75" i="6"/>
  <c r="BC75" i="6" s="1"/>
  <c r="BM75" i="6" s="1"/>
  <c r="DU76" i="6"/>
  <c r="CL76" i="6"/>
  <c r="CB76" i="6"/>
  <c r="AT70" i="6"/>
  <c r="BD70" i="6" s="1"/>
  <c r="BN70" i="6" s="1"/>
  <c r="DV70" i="6"/>
  <c r="CI72" i="6"/>
  <c r="BY72" i="6"/>
  <c r="CJ71" i="6"/>
  <c r="BZ71" i="6"/>
  <c r="CC77" i="6"/>
  <c r="CM77" i="6"/>
  <c r="CK73" i="6"/>
  <c r="CA73" i="6"/>
  <c r="DU78" i="6"/>
  <c r="CJ67" i="6"/>
  <c r="BZ67" i="6"/>
  <c r="CN69" i="6"/>
  <c r="CD69" i="6"/>
  <c r="DU69" i="6"/>
  <c r="M69" i="6" s="1"/>
  <c r="AS68" i="6"/>
  <c r="BC68" i="6" s="1"/>
  <c r="BM68" i="6" s="1"/>
  <c r="CB64" i="6"/>
  <c r="CL64" i="6"/>
  <c r="CB62" i="6"/>
  <c r="CL62" i="6"/>
  <c r="CP67" i="6"/>
  <c r="CF67" i="6"/>
  <c r="CL58" i="6"/>
  <c r="CB58" i="6"/>
  <c r="AT66" i="6"/>
  <c r="BD66" i="6" s="1"/>
  <c r="BN66" i="6" s="1"/>
  <c r="DV66" i="6"/>
  <c r="CI59" i="6"/>
  <c r="BY59" i="6"/>
  <c r="AS50" i="6"/>
  <c r="BC50" i="6" s="1"/>
  <c r="BM50" i="6" s="1"/>
  <c r="DU51" i="6"/>
  <c r="M51" i="6" s="1"/>
  <c r="CM53" i="6"/>
  <c r="CC53" i="6"/>
  <c r="CN55" i="6"/>
  <c r="CD55" i="6"/>
  <c r="DV46" i="6"/>
  <c r="CC52" i="6"/>
  <c r="CM52" i="6"/>
  <c r="CB52" i="6"/>
  <c r="CL52" i="6"/>
  <c r="BZ43" i="6"/>
  <c r="CJ43" i="6"/>
  <c r="CJ48" i="6"/>
  <c r="BZ48" i="6"/>
  <c r="BY48" i="6"/>
  <c r="CI48" i="6"/>
  <c r="CJ42" i="6"/>
  <c r="BZ42" i="6"/>
  <c r="CE36" i="6"/>
  <c r="CO36" i="6"/>
  <c r="CG45" i="6"/>
  <c r="BW45" i="6"/>
  <c r="CI37" i="6"/>
  <c r="BY37" i="6"/>
  <c r="DV40" i="6"/>
  <c r="BZ33" i="6"/>
  <c r="CJ33" i="6"/>
  <c r="CG39" i="6"/>
  <c r="BW39" i="6"/>
  <c r="CK30" i="6"/>
  <c r="CA30" i="6"/>
  <c r="CE34" i="6"/>
  <c r="CO34" i="6"/>
  <c r="CI27" i="6"/>
  <c r="BY27" i="6"/>
  <c r="CM17" i="6"/>
  <c r="CC17" i="6"/>
  <c r="BY29" i="6"/>
  <c r="CI29" i="6"/>
  <c r="DU23" i="6"/>
  <c r="M23" i="6" s="1"/>
  <c r="CG15" i="6"/>
  <c r="BW15" i="6"/>
  <c r="CH15" i="6"/>
  <c r="BX15" i="6"/>
  <c r="BZ16" i="6"/>
  <c r="CJ16" i="6"/>
  <c r="CN28" i="6"/>
  <c r="CD28" i="6"/>
  <c r="DU21" i="6"/>
  <c r="M21" i="6" s="1"/>
  <c r="BX17" i="6"/>
  <c r="CH17" i="6"/>
  <c r="CG54" i="6"/>
  <c r="BW54" i="6"/>
  <c r="AT26" i="6" l="1"/>
  <c r="BY67" i="9"/>
  <c r="DQ66" i="9"/>
  <c r="EF66" i="9"/>
  <c r="CU66" i="9"/>
  <c r="CH66" i="9"/>
  <c r="CP66" i="9"/>
  <c r="CV66" i="9"/>
  <c r="CQ66" i="9"/>
  <c r="EB66" i="9"/>
  <c r="EA66" i="9"/>
  <c r="DZ66" i="9"/>
  <c r="CR66" i="9"/>
  <c r="EE66" i="9"/>
  <c r="CS66" i="9"/>
  <c r="CT66" i="9"/>
  <c r="FB64" i="9"/>
  <c r="CX65" i="9"/>
  <c r="D65" i="9" s="1"/>
  <c r="AQ65" i="9" s="1"/>
  <c r="L59" i="7"/>
  <c r="M59" i="7" s="1"/>
  <c r="BB59" i="7" s="1"/>
  <c r="L65" i="7"/>
  <c r="M65" i="7" s="1"/>
  <c r="BB65" i="7" s="1"/>
  <c r="L17" i="7"/>
  <c r="M17" i="7" s="1"/>
  <c r="L61" i="7"/>
  <c r="M61" i="7" s="1"/>
  <c r="BB61" i="7" s="1"/>
  <c r="L73" i="7"/>
  <c r="M73" i="7" s="1"/>
  <c r="L21" i="7"/>
  <c r="M21" i="7" s="1"/>
  <c r="L42" i="7"/>
  <c r="M42" i="7" s="1"/>
  <c r="L29" i="7"/>
  <c r="M29" i="7" s="1"/>
  <c r="L37" i="7"/>
  <c r="M37" i="7" s="1"/>
  <c r="L32" i="7"/>
  <c r="M32" i="7" s="1"/>
  <c r="L55" i="7"/>
  <c r="M55" i="7" s="1"/>
  <c r="BB55" i="7" s="1"/>
  <c r="L50" i="7"/>
  <c r="M50" i="7" s="1"/>
  <c r="L41" i="7"/>
  <c r="M41" i="7" s="1"/>
  <c r="L77" i="7"/>
  <c r="M77" i="7" s="1"/>
  <c r="L69" i="7"/>
  <c r="M69" i="7" s="1"/>
  <c r="L28" i="7"/>
  <c r="M28" i="7" s="1"/>
  <c r="L33" i="7"/>
  <c r="M33" i="7" s="1"/>
  <c r="L62" i="6"/>
  <c r="M62" i="6" s="1"/>
  <c r="L46" i="6"/>
  <c r="M46" i="6" s="1"/>
  <c r="L37" i="6"/>
  <c r="M37" i="6" s="1"/>
  <c r="M31" i="6"/>
  <c r="AS31" i="6" s="1"/>
  <c r="L30" i="6"/>
  <c r="M30" i="6" s="1"/>
  <c r="L52" i="6"/>
  <c r="M52" i="6" s="1"/>
  <c r="L61" i="6"/>
  <c r="M61" i="6" s="1"/>
  <c r="L16" i="6"/>
  <c r="M16" i="6" s="1"/>
  <c r="BB16" i="6" s="1"/>
  <c r="L64" i="6"/>
  <c r="M64" i="6" s="1"/>
  <c r="L40" i="6"/>
  <c r="M40" i="6" s="1"/>
  <c r="L66" i="6"/>
  <c r="M66" i="6" s="1"/>
  <c r="L48" i="6"/>
  <c r="M48" i="6" s="1"/>
  <c r="L70" i="6"/>
  <c r="M70" i="6" s="1"/>
  <c r="L34" i="6"/>
  <c r="M34" i="6" s="1"/>
  <c r="L44" i="6"/>
  <c r="M44" i="6" s="1"/>
  <c r="AT44" i="6" s="1"/>
  <c r="M74" i="6"/>
  <c r="CG17" i="6"/>
  <c r="BW17" i="6"/>
  <c r="AT22" i="6"/>
  <c r="AS22" i="6"/>
  <c r="AC30" i="8"/>
  <c r="AM30" i="8" s="1"/>
  <c r="U30" i="8"/>
  <c r="W30" i="8" s="1"/>
  <c r="X30" i="8" s="1"/>
  <c r="Y28" i="8"/>
  <c r="U28" i="8"/>
  <c r="W28" i="8" s="1"/>
  <c r="X28" i="8" s="1"/>
  <c r="Y26" i="8"/>
  <c r="U26" i="8"/>
  <c r="W26" i="8" s="1"/>
  <c r="X26" i="8" s="1"/>
  <c r="AO39" i="8"/>
  <c r="U29" i="8"/>
  <c r="W29" i="8" s="1"/>
  <c r="X29" i="8" s="1"/>
  <c r="U27" i="8"/>
  <c r="W27" i="8" s="1"/>
  <c r="X27" i="8" s="1"/>
  <c r="Z30" i="8"/>
  <c r="Y30" i="8"/>
  <c r="Y27" i="8"/>
  <c r="Y29" i="8"/>
  <c r="Z29" i="8"/>
  <c r="Z26" i="8"/>
  <c r="Y13" i="8"/>
  <c r="Z28" i="8"/>
  <c r="Z27" i="8"/>
  <c r="AO37" i="8"/>
  <c r="AN37" i="8"/>
  <c r="Z13" i="8"/>
  <c r="Z25" i="8"/>
  <c r="X25" i="8"/>
  <c r="Y25" i="8"/>
  <c r="Z19" i="8"/>
  <c r="Y19" i="8"/>
  <c r="X19" i="8"/>
  <c r="Z21" i="8"/>
  <c r="X21" i="8"/>
  <c r="Y21" i="8"/>
  <c r="X22" i="8"/>
  <c r="Z22" i="8"/>
  <c r="Y22" i="8"/>
  <c r="Y20" i="8"/>
  <c r="X20" i="8"/>
  <c r="Z20" i="8"/>
  <c r="Z23" i="8"/>
  <c r="Y23" i="8"/>
  <c r="X23" i="8"/>
  <c r="X18" i="8"/>
  <c r="Z18" i="8"/>
  <c r="Y18" i="8"/>
  <c r="X17" i="8"/>
  <c r="Y17" i="8"/>
  <c r="Z17" i="8"/>
  <c r="AN33" i="8"/>
  <c r="AO33" i="8"/>
  <c r="AO30" i="8"/>
  <c r="AN30" i="8"/>
  <c r="AO31" i="8"/>
  <c r="AN31" i="8"/>
  <c r="Y24" i="8"/>
  <c r="X24" i="8"/>
  <c r="Z24" i="8"/>
  <c r="AO32" i="8"/>
  <c r="AN32" i="8"/>
  <c r="Z15" i="8"/>
  <c r="Y15" i="8"/>
  <c r="X15" i="8"/>
  <c r="X14" i="8"/>
  <c r="Z14" i="8"/>
  <c r="Y14" i="8"/>
  <c r="Y16" i="8"/>
  <c r="X16" i="8"/>
  <c r="Z16" i="8"/>
  <c r="CI46" i="7"/>
  <c r="AS25" i="7"/>
  <c r="AU26" i="7"/>
  <c r="BE26" i="7" s="1"/>
  <c r="BO26" i="7" s="1"/>
  <c r="CI26" i="7" s="1"/>
  <c r="AU30" i="7"/>
  <c r="BE30" i="7" s="1"/>
  <c r="BO30" i="7" s="1"/>
  <c r="CI34" i="7"/>
  <c r="BY34" i="7"/>
  <c r="CI76" i="7"/>
  <c r="BY76" i="7"/>
  <c r="CI18" i="7"/>
  <c r="BY18" i="7"/>
  <c r="AT24" i="7"/>
  <c r="AU24" i="7"/>
  <c r="BE24" i="7" s="1"/>
  <c r="BO24" i="7" s="1"/>
  <c r="CI49" i="7"/>
  <c r="BY49" i="7"/>
  <c r="AU38" i="7"/>
  <c r="BE38" i="7" s="1"/>
  <c r="BO38" i="7" s="1"/>
  <c r="CI48" i="7"/>
  <c r="BY48" i="7"/>
  <c r="BY36" i="7"/>
  <c r="CI36" i="7"/>
  <c r="BB15" i="7"/>
  <c r="AU15" i="7"/>
  <c r="BE15" i="7" s="1"/>
  <c r="BO15" i="7" s="1"/>
  <c r="CI23" i="7"/>
  <c r="BY23" i="7"/>
  <c r="CI20" i="7"/>
  <c r="BY20" i="7"/>
  <c r="BB16" i="7"/>
  <c r="AU16" i="7"/>
  <c r="BE16" i="7" s="1"/>
  <c r="BO16" i="7" s="1"/>
  <c r="CI27" i="7"/>
  <c r="BY27" i="7"/>
  <c r="BY44" i="7"/>
  <c r="CI44" i="7"/>
  <c r="CI31" i="7"/>
  <c r="BY31" i="7"/>
  <c r="AU22" i="7"/>
  <c r="BE22" i="7" s="1"/>
  <c r="BO22" i="7" s="1"/>
  <c r="BY40" i="7"/>
  <c r="CI40" i="7"/>
  <c r="AU25" i="7"/>
  <c r="BE25" i="7" s="1"/>
  <c r="BO25" i="7" s="1"/>
  <c r="BB22" i="7"/>
  <c r="AS22" i="7"/>
  <c r="BB21" i="7"/>
  <c r="BB77" i="7"/>
  <c r="BB29" i="7"/>
  <c r="CH17" i="7"/>
  <c r="BX17" i="7"/>
  <c r="K58" i="7"/>
  <c r="J58" i="7"/>
  <c r="I58" i="7"/>
  <c r="H58" i="7"/>
  <c r="G58" i="7" s="1"/>
  <c r="BX69" i="7"/>
  <c r="CH69" i="7"/>
  <c r="BB48" i="7"/>
  <c r="AT48" i="7"/>
  <c r="BB49" i="7"/>
  <c r="AT49" i="7"/>
  <c r="CH59" i="7"/>
  <c r="BX59" i="7"/>
  <c r="CG63" i="7"/>
  <c r="BW63" i="7"/>
  <c r="BB23" i="7"/>
  <c r="AT23" i="7"/>
  <c r="CG17" i="7"/>
  <c r="BW17" i="7"/>
  <c r="BB44" i="7"/>
  <c r="AT44" i="7"/>
  <c r="BB36" i="7"/>
  <c r="AS36" i="7"/>
  <c r="AT36" i="7"/>
  <c r="CG59" i="7"/>
  <c r="BW59" i="7"/>
  <c r="BW42" i="7"/>
  <c r="CG42" i="7"/>
  <c r="BW56" i="7"/>
  <c r="CG56" i="7"/>
  <c r="K64" i="7"/>
  <c r="J64" i="7"/>
  <c r="I64" i="7"/>
  <c r="H64" i="7"/>
  <c r="G64" i="7" s="1"/>
  <c r="M35" i="7"/>
  <c r="AU35" i="7" s="1"/>
  <c r="BE35" i="7" s="1"/>
  <c r="BO35" i="7" s="1"/>
  <c r="CH70" i="7"/>
  <c r="BX70" i="7"/>
  <c r="K70" i="7" s="1"/>
  <c r="CG47" i="7"/>
  <c r="BW47" i="7"/>
  <c r="CG48" i="7"/>
  <c r="BW48" i="7"/>
  <c r="AT34" i="7"/>
  <c r="BB34" i="7"/>
  <c r="K54" i="7"/>
  <c r="J54" i="7"/>
  <c r="I54" i="7"/>
  <c r="H54" i="7"/>
  <c r="G54" i="7" s="1"/>
  <c r="CG43" i="7"/>
  <c r="BW43" i="7"/>
  <c r="CG65" i="7"/>
  <c r="BW65" i="7"/>
  <c r="CG71" i="7"/>
  <c r="BW71" i="7"/>
  <c r="M43" i="7"/>
  <c r="AU43" i="7" s="1"/>
  <c r="BE43" i="7" s="1"/>
  <c r="BO43" i="7" s="1"/>
  <c r="M78" i="7"/>
  <c r="BX16" i="7"/>
  <c r="CH16" i="7"/>
  <c r="BB28" i="7"/>
  <c r="CG15" i="7"/>
  <c r="BW15" i="7"/>
  <c r="AS23" i="7"/>
  <c r="K53" i="7"/>
  <c r="I53" i="7"/>
  <c r="H53" i="7"/>
  <c r="G53" i="7" s="1"/>
  <c r="J53" i="7"/>
  <c r="CH74" i="7"/>
  <c r="BX74" i="7"/>
  <c r="BW38" i="7"/>
  <c r="CG38" i="7"/>
  <c r="AS76" i="7"/>
  <c r="BB76" i="7"/>
  <c r="BW62" i="7"/>
  <c r="CG62" i="7"/>
  <c r="CH55" i="7"/>
  <c r="BX55" i="7"/>
  <c r="CH65" i="7"/>
  <c r="BX65" i="7"/>
  <c r="CH51" i="7"/>
  <c r="BX51" i="7"/>
  <c r="K68" i="7"/>
  <c r="J68" i="7"/>
  <c r="I68" i="7"/>
  <c r="H68" i="7"/>
  <c r="G68" i="7" s="1"/>
  <c r="BB32" i="7"/>
  <c r="M39" i="7"/>
  <c r="AU39" i="7" s="1"/>
  <c r="BE39" i="7" s="1"/>
  <c r="BO39" i="7" s="1"/>
  <c r="CG75" i="7"/>
  <c r="BW75" i="7"/>
  <c r="BB40" i="7"/>
  <c r="AT40" i="7"/>
  <c r="BW66" i="7"/>
  <c r="CG66" i="7"/>
  <c r="M45" i="7"/>
  <c r="AU45" i="7" s="1"/>
  <c r="BE45" i="7" s="1"/>
  <c r="BO45" i="7" s="1"/>
  <c r="BB27" i="7"/>
  <c r="AT27" i="7"/>
  <c r="AS27" i="7"/>
  <c r="CG61" i="7"/>
  <c r="BW61" i="7"/>
  <c r="BW52" i="7"/>
  <c r="CG52" i="7"/>
  <c r="K67" i="7"/>
  <c r="J67" i="7"/>
  <c r="I67" i="7"/>
  <c r="H67" i="7"/>
  <c r="G67" i="7" s="1"/>
  <c r="BB22" i="6"/>
  <c r="K57" i="7"/>
  <c r="I57" i="7"/>
  <c r="H57" i="7"/>
  <c r="G57" i="7" s="1"/>
  <c r="J57" i="7"/>
  <c r="M70" i="7"/>
  <c r="CG39" i="7"/>
  <c r="BW39" i="7"/>
  <c r="CH78" i="7"/>
  <c r="BX78" i="7"/>
  <c r="CG44" i="7"/>
  <c r="BW44" i="7"/>
  <c r="BB20" i="7"/>
  <c r="AS20" i="7"/>
  <c r="AT20" i="7"/>
  <c r="M74" i="7"/>
  <c r="BB24" i="7"/>
  <c r="AS24" i="7"/>
  <c r="CG69" i="7"/>
  <c r="BW69" i="7"/>
  <c r="CG51" i="7"/>
  <c r="BW51" i="7"/>
  <c r="BB26" i="7"/>
  <c r="AT26" i="7"/>
  <c r="M47" i="7"/>
  <c r="AU47" i="7" s="1"/>
  <c r="BE47" i="7" s="1"/>
  <c r="BO47" i="7" s="1"/>
  <c r="CH61" i="7"/>
  <c r="BX61" i="7"/>
  <c r="CH73" i="7"/>
  <c r="BX73" i="7"/>
  <c r="CG50" i="7"/>
  <c r="BW50" i="7"/>
  <c r="CH76" i="7"/>
  <c r="BX76" i="7"/>
  <c r="AS18" i="7"/>
  <c r="BB18" i="7"/>
  <c r="AT18" i="7"/>
  <c r="CG73" i="7"/>
  <c r="BW73" i="7"/>
  <c r="AT38" i="7"/>
  <c r="H60" i="7"/>
  <c r="G60" i="7" s="1"/>
  <c r="K60" i="7"/>
  <c r="J60" i="7"/>
  <c r="I60" i="7"/>
  <c r="BB31" i="7"/>
  <c r="AT31" i="7"/>
  <c r="AS31" i="7"/>
  <c r="CG55" i="7"/>
  <c r="BW55" i="7"/>
  <c r="AT30" i="7"/>
  <c r="BB30" i="7"/>
  <c r="AT25" i="7"/>
  <c r="CH72" i="7"/>
  <c r="BX72" i="7"/>
  <c r="AS34" i="7"/>
  <c r="AT39" i="6"/>
  <c r="M78" i="6"/>
  <c r="BB78" i="6" s="1"/>
  <c r="BB32" i="6"/>
  <c r="AS77" i="6"/>
  <c r="BB24" i="6"/>
  <c r="BB42" i="6"/>
  <c r="AS32" i="6"/>
  <c r="CG73" i="6"/>
  <c r="BW73" i="6"/>
  <c r="CH74" i="6"/>
  <c r="BX74" i="6"/>
  <c r="CG56" i="6"/>
  <c r="BW56" i="6"/>
  <c r="AS20" i="6"/>
  <c r="CH56" i="6"/>
  <c r="BX56" i="6"/>
  <c r="BB47" i="6"/>
  <c r="AT47" i="6"/>
  <c r="AS24" i="6"/>
  <c r="M65" i="6"/>
  <c r="AT20" i="6"/>
  <c r="CP52" i="6"/>
  <c r="CF52" i="6"/>
  <c r="AS29" i="6"/>
  <c r="BB29" i="6"/>
  <c r="AT29" i="6"/>
  <c r="CG71" i="6"/>
  <c r="BW71" i="6"/>
  <c r="K51" i="6"/>
  <c r="J51" i="6"/>
  <c r="I51" i="6"/>
  <c r="H51" i="6"/>
  <c r="G51" i="6" s="1"/>
  <c r="M76" i="6"/>
  <c r="CH65" i="6"/>
  <c r="BX65" i="6"/>
  <c r="K65" i="6" s="1"/>
  <c r="BB35" i="6"/>
  <c r="AS35" i="6"/>
  <c r="AT35" i="6"/>
  <c r="M72" i="6"/>
  <c r="AS72" i="6" s="1"/>
  <c r="AT49" i="6"/>
  <c r="BB49" i="6"/>
  <c r="BX64" i="6"/>
  <c r="CH64" i="6"/>
  <c r="CG64" i="6"/>
  <c r="BW64" i="6"/>
  <c r="AS28" i="6"/>
  <c r="BX62" i="6"/>
  <c r="CH62" i="6"/>
  <c r="K60" i="6"/>
  <c r="J60" i="6"/>
  <c r="I60" i="6"/>
  <c r="H60" i="6"/>
  <c r="G60" i="6" s="1"/>
  <c r="J54" i="6"/>
  <c r="I54" i="6"/>
  <c r="H54" i="6"/>
  <c r="G54" i="6" s="1"/>
  <c r="K54" i="6"/>
  <c r="CG68" i="6"/>
  <c r="BW68" i="6"/>
  <c r="CG62" i="6"/>
  <c r="BW62" i="6"/>
  <c r="BB41" i="6"/>
  <c r="AT41" i="6"/>
  <c r="CH78" i="6"/>
  <c r="BX78" i="6"/>
  <c r="CH52" i="6"/>
  <c r="BX52" i="6"/>
  <c r="CH61" i="6"/>
  <c r="BX61" i="6"/>
  <c r="I61" i="6" s="1"/>
  <c r="BB33" i="6"/>
  <c r="AT33" i="6"/>
  <c r="AS33" i="6"/>
  <c r="CG52" i="6"/>
  <c r="BW52" i="6"/>
  <c r="AS19" i="6"/>
  <c r="BB19" i="6"/>
  <c r="AT19" i="6"/>
  <c r="K69" i="6"/>
  <c r="J69" i="6"/>
  <c r="I69" i="6"/>
  <c r="H69" i="6"/>
  <c r="G69" i="6" s="1"/>
  <c r="BB77" i="6"/>
  <c r="M56" i="6"/>
  <c r="CG75" i="6"/>
  <c r="BW75" i="6"/>
  <c r="BB36" i="6"/>
  <c r="AT36" i="6"/>
  <c r="AS36" i="6"/>
  <c r="CG48" i="6"/>
  <c r="BW48" i="6"/>
  <c r="CG16" i="6"/>
  <c r="BW16" i="6"/>
  <c r="BB23" i="6"/>
  <c r="AT23" i="6"/>
  <c r="AS23" i="6"/>
  <c r="CG57" i="6"/>
  <c r="BW57" i="6"/>
  <c r="CH76" i="6"/>
  <c r="BX76" i="6"/>
  <c r="CH72" i="6"/>
  <c r="BX72" i="6"/>
  <c r="CG40" i="6"/>
  <c r="BW40" i="6"/>
  <c r="BW59" i="6"/>
  <c r="CG59" i="6"/>
  <c r="BW42" i="6"/>
  <c r="CG42" i="6"/>
  <c r="J58" i="6"/>
  <c r="I58" i="6"/>
  <c r="K58" i="6"/>
  <c r="H58" i="6"/>
  <c r="G58" i="6" s="1"/>
  <c r="BB45" i="6"/>
  <c r="AT45" i="6"/>
  <c r="BB18" i="6"/>
  <c r="AT18" i="6"/>
  <c r="CH68" i="6"/>
  <c r="BX68" i="6"/>
  <c r="CF55" i="6"/>
  <c r="CP55" i="6"/>
  <c r="BW55" i="6"/>
  <c r="CG55" i="6"/>
  <c r="CG50" i="6"/>
  <c r="BW50" i="6"/>
  <c r="CH70" i="6"/>
  <c r="BX70" i="6"/>
  <c r="K70" i="6" s="1"/>
  <c r="K63" i="6"/>
  <c r="J63" i="6"/>
  <c r="I63" i="6"/>
  <c r="H63" i="6"/>
  <c r="G63" i="6" s="1"/>
  <c r="BB38" i="6"/>
  <c r="AT38" i="6"/>
  <c r="BB43" i="6"/>
  <c r="AT43" i="6"/>
  <c r="CH73" i="6"/>
  <c r="BX73" i="6"/>
  <c r="AT28" i="6"/>
  <c r="AS27" i="6"/>
  <c r="BB27" i="6"/>
  <c r="AT27" i="6"/>
  <c r="BW53" i="6"/>
  <c r="CG53" i="6"/>
  <c r="CG44" i="6"/>
  <c r="BW44" i="6"/>
  <c r="BX66" i="6"/>
  <c r="CH66" i="6"/>
  <c r="CG66" i="6"/>
  <c r="BW66" i="6"/>
  <c r="BB21" i="6"/>
  <c r="AT21" i="6"/>
  <c r="AS21" i="6"/>
  <c r="BX16" i="6"/>
  <c r="CG37" i="6"/>
  <c r="BW37" i="6"/>
  <c r="CF66" i="6"/>
  <c r="CP66" i="6"/>
  <c r="BB25" i="6"/>
  <c r="AT25" i="6"/>
  <c r="AS25" i="6"/>
  <c r="BX55" i="6"/>
  <c r="CH55" i="6"/>
  <c r="K67" i="6"/>
  <c r="J67" i="6"/>
  <c r="I67" i="6"/>
  <c r="H67" i="6"/>
  <c r="G67" i="6" s="1"/>
  <c r="AT31" i="6" l="1"/>
  <c r="BB31" i="6"/>
  <c r="CX66" i="9"/>
  <c r="D66" i="9" s="1"/>
  <c r="AQ66" i="9" s="1"/>
  <c r="FB65" i="9"/>
  <c r="BY68" i="9"/>
  <c r="DQ67" i="9"/>
  <c r="CH67" i="9"/>
  <c r="EB67" i="9"/>
  <c r="CS67" i="9"/>
  <c r="CQ67" i="9"/>
  <c r="CV67" i="9"/>
  <c r="CR67" i="9"/>
  <c r="EA67" i="9"/>
  <c r="CU67" i="9"/>
  <c r="EF67" i="9"/>
  <c r="CP67" i="9"/>
  <c r="DZ67" i="9"/>
  <c r="EE67" i="9"/>
  <c r="CT67" i="9"/>
  <c r="AT30" i="6"/>
  <c r="AS30" i="6"/>
  <c r="AU41" i="7"/>
  <c r="BE41" i="7" s="1"/>
  <c r="BO41" i="7" s="1"/>
  <c r="BB41" i="7"/>
  <c r="AT41" i="7"/>
  <c r="AU37" i="7"/>
  <c r="BE37" i="7" s="1"/>
  <c r="BO37" i="7" s="1"/>
  <c r="AT37" i="7"/>
  <c r="BB37" i="7"/>
  <c r="AU28" i="7"/>
  <c r="BE28" i="7" s="1"/>
  <c r="BO28" i="7" s="1"/>
  <c r="AT28" i="7"/>
  <c r="AS28" i="7"/>
  <c r="AT50" i="7"/>
  <c r="BB50" i="7"/>
  <c r="AU29" i="7"/>
  <c r="BE29" i="7" s="1"/>
  <c r="BO29" i="7" s="1"/>
  <c r="AT29" i="7"/>
  <c r="AS29" i="7"/>
  <c r="AU77" i="7"/>
  <c r="BE77" i="7" s="1"/>
  <c r="BO77" i="7" s="1"/>
  <c r="AS77" i="7"/>
  <c r="AT77" i="7"/>
  <c r="AU32" i="7"/>
  <c r="BE32" i="7" s="1"/>
  <c r="BO32" i="7" s="1"/>
  <c r="AT32" i="7"/>
  <c r="AS32" i="7"/>
  <c r="AU21" i="7"/>
  <c r="BE21" i="7" s="1"/>
  <c r="BO21" i="7" s="1"/>
  <c r="AS21" i="7"/>
  <c r="AT21" i="7"/>
  <c r="AU33" i="7"/>
  <c r="BE33" i="7" s="1"/>
  <c r="BO33" i="7" s="1"/>
  <c r="AT33" i="7"/>
  <c r="BB33" i="7"/>
  <c r="AS33" i="7"/>
  <c r="AU42" i="7"/>
  <c r="BE42" i="7" s="1"/>
  <c r="BO42" i="7" s="1"/>
  <c r="BB42" i="7"/>
  <c r="AT42" i="7"/>
  <c r="BB17" i="7"/>
  <c r="AU17" i="7"/>
  <c r="BE17" i="7" s="1"/>
  <c r="BO17" i="7" s="1"/>
  <c r="CI17" i="7" s="1"/>
  <c r="BB37" i="6"/>
  <c r="AT37" i="6"/>
  <c r="BB46" i="6"/>
  <c r="AT46" i="6"/>
  <c r="AT48" i="6"/>
  <c r="BB48" i="6"/>
  <c r="AT34" i="6"/>
  <c r="BB34" i="6"/>
  <c r="AS34" i="6"/>
  <c r="BB40" i="6"/>
  <c r="AT40" i="6"/>
  <c r="BB30" i="6"/>
  <c r="BB44" i="6"/>
  <c r="H70" i="7"/>
  <c r="G70" i="7" s="1"/>
  <c r="I70" i="7"/>
  <c r="J70" i="7"/>
  <c r="DE70" i="7" s="1"/>
  <c r="I65" i="6"/>
  <c r="AL10" i="8"/>
  <c r="AL11" i="8"/>
  <c r="BY26" i="7"/>
  <c r="BY30" i="7"/>
  <c r="CI30" i="7"/>
  <c r="CI22" i="7"/>
  <c r="BY22" i="7"/>
  <c r="BB78" i="7"/>
  <c r="AU78" i="7"/>
  <c r="BE78" i="7" s="1"/>
  <c r="BO78" i="7" s="1"/>
  <c r="BY39" i="7"/>
  <c r="CI39" i="7"/>
  <c r="BY43" i="7"/>
  <c r="CI43" i="7"/>
  <c r="CI16" i="7"/>
  <c r="BY16" i="7"/>
  <c r="BY45" i="7"/>
  <c r="CI45" i="7"/>
  <c r="CI25" i="7"/>
  <c r="BY25" i="7"/>
  <c r="BY24" i="7"/>
  <c r="CI24" i="7"/>
  <c r="CI47" i="7"/>
  <c r="BY47" i="7"/>
  <c r="CI15" i="7"/>
  <c r="BY15" i="7"/>
  <c r="CI35" i="7"/>
  <c r="BY35" i="7"/>
  <c r="CI38" i="7"/>
  <c r="BY38" i="7"/>
  <c r="H52" i="7"/>
  <c r="G52" i="7" s="1"/>
  <c r="K52" i="7"/>
  <c r="J52" i="7"/>
  <c r="I52" i="7"/>
  <c r="BB47" i="7"/>
  <c r="AT47" i="7"/>
  <c r="DE68" i="7"/>
  <c r="CV68" i="7"/>
  <c r="DE53" i="7"/>
  <c r="CV53" i="7"/>
  <c r="J65" i="7"/>
  <c r="I65" i="7"/>
  <c r="H65" i="7"/>
  <c r="G65" i="7" s="1"/>
  <c r="K65" i="7"/>
  <c r="DE67" i="7"/>
  <c r="CV67" i="7"/>
  <c r="J61" i="7"/>
  <c r="I61" i="7"/>
  <c r="K61" i="7"/>
  <c r="H61" i="7"/>
  <c r="G61" i="7" s="1"/>
  <c r="BB39" i="7"/>
  <c r="AT39" i="7"/>
  <c r="H62" i="7"/>
  <c r="G62" i="7" s="1"/>
  <c r="J62" i="7"/>
  <c r="I62" i="7"/>
  <c r="K62" i="7"/>
  <c r="AT35" i="7"/>
  <c r="BB35" i="7"/>
  <c r="AS35" i="7"/>
  <c r="DE57" i="7"/>
  <c r="CV57" i="7"/>
  <c r="BB45" i="7"/>
  <c r="AT45" i="7"/>
  <c r="DE54" i="7"/>
  <c r="CV54" i="7"/>
  <c r="J55" i="7"/>
  <c r="I55" i="7"/>
  <c r="H55" i="7"/>
  <c r="G55" i="7" s="1"/>
  <c r="K55" i="7"/>
  <c r="J51" i="7"/>
  <c r="I51" i="7"/>
  <c r="H51" i="7"/>
  <c r="G51" i="7" s="1"/>
  <c r="K51" i="7"/>
  <c r="BB43" i="7"/>
  <c r="AT43" i="7"/>
  <c r="K63" i="7"/>
  <c r="J63" i="7"/>
  <c r="I63" i="7"/>
  <c r="H63" i="7"/>
  <c r="G63" i="7" s="1"/>
  <c r="H66" i="7"/>
  <c r="G66" i="7" s="1"/>
  <c r="K66" i="7"/>
  <c r="J66" i="7"/>
  <c r="I66" i="7"/>
  <c r="DE64" i="7"/>
  <c r="CV64" i="7"/>
  <c r="J59" i="7"/>
  <c r="I59" i="7"/>
  <c r="H59" i="7"/>
  <c r="G59" i="7" s="1"/>
  <c r="K59" i="7"/>
  <c r="DE60" i="7"/>
  <c r="CV60" i="7"/>
  <c r="J69" i="7"/>
  <c r="I69" i="7"/>
  <c r="H69" i="7"/>
  <c r="G69" i="7" s="1"/>
  <c r="K69" i="7"/>
  <c r="DE58" i="7"/>
  <c r="CV58" i="7"/>
  <c r="H56" i="7"/>
  <c r="G56" i="7" s="1"/>
  <c r="K56" i="7"/>
  <c r="J56" i="7"/>
  <c r="I56" i="7"/>
  <c r="I71" i="7"/>
  <c r="H71" i="7"/>
  <c r="G71" i="7" s="1"/>
  <c r="K71" i="7"/>
  <c r="J71" i="7"/>
  <c r="J61" i="6"/>
  <c r="CV61" i="6" s="1"/>
  <c r="H65" i="6"/>
  <c r="G65" i="6" s="1"/>
  <c r="J65" i="6"/>
  <c r="DE65" i="6" s="1"/>
  <c r="K61" i="6"/>
  <c r="DE58" i="6"/>
  <c r="CV58" i="6"/>
  <c r="K68" i="6"/>
  <c r="J68" i="6"/>
  <c r="I68" i="6"/>
  <c r="H68" i="6"/>
  <c r="G68" i="6" s="1"/>
  <c r="DE67" i="6"/>
  <c r="CV67" i="6"/>
  <c r="H55" i="6"/>
  <c r="G55" i="6" s="1"/>
  <c r="K55" i="6"/>
  <c r="J55" i="6"/>
  <c r="I55" i="6"/>
  <c r="DE54" i="6"/>
  <c r="CV54" i="6"/>
  <c r="H61" i="6"/>
  <c r="G61" i="6" s="1"/>
  <c r="DE51" i="6"/>
  <c r="CV51" i="6"/>
  <c r="J56" i="6"/>
  <c r="I56" i="6"/>
  <c r="H56" i="6"/>
  <c r="G56" i="6" s="1"/>
  <c r="K56" i="6"/>
  <c r="K64" i="6"/>
  <c r="I64" i="6"/>
  <c r="H64" i="6"/>
  <c r="G64" i="6" s="1"/>
  <c r="J64" i="6"/>
  <c r="J52" i="6"/>
  <c r="I52" i="6"/>
  <c r="H52" i="6"/>
  <c r="G52" i="6" s="1"/>
  <c r="K52" i="6"/>
  <c r="H70" i="6"/>
  <c r="G70" i="6" s="1"/>
  <c r="H59" i="6"/>
  <c r="G59" i="6" s="1"/>
  <c r="K59" i="6"/>
  <c r="J59" i="6"/>
  <c r="I59" i="6"/>
  <c r="H62" i="6"/>
  <c r="G62" i="6" s="1"/>
  <c r="K62" i="6"/>
  <c r="J62" i="6"/>
  <c r="I62" i="6"/>
  <c r="I71" i="6"/>
  <c r="H71" i="6"/>
  <c r="G71" i="6" s="1"/>
  <c r="K71" i="6"/>
  <c r="J71" i="6"/>
  <c r="I70" i="6"/>
  <c r="I66" i="6"/>
  <c r="H66" i="6"/>
  <c r="G66" i="6" s="1"/>
  <c r="K66" i="6"/>
  <c r="J66" i="6"/>
  <c r="CV63" i="6"/>
  <c r="DE63" i="6"/>
  <c r="DE60" i="6"/>
  <c r="CV60" i="6"/>
  <c r="AS76" i="6"/>
  <c r="BB76" i="6"/>
  <c r="J70" i="6"/>
  <c r="K53" i="6"/>
  <c r="J53" i="6"/>
  <c r="H53" i="6"/>
  <c r="G53" i="6" s="1"/>
  <c r="I53" i="6"/>
  <c r="K57" i="6"/>
  <c r="I57" i="6"/>
  <c r="H57" i="6"/>
  <c r="G57" i="6" s="1"/>
  <c r="J57" i="6"/>
  <c r="DE69" i="6"/>
  <c r="CV69" i="6"/>
  <c r="CX67" i="9" l="1"/>
  <c r="D67" i="9" s="1"/>
  <c r="AQ67" i="9" s="1"/>
  <c r="FB67" i="9" s="1"/>
  <c r="DE61" i="6"/>
  <c r="BY69" i="9"/>
  <c r="CR68" i="9"/>
  <c r="DQ68" i="9"/>
  <c r="CH68" i="9"/>
  <c r="CU68" i="9"/>
  <c r="CV68" i="9"/>
  <c r="EB68" i="9"/>
  <c r="CQ68" i="9"/>
  <c r="DZ68" i="9"/>
  <c r="EE68" i="9"/>
  <c r="CT68" i="9"/>
  <c r="CS68" i="9"/>
  <c r="EA68" i="9"/>
  <c r="CP68" i="9"/>
  <c r="EF68" i="9"/>
  <c r="FB66" i="9"/>
  <c r="CV70" i="7"/>
  <c r="BY17" i="7"/>
  <c r="CI42" i="7"/>
  <c r="BY42" i="7"/>
  <c r="BY33" i="7"/>
  <c r="CI33" i="7"/>
  <c r="BY29" i="7"/>
  <c r="CI29" i="7"/>
  <c r="CI37" i="7"/>
  <c r="BY37" i="7"/>
  <c r="CI77" i="7"/>
  <c r="BY77" i="7"/>
  <c r="BY28" i="7"/>
  <c r="CI28" i="7"/>
  <c r="CI32" i="7"/>
  <c r="BY32" i="7"/>
  <c r="CI21" i="7"/>
  <c r="BY21" i="7"/>
  <c r="BY41" i="7"/>
  <c r="CI41" i="7"/>
  <c r="CV65" i="6"/>
  <c r="CI78" i="7"/>
  <c r="BY78" i="7"/>
  <c r="DE59" i="7"/>
  <c r="CV59" i="7"/>
  <c r="DE69" i="7"/>
  <c r="CV69" i="7"/>
  <c r="DE71" i="7"/>
  <c r="CV71" i="7"/>
  <c r="DE51" i="7"/>
  <c r="CV51" i="7"/>
  <c r="CV52" i="7"/>
  <c r="DE52" i="7"/>
  <c r="CV56" i="7"/>
  <c r="DE56" i="7"/>
  <c r="DE63" i="7"/>
  <c r="CV63" i="7"/>
  <c r="DE55" i="7"/>
  <c r="CV55" i="7"/>
  <c r="DE66" i="7"/>
  <c r="CV66" i="7"/>
  <c r="DE65" i="7"/>
  <c r="CV65" i="7"/>
  <c r="DE61" i="7"/>
  <c r="CV61" i="7"/>
  <c r="DE62" i="7"/>
  <c r="CV62" i="7"/>
  <c r="DE57" i="6"/>
  <c r="CV57" i="6"/>
  <c r="DE62" i="6"/>
  <c r="CV62" i="6"/>
  <c r="DE52" i="6"/>
  <c r="CV52" i="6"/>
  <c r="CV53" i="6"/>
  <c r="DE53" i="6"/>
  <c r="DE66" i="6"/>
  <c r="CV66" i="6"/>
  <c r="DE64" i="6"/>
  <c r="CV64" i="6"/>
  <c r="DE59" i="6"/>
  <c r="CV59" i="6"/>
  <c r="DE55" i="6"/>
  <c r="CV55" i="6"/>
  <c r="CV70" i="6"/>
  <c r="DE70" i="6"/>
  <c r="DE71" i="6"/>
  <c r="CV71" i="6"/>
  <c r="DE68" i="6"/>
  <c r="CV68" i="6"/>
  <c r="CV56" i="6"/>
  <c r="DE56" i="6"/>
  <c r="CX68" i="9" l="1"/>
  <c r="D68" i="9" s="1"/>
  <c r="AQ68" i="9" s="1"/>
  <c r="BY70" i="9"/>
  <c r="EA69" i="9"/>
  <c r="CU69" i="9"/>
  <c r="DZ69" i="9"/>
  <c r="CR69" i="9"/>
  <c r="CQ69" i="9"/>
  <c r="CP69" i="9"/>
  <c r="EB69" i="9"/>
  <c r="CT69" i="9"/>
  <c r="CS69" i="9"/>
  <c r="DQ69" i="9"/>
  <c r="EF69" i="9"/>
  <c r="CH69" i="9"/>
  <c r="EE69" i="9"/>
  <c r="CV69" i="9"/>
  <c r="M8" i="5"/>
  <c r="CX69" i="9" l="1"/>
  <c r="D69" i="9" s="1"/>
  <c r="AQ69" i="9" s="1"/>
  <c r="BY71" i="9"/>
  <c r="DQ70" i="9"/>
  <c r="CQ70" i="9"/>
  <c r="CH70" i="9"/>
  <c r="CV70" i="9"/>
  <c r="EA70" i="9"/>
  <c r="CU70" i="9"/>
  <c r="EB70" i="9"/>
  <c r="CR70" i="9"/>
  <c r="CT70" i="9"/>
  <c r="DZ70" i="9"/>
  <c r="EF70" i="9"/>
  <c r="CP70" i="9"/>
  <c r="EE70" i="9"/>
  <c r="CS70" i="9"/>
  <c r="FB68" i="9"/>
  <c r="T4" i="5"/>
  <c r="T5" i="5"/>
  <c r="T6" i="5"/>
  <c r="S4" i="5"/>
  <c r="S5" i="5"/>
  <c r="S6" i="5"/>
  <c r="S3" i="5"/>
  <c r="I4" i="5"/>
  <c r="I3" i="5"/>
  <c r="AM512" i="5"/>
  <c r="AO512" i="5" s="1"/>
  <c r="AL512" i="5"/>
  <c r="AK512" i="5"/>
  <c r="AM511" i="5"/>
  <c r="AL511" i="5"/>
  <c r="AK511" i="5"/>
  <c r="AO510" i="5"/>
  <c r="AN510" i="5"/>
  <c r="AM510" i="5"/>
  <c r="AL510" i="5"/>
  <c r="AK510" i="5"/>
  <c r="AO509" i="5"/>
  <c r="AN509" i="5"/>
  <c r="AM509" i="5"/>
  <c r="AL509" i="5"/>
  <c r="AK509" i="5"/>
  <c r="AM508" i="5"/>
  <c r="AO508" i="5" s="1"/>
  <c r="AL508" i="5"/>
  <c r="AK508" i="5"/>
  <c r="AM507" i="5"/>
  <c r="AL507" i="5"/>
  <c r="AK507" i="5"/>
  <c r="AO506" i="5"/>
  <c r="AN506" i="5"/>
  <c r="AM506" i="5"/>
  <c r="AL506" i="5"/>
  <c r="AK506" i="5"/>
  <c r="AO505" i="5"/>
  <c r="AN505" i="5"/>
  <c r="AM505" i="5"/>
  <c r="AL505" i="5"/>
  <c r="AK505" i="5"/>
  <c r="AM504" i="5"/>
  <c r="AO504" i="5" s="1"/>
  <c r="AL504" i="5"/>
  <c r="AK504" i="5"/>
  <c r="AM503" i="5"/>
  <c r="AL503" i="5"/>
  <c r="AK503" i="5"/>
  <c r="AO502" i="5"/>
  <c r="AN502" i="5"/>
  <c r="AM502" i="5"/>
  <c r="AL502" i="5"/>
  <c r="AK502" i="5"/>
  <c r="AO501" i="5"/>
  <c r="AN501" i="5"/>
  <c r="AM501" i="5"/>
  <c r="AL501" i="5"/>
  <c r="AK501" i="5"/>
  <c r="AM500" i="5"/>
  <c r="AO500" i="5" s="1"/>
  <c r="AL500" i="5"/>
  <c r="AK500" i="5"/>
  <c r="AM499" i="5"/>
  <c r="AL499" i="5"/>
  <c r="AK499" i="5"/>
  <c r="AO498" i="5"/>
  <c r="AN498" i="5"/>
  <c r="AM498" i="5"/>
  <c r="AL498" i="5"/>
  <c r="AK498" i="5"/>
  <c r="AO497" i="5"/>
  <c r="AN497" i="5"/>
  <c r="AM497" i="5"/>
  <c r="AL497" i="5"/>
  <c r="AK497" i="5"/>
  <c r="AM496" i="5"/>
  <c r="AL496" i="5"/>
  <c r="AK496" i="5"/>
  <c r="AN495" i="5"/>
  <c r="AM495" i="5"/>
  <c r="AO495" i="5" s="1"/>
  <c r="AL495" i="5"/>
  <c r="AK495" i="5"/>
  <c r="AO494" i="5"/>
  <c r="AN494" i="5"/>
  <c r="AM494" i="5"/>
  <c r="AL494" i="5"/>
  <c r="AK494" i="5"/>
  <c r="AO493" i="5"/>
  <c r="AN493" i="5"/>
  <c r="AM493" i="5"/>
  <c r="AL493" i="5"/>
  <c r="AK493" i="5"/>
  <c r="AM492" i="5"/>
  <c r="AL492" i="5"/>
  <c r="AK492" i="5"/>
  <c r="AM491" i="5"/>
  <c r="AO491" i="5" s="1"/>
  <c r="AL491" i="5"/>
  <c r="AK491" i="5"/>
  <c r="AO490" i="5"/>
  <c r="AN490" i="5"/>
  <c r="AM490" i="5"/>
  <c r="AL490" i="5"/>
  <c r="AK490" i="5"/>
  <c r="AO489" i="5"/>
  <c r="AN489" i="5"/>
  <c r="AM489" i="5"/>
  <c r="AL489" i="5"/>
  <c r="AK489" i="5"/>
  <c r="AM488" i="5"/>
  <c r="AL488" i="5"/>
  <c r="AK488" i="5"/>
  <c r="AN487" i="5"/>
  <c r="AM487" i="5"/>
  <c r="AO487" i="5" s="1"/>
  <c r="AL487" i="5"/>
  <c r="AK487" i="5"/>
  <c r="AO486" i="5"/>
  <c r="AN486" i="5"/>
  <c r="AM486" i="5"/>
  <c r="AL486" i="5"/>
  <c r="AK486" i="5"/>
  <c r="AO485" i="5"/>
  <c r="AN485" i="5"/>
  <c r="AM485" i="5"/>
  <c r="AL485" i="5"/>
  <c r="AK485" i="5"/>
  <c r="AM484" i="5"/>
  <c r="AL484" i="5"/>
  <c r="AK484" i="5"/>
  <c r="AM483" i="5"/>
  <c r="AL483" i="5"/>
  <c r="AK483" i="5"/>
  <c r="AO482" i="5"/>
  <c r="AN482" i="5"/>
  <c r="AM482" i="5"/>
  <c r="AL482" i="5"/>
  <c r="AK482" i="5"/>
  <c r="AO481" i="5"/>
  <c r="AN481" i="5"/>
  <c r="AM481" i="5"/>
  <c r="AL481" i="5"/>
  <c r="AK481" i="5"/>
  <c r="AM480" i="5"/>
  <c r="AL480" i="5"/>
  <c r="AK480" i="5"/>
  <c r="AN479" i="5"/>
  <c r="AM479" i="5"/>
  <c r="AO479" i="5" s="1"/>
  <c r="AL479" i="5"/>
  <c r="AK479" i="5"/>
  <c r="AO478" i="5"/>
  <c r="AN478" i="5"/>
  <c r="AM478" i="5"/>
  <c r="AL478" i="5"/>
  <c r="AK478" i="5"/>
  <c r="AO477" i="5"/>
  <c r="AN477" i="5"/>
  <c r="AM477" i="5"/>
  <c r="AL477" i="5"/>
  <c r="AK477" i="5"/>
  <c r="AM476" i="5"/>
  <c r="AL476" i="5"/>
  <c r="AK476" i="5"/>
  <c r="AM475" i="5"/>
  <c r="AO475" i="5" s="1"/>
  <c r="AL475" i="5"/>
  <c r="AK475" i="5"/>
  <c r="AO474" i="5"/>
  <c r="AN474" i="5"/>
  <c r="AM474" i="5"/>
  <c r="AL474" i="5"/>
  <c r="AK474" i="5"/>
  <c r="AO473" i="5"/>
  <c r="AN473" i="5"/>
  <c r="AM473" i="5"/>
  <c r="AL473" i="5"/>
  <c r="AK473" i="5"/>
  <c r="AM472" i="5"/>
  <c r="AL472" i="5"/>
  <c r="AK472" i="5"/>
  <c r="AN471" i="5"/>
  <c r="AM471" i="5"/>
  <c r="AO471" i="5" s="1"/>
  <c r="AL471" i="5"/>
  <c r="AK471" i="5"/>
  <c r="AO470" i="5"/>
  <c r="AN470" i="5"/>
  <c r="AM470" i="5"/>
  <c r="AL470" i="5"/>
  <c r="AK470" i="5"/>
  <c r="AO469" i="5"/>
  <c r="AN469" i="5"/>
  <c r="AM469" i="5"/>
  <c r="AL469" i="5"/>
  <c r="AK469" i="5"/>
  <c r="AM468" i="5"/>
  <c r="AL468" i="5"/>
  <c r="AK468" i="5"/>
  <c r="AM467" i="5"/>
  <c r="AL467" i="5"/>
  <c r="AK467" i="5"/>
  <c r="AO466" i="5"/>
  <c r="AN466" i="5"/>
  <c r="AM466" i="5"/>
  <c r="AL466" i="5"/>
  <c r="AK466" i="5"/>
  <c r="AO465" i="5"/>
  <c r="AN465" i="5"/>
  <c r="AM465" i="5"/>
  <c r="AL465" i="5"/>
  <c r="AK465" i="5"/>
  <c r="AM464" i="5"/>
  <c r="AL464" i="5"/>
  <c r="AK464" i="5"/>
  <c r="AN463" i="5"/>
  <c r="AM463" i="5"/>
  <c r="AO463" i="5" s="1"/>
  <c r="AL463" i="5"/>
  <c r="AK463" i="5"/>
  <c r="AO462" i="5"/>
  <c r="AN462" i="5"/>
  <c r="AM462" i="5"/>
  <c r="AL462" i="5"/>
  <c r="AK462" i="5"/>
  <c r="AO461" i="5"/>
  <c r="AN461" i="5"/>
  <c r="AM461" i="5"/>
  <c r="AL461" i="5"/>
  <c r="AK461" i="5"/>
  <c r="AM460" i="5"/>
  <c r="AL460" i="5"/>
  <c r="AK460" i="5"/>
  <c r="AM459" i="5"/>
  <c r="AO459" i="5" s="1"/>
  <c r="AL459" i="5"/>
  <c r="AK459" i="5"/>
  <c r="AO458" i="5"/>
  <c r="AN458" i="5"/>
  <c r="AM458" i="5"/>
  <c r="AL458" i="5"/>
  <c r="AK458" i="5"/>
  <c r="AO457" i="5"/>
  <c r="AN457" i="5"/>
  <c r="AM457" i="5"/>
  <c r="AL457" i="5"/>
  <c r="AK457" i="5"/>
  <c r="AM456" i="5"/>
  <c r="AL456" i="5"/>
  <c r="AK456" i="5"/>
  <c r="AN455" i="5"/>
  <c r="AM455" i="5"/>
  <c r="AO455" i="5" s="1"/>
  <c r="AL455" i="5"/>
  <c r="AK455" i="5"/>
  <c r="AO454" i="5"/>
  <c r="AN454" i="5"/>
  <c r="AM454" i="5"/>
  <c r="AL454" i="5"/>
  <c r="AK454" i="5"/>
  <c r="AO453" i="5"/>
  <c r="AN453" i="5"/>
  <c r="AM453" i="5"/>
  <c r="AL453" i="5"/>
  <c r="AK453" i="5"/>
  <c r="AM452" i="5"/>
  <c r="AL452" i="5"/>
  <c r="AK452" i="5"/>
  <c r="AM451" i="5"/>
  <c r="AL451" i="5"/>
  <c r="AK451" i="5"/>
  <c r="AO450" i="5"/>
  <c r="AN450" i="5"/>
  <c r="AM450" i="5"/>
  <c r="AL450" i="5"/>
  <c r="AK450" i="5"/>
  <c r="AO449" i="5"/>
  <c r="AN449" i="5"/>
  <c r="AM449" i="5"/>
  <c r="AL449" i="5"/>
  <c r="AK449" i="5"/>
  <c r="AM448" i="5"/>
  <c r="AL448" i="5"/>
  <c r="AK448" i="5"/>
  <c r="AN447" i="5"/>
  <c r="AM447" i="5"/>
  <c r="AO447" i="5" s="1"/>
  <c r="AL447" i="5"/>
  <c r="AK447" i="5"/>
  <c r="AO446" i="5"/>
  <c r="AN446" i="5"/>
  <c r="AM446" i="5"/>
  <c r="AL446" i="5"/>
  <c r="AK446" i="5"/>
  <c r="AO445" i="5"/>
  <c r="AN445" i="5"/>
  <c r="AM445" i="5"/>
  <c r="AL445" i="5"/>
  <c r="AK445" i="5"/>
  <c r="AM444" i="5"/>
  <c r="AL444" i="5"/>
  <c r="AK444" i="5"/>
  <c r="AM443" i="5"/>
  <c r="AO443" i="5" s="1"/>
  <c r="AL443" i="5"/>
  <c r="AK443" i="5"/>
  <c r="AO442" i="5"/>
  <c r="AN442" i="5"/>
  <c r="AM442" i="5"/>
  <c r="AL442" i="5"/>
  <c r="AK442" i="5"/>
  <c r="AO441" i="5"/>
  <c r="AN441" i="5"/>
  <c r="AM441" i="5"/>
  <c r="AL441" i="5"/>
  <c r="AK441" i="5"/>
  <c r="AM440" i="5"/>
  <c r="AL440" i="5"/>
  <c r="AK440" i="5"/>
  <c r="AN439" i="5"/>
  <c r="AM439" i="5"/>
  <c r="AO439" i="5" s="1"/>
  <c r="AL439" i="5"/>
  <c r="AK439" i="5"/>
  <c r="AO438" i="5"/>
  <c r="AN438" i="5"/>
  <c r="AM438" i="5"/>
  <c r="AL438" i="5"/>
  <c r="AK438" i="5"/>
  <c r="AO437" i="5"/>
  <c r="AN437" i="5"/>
  <c r="AM437" i="5"/>
  <c r="AL437" i="5"/>
  <c r="AK437" i="5"/>
  <c r="AM436" i="5"/>
  <c r="AL436" i="5"/>
  <c r="AK436" i="5"/>
  <c r="AM435" i="5"/>
  <c r="AL435" i="5"/>
  <c r="AK435" i="5"/>
  <c r="AO434" i="5"/>
  <c r="AN434" i="5"/>
  <c r="AM434" i="5"/>
  <c r="AL434" i="5"/>
  <c r="AK434" i="5"/>
  <c r="AO433" i="5"/>
  <c r="AN433" i="5"/>
  <c r="AM433" i="5"/>
  <c r="AL433" i="5"/>
  <c r="AK433" i="5"/>
  <c r="AM432" i="5"/>
  <c r="AL432" i="5"/>
  <c r="AK432" i="5"/>
  <c r="AN431" i="5"/>
  <c r="AM431" i="5"/>
  <c r="AO431" i="5" s="1"/>
  <c r="AL431" i="5"/>
  <c r="AK431" i="5"/>
  <c r="AO430" i="5"/>
  <c r="AN430" i="5"/>
  <c r="AM430" i="5"/>
  <c r="AL430" i="5"/>
  <c r="AK430" i="5"/>
  <c r="AO429" i="5"/>
  <c r="AN429" i="5"/>
  <c r="AM429" i="5"/>
  <c r="AL429" i="5"/>
  <c r="AK429" i="5"/>
  <c r="AM428" i="5"/>
  <c r="AL428" i="5"/>
  <c r="AK428" i="5"/>
  <c r="AM427" i="5"/>
  <c r="AO427" i="5" s="1"/>
  <c r="AL427" i="5"/>
  <c r="AK427" i="5"/>
  <c r="AO426" i="5"/>
  <c r="AN426" i="5"/>
  <c r="AM426" i="5"/>
  <c r="AL426" i="5"/>
  <c r="AK426" i="5"/>
  <c r="AO425" i="5"/>
  <c r="AN425" i="5"/>
  <c r="AM425" i="5"/>
  <c r="AL425" i="5"/>
  <c r="AK425" i="5"/>
  <c r="AM424" i="5"/>
  <c r="AL424" i="5"/>
  <c r="AK424" i="5"/>
  <c r="AN423" i="5"/>
  <c r="AM423" i="5"/>
  <c r="AO423" i="5" s="1"/>
  <c r="AL423" i="5"/>
  <c r="AK423" i="5"/>
  <c r="AO422" i="5"/>
  <c r="AN422" i="5"/>
  <c r="AM422" i="5"/>
  <c r="AL422" i="5"/>
  <c r="AK422" i="5"/>
  <c r="AO421" i="5"/>
  <c r="AN421" i="5"/>
  <c r="AM421" i="5"/>
  <c r="AL421" i="5"/>
  <c r="AK421" i="5"/>
  <c r="AM420" i="5"/>
  <c r="AL420" i="5"/>
  <c r="AK420" i="5"/>
  <c r="AM419" i="5"/>
  <c r="AL419" i="5"/>
  <c r="AK419" i="5"/>
  <c r="AO418" i="5"/>
  <c r="AN418" i="5"/>
  <c r="AM418" i="5"/>
  <c r="AL418" i="5"/>
  <c r="AK418" i="5"/>
  <c r="AO417" i="5"/>
  <c r="AN417" i="5"/>
  <c r="AM417" i="5"/>
  <c r="AL417" i="5"/>
  <c r="AK417" i="5"/>
  <c r="AM416" i="5"/>
  <c r="AL416" i="5"/>
  <c r="AK416" i="5"/>
  <c r="AN415" i="5"/>
  <c r="AM415" i="5"/>
  <c r="AO415" i="5" s="1"/>
  <c r="AL415" i="5"/>
  <c r="AK415" i="5"/>
  <c r="AO414" i="5"/>
  <c r="AN414" i="5"/>
  <c r="AM414" i="5"/>
  <c r="AL414" i="5"/>
  <c r="AK414" i="5"/>
  <c r="AO413" i="5"/>
  <c r="AN413" i="5"/>
  <c r="AM413" i="5"/>
  <c r="AL413" i="5"/>
  <c r="AK413" i="5"/>
  <c r="AM412" i="5"/>
  <c r="AL412" i="5"/>
  <c r="AK412" i="5"/>
  <c r="AM411" i="5"/>
  <c r="AO411" i="5" s="1"/>
  <c r="AL411" i="5"/>
  <c r="AK411" i="5"/>
  <c r="AO410" i="5"/>
  <c r="AN410" i="5"/>
  <c r="AM410" i="5"/>
  <c r="AL410" i="5"/>
  <c r="AK410" i="5"/>
  <c r="AO409" i="5"/>
  <c r="AN409" i="5"/>
  <c r="AM409" i="5"/>
  <c r="AL409" i="5"/>
  <c r="AK409" i="5"/>
  <c r="AM408" i="5"/>
  <c r="AL408" i="5"/>
  <c r="AK408" i="5"/>
  <c r="AN407" i="5"/>
  <c r="AM407" i="5"/>
  <c r="AO407" i="5" s="1"/>
  <c r="AL407" i="5"/>
  <c r="AK407" i="5"/>
  <c r="AO406" i="5"/>
  <c r="AN406" i="5"/>
  <c r="AM406" i="5"/>
  <c r="AL406" i="5"/>
  <c r="AK406" i="5"/>
  <c r="AO405" i="5"/>
  <c r="AN405" i="5"/>
  <c r="AM405" i="5"/>
  <c r="AL405" i="5"/>
  <c r="AK405" i="5"/>
  <c r="AM404" i="5"/>
  <c r="AL404" i="5"/>
  <c r="AK404" i="5"/>
  <c r="AM403" i="5"/>
  <c r="AL403" i="5"/>
  <c r="AK403" i="5"/>
  <c r="AO402" i="5"/>
  <c r="AN402" i="5"/>
  <c r="AM402" i="5"/>
  <c r="AL402" i="5"/>
  <c r="AK402" i="5"/>
  <c r="AO401" i="5"/>
  <c r="AN401" i="5"/>
  <c r="AM401" i="5"/>
  <c r="AL401" i="5"/>
  <c r="AK401" i="5"/>
  <c r="AM400" i="5"/>
  <c r="AL400" i="5"/>
  <c r="AK400" i="5"/>
  <c r="AN399" i="5"/>
  <c r="AM399" i="5"/>
  <c r="AO399" i="5" s="1"/>
  <c r="AL399" i="5"/>
  <c r="AK399" i="5"/>
  <c r="AO398" i="5"/>
  <c r="AN398" i="5"/>
  <c r="AM398" i="5"/>
  <c r="AL398" i="5"/>
  <c r="AK398" i="5"/>
  <c r="AO397" i="5"/>
  <c r="AN397" i="5"/>
  <c r="AM397" i="5"/>
  <c r="AL397" i="5"/>
  <c r="AK397" i="5"/>
  <c r="AM396" i="5"/>
  <c r="AL396" i="5"/>
  <c r="AK396" i="5"/>
  <c r="AM395" i="5"/>
  <c r="AO395" i="5" s="1"/>
  <c r="AL395" i="5"/>
  <c r="AK395" i="5"/>
  <c r="AO394" i="5"/>
  <c r="AN394" i="5"/>
  <c r="AM394" i="5"/>
  <c r="AL394" i="5"/>
  <c r="AK394" i="5"/>
  <c r="AO393" i="5"/>
  <c r="AN393" i="5"/>
  <c r="AM393" i="5"/>
  <c r="AL393" i="5"/>
  <c r="AK393" i="5"/>
  <c r="AM392" i="5"/>
  <c r="AL392" i="5"/>
  <c r="AK392" i="5"/>
  <c r="AN391" i="5"/>
  <c r="AM391" i="5"/>
  <c r="AO391" i="5" s="1"/>
  <c r="AL391" i="5"/>
  <c r="AK391" i="5"/>
  <c r="AO390" i="5"/>
  <c r="AN390" i="5"/>
  <c r="AM390" i="5"/>
  <c r="AL390" i="5"/>
  <c r="AK390" i="5"/>
  <c r="AO389" i="5"/>
  <c r="AN389" i="5"/>
  <c r="AM389" i="5"/>
  <c r="AL389" i="5"/>
  <c r="AK389" i="5"/>
  <c r="AM388" i="5"/>
  <c r="AL388" i="5"/>
  <c r="AK388" i="5"/>
  <c r="AM387" i="5"/>
  <c r="AL387" i="5"/>
  <c r="AK387" i="5"/>
  <c r="AO386" i="5"/>
  <c r="AN386" i="5"/>
  <c r="AM386" i="5"/>
  <c r="AL386" i="5"/>
  <c r="AK386" i="5"/>
  <c r="AO385" i="5"/>
  <c r="AN385" i="5"/>
  <c r="AM385" i="5"/>
  <c r="AL385" i="5"/>
  <c r="AK385" i="5"/>
  <c r="AM384" i="5"/>
  <c r="AL384" i="5"/>
  <c r="AK384" i="5"/>
  <c r="AN383" i="5"/>
  <c r="AM383" i="5"/>
  <c r="AO383" i="5" s="1"/>
  <c r="AL383" i="5"/>
  <c r="AK383" i="5"/>
  <c r="AO382" i="5"/>
  <c r="AN382" i="5"/>
  <c r="AM382" i="5"/>
  <c r="AL382" i="5"/>
  <c r="AK382" i="5"/>
  <c r="AO381" i="5"/>
  <c r="AN381" i="5"/>
  <c r="AM381" i="5"/>
  <c r="AL381" i="5"/>
  <c r="AK381" i="5"/>
  <c r="AM380" i="5"/>
  <c r="AL380" i="5"/>
  <c r="AK380" i="5"/>
  <c r="AM379" i="5"/>
  <c r="AO379" i="5" s="1"/>
  <c r="AL379" i="5"/>
  <c r="AK379" i="5"/>
  <c r="AO378" i="5"/>
  <c r="AN378" i="5"/>
  <c r="AM378" i="5"/>
  <c r="AL378" i="5"/>
  <c r="AK378" i="5"/>
  <c r="AO377" i="5"/>
  <c r="AN377" i="5"/>
  <c r="AM377" i="5"/>
  <c r="AL377" i="5"/>
  <c r="AK377" i="5"/>
  <c r="AM376" i="5"/>
  <c r="AL376" i="5"/>
  <c r="AK376" i="5"/>
  <c r="AN375" i="5"/>
  <c r="AM375" i="5"/>
  <c r="AO375" i="5" s="1"/>
  <c r="AL375" i="5"/>
  <c r="AK375" i="5"/>
  <c r="AO374" i="5"/>
  <c r="AN374" i="5"/>
  <c r="AM374" i="5"/>
  <c r="AL374" i="5"/>
  <c r="AK374" i="5"/>
  <c r="AO373" i="5"/>
  <c r="AN373" i="5"/>
  <c r="AM373" i="5"/>
  <c r="AL373" i="5"/>
  <c r="AK373" i="5"/>
  <c r="AM372" i="5"/>
  <c r="AL372" i="5"/>
  <c r="AK372" i="5"/>
  <c r="AM371" i="5"/>
  <c r="AL371" i="5"/>
  <c r="AK371" i="5"/>
  <c r="AO370" i="5"/>
  <c r="AN370" i="5"/>
  <c r="AM370" i="5"/>
  <c r="AL370" i="5"/>
  <c r="AK370" i="5"/>
  <c r="AO369" i="5"/>
  <c r="AN369" i="5"/>
  <c r="AM369" i="5"/>
  <c r="AL369" i="5"/>
  <c r="AK369" i="5"/>
  <c r="AM368" i="5"/>
  <c r="AL368" i="5"/>
  <c r="AK368" i="5"/>
  <c r="AN367" i="5"/>
  <c r="AM367" i="5"/>
  <c r="AO367" i="5" s="1"/>
  <c r="AL367" i="5"/>
  <c r="AK367" i="5"/>
  <c r="AO366" i="5"/>
  <c r="AN366" i="5"/>
  <c r="AM366" i="5"/>
  <c r="AL366" i="5"/>
  <c r="AK366" i="5"/>
  <c r="AO365" i="5"/>
  <c r="AN365" i="5"/>
  <c r="AM365" i="5"/>
  <c r="AL365" i="5"/>
  <c r="AK365" i="5"/>
  <c r="AM364" i="5"/>
  <c r="AL364" i="5"/>
  <c r="AK364" i="5"/>
  <c r="AM363" i="5"/>
  <c r="AO363" i="5" s="1"/>
  <c r="AL363" i="5"/>
  <c r="AK363" i="5"/>
  <c r="AO362" i="5"/>
  <c r="AN362" i="5"/>
  <c r="AM362" i="5"/>
  <c r="AL362" i="5"/>
  <c r="AK362" i="5"/>
  <c r="AO361" i="5"/>
  <c r="AN361" i="5"/>
  <c r="AM361" i="5"/>
  <c r="AL361" i="5"/>
  <c r="AK361" i="5"/>
  <c r="AM360" i="5"/>
  <c r="AL360" i="5"/>
  <c r="AK360" i="5"/>
  <c r="AN359" i="5"/>
  <c r="AM359" i="5"/>
  <c r="AO359" i="5" s="1"/>
  <c r="AL359" i="5"/>
  <c r="AK359" i="5"/>
  <c r="AO358" i="5"/>
  <c r="AN358" i="5"/>
  <c r="AM358" i="5"/>
  <c r="AL358" i="5"/>
  <c r="AK358" i="5"/>
  <c r="AO357" i="5"/>
  <c r="AN357" i="5"/>
  <c r="AM357" i="5"/>
  <c r="AL357" i="5"/>
  <c r="AK357" i="5"/>
  <c r="AM356" i="5"/>
  <c r="AL356" i="5"/>
  <c r="AK356" i="5"/>
  <c r="AM355" i="5"/>
  <c r="AL355" i="5"/>
  <c r="AK355" i="5"/>
  <c r="AO354" i="5"/>
  <c r="AN354" i="5"/>
  <c r="AM354" i="5"/>
  <c r="AL354" i="5"/>
  <c r="AK354" i="5"/>
  <c r="AO353" i="5"/>
  <c r="AN353" i="5"/>
  <c r="AM353" i="5"/>
  <c r="AL353" i="5"/>
  <c r="AK353" i="5"/>
  <c r="AM352" i="5"/>
  <c r="AN352" i="5" s="1"/>
  <c r="AL352" i="5"/>
  <c r="AK352" i="5"/>
  <c r="AM351" i="5"/>
  <c r="AO351" i="5" s="1"/>
  <c r="AL351" i="5"/>
  <c r="AK351" i="5"/>
  <c r="AO350" i="5"/>
  <c r="AN350" i="5"/>
  <c r="AM350" i="5"/>
  <c r="AL350" i="5"/>
  <c r="AK350" i="5"/>
  <c r="AO349" i="5"/>
  <c r="AN349" i="5"/>
  <c r="AM349" i="5"/>
  <c r="AL349" i="5"/>
  <c r="AK349" i="5"/>
  <c r="AM348" i="5"/>
  <c r="AL348" i="5"/>
  <c r="AK348" i="5"/>
  <c r="AM347" i="5"/>
  <c r="AL347" i="5"/>
  <c r="AK347" i="5"/>
  <c r="AN346" i="5"/>
  <c r="AM346" i="5"/>
  <c r="AO346" i="5" s="1"/>
  <c r="AL346" i="5"/>
  <c r="AK346" i="5"/>
  <c r="AO345" i="5"/>
  <c r="AN345" i="5"/>
  <c r="AM345" i="5"/>
  <c r="AL345" i="5"/>
  <c r="AK345" i="5"/>
  <c r="AM344" i="5"/>
  <c r="AN344" i="5" s="1"/>
  <c r="AL344" i="5"/>
  <c r="AK344" i="5"/>
  <c r="AO343" i="5"/>
  <c r="AN343" i="5"/>
  <c r="AM343" i="5"/>
  <c r="AL343" i="5"/>
  <c r="AK343" i="5"/>
  <c r="AM342" i="5"/>
  <c r="AL342" i="5"/>
  <c r="AK342" i="5"/>
  <c r="AN341" i="5"/>
  <c r="AM341" i="5"/>
  <c r="AO341" i="5" s="1"/>
  <c r="AL341" i="5"/>
  <c r="AK341" i="5"/>
  <c r="AO340" i="5"/>
  <c r="AM340" i="5"/>
  <c r="AN340" i="5" s="1"/>
  <c r="AL340" i="5"/>
  <c r="AK340" i="5"/>
  <c r="AO339" i="5"/>
  <c r="AN339" i="5"/>
  <c r="AM339" i="5"/>
  <c r="AL339" i="5"/>
  <c r="AK339" i="5"/>
  <c r="AM338" i="5"/>
  <c r="AL338" i="5"/>
  <c r="AK338" i="5"/>
  <c r="AN337" i="5"/>
  <c r="AM337" i="5"/>
  <c r="AO337" i="5" s="1"/>
  <c r="AL337" i="5"/>
  <c r="AK337" i="5"/>
  <c r="AO336" i="5"/>
  <c r="AM336" i="5"/>
  <c r="AN336" i="5" s="1"/>
  <c r="AL336" i="5"/>
  <c r="AK336" i="5"/>
  <c r="AO335" i="5"/>
  <c r="AN335" i="5"/>
  <c r="AM335" i="5"/>
  <c r="AL335" i="5"/>
  <c r="AK335" i="5"/>
  <c r="AM334" i="5"/>
  <c r="AL334" i="5"/>
  <c r="AK334" i="5"/>
  <c r="AN333" i="5"/>
  <c r="AM333" i="5"/>
  <c r="AO333" i="5" s="1"/>
  <c r="AL333" i="5"/>
  <c r="AK333" i="5"/>
  <c r="AM332" i="5"/>
  <c r="AN332" i="5" s="1"/>
  <c r="AL332" i="5"/>
  <c r="AK332" i="5"/>
  <c r="AO331" i="5"/>
  <c r="AN331" i="5"/>
  <c r="AM331" i="5"/>
  <c r="AL331" i="5"/>
  <c r="AK331" i="5"/>
  <c r="AO330" i="5"/>
  <c r="AM330" i="5"/>
  <c r="AN330" i="5" s="1"/>
  <c r="AL330" i="5"/>
  <c r="AK330" i="5"/>
  <c r="AN329" i="5"/>
  <c r="AM329" i="5"/>
  <c r="AO329" i="5" s="1"/>
  <c r="AL329" i="5"/>
  <c r="AK329" i="5"/>
  <c r="AO328" i="5"/>
  <c r="AM328" i="5"/>
  <c r="AN328" i="5" s="1"/>
  <c r="AL328" i="5"/>
  <c r="AK328" i="5"/>
  <c r="AO327" i="5"/>
  <c r="AN327" i="5"/>
  <c r="AM327" i="5"/>
  <c r="AL327" i="5"/>
  <c r="AK327" i="5"/>
  <c r="AM326" i="5"/>
  <c r="AL326" i="5"/>
  <c r="AK326" i="5"/>
  <c r="AN325" i="5"/>
  <c r="AM325" i="5"/>
  <c r="AO325" i="5" s="1"/>
  <c r="AL325" i="5"/>
  <c r="AK325" i="5"/>
  <c r="AM324" i="5"/>
  <c r="AL324" i="5"/>
  <c r="AK324" i="5"/>
  <c r="AO323" i="5"/>
  <c r="AN323" i="5"/>
  <c r="AM323" i="5"/>
  <c r="AL323" i="5"/>
  <c r="AK323" i="5"/>
  <c r="AO322" i="5"/>
  <c r="AM322" i="5"/>
  <c r="AN322" i="5" s="1"/>
  <c r="AL322" i="5"/>
  <c r="AK322" i="5"/>
  <c r="AN321" i="5"/>
  <c r="AM321" i="5"/>
  <c r="AO321" i="5" s="1"/>
  <c r="AL321" i="5"/>
  <c r="AK321" i="5"/>
  <c r="AO320" i="5"/>
  <c r="AM320" i="5"/>
  <c r="AN320" i="5" s="1"/>
  <c r="AL320" i="5"/>
  <c r="AK320" i="5"/>
  <c r="AO319" i="5"/>
  <c r="AN319" i="5"/>
  <c r="AM319" i="5"/>
  <c r="AL319" i="5"/>
  <c r="AK319" i="5"/>
  <c r="AM318" i="5"/>
  <c r="AN318" i="5" s="1"/>
  <c r="AL318" i="5"/>
  <c r="AK318" i="5"/>
  <c r="AN317" i="5"/>
  <c r="AM317" i="5"/>
  <c r="AO317" i="5" s="1"/>
  <c r="AL317" i="5"/>
  <c r="AK317" i="5"/>
  <c r="AM316" i="5"/>
  <c r="AN316" i="5" s="1"/>
  <c r="AL316" i="5"/>
  <c r="AK316" i="5"/>
  <c r="AO315" i="5"/>
  <c r="AN315" i="5"/>
  <c r="AM315" i="5"/>
  <c r="AL315" i="5"/>
  <c r="AK315" i="5"/>
  <c r="AO314" i="5"/>
  <c r="AM314" i="5"/>
  <c r="AN314" i="5" s="1"/>
  <c r="AL314" i="5"/>
  <c r="AK314" i="5"/>
  <c r="AN313" i="5"/>
  <c r="AM313" i="5"/>
  <c r="AO313" i="5" s="1"/>
  <c r="AL313" i="5"/>
  <c r="AK313" i="5"/>
  <c r="AO312" i="5"/>
  <c r="AM312" i="5"/>
  <c r="AN312" i="5" s="1"/>
  <c r="AL312" i="5"/>
  <c r="AK312" i="5"/>
  <c r="AO311" i="5"/>
  <c r="AN311" i="5"/>
  <c r="AM311" i="5"/>
  <c r="AL311" i="5"/>
  <c r="AK311" i="5"/>
  <c r="AM310" i="5"/>
  <c r="AL310" i="5"/>
  <c r="AK310" i="5"/>
  <c r="AN309" i="5"/>
  <c r="AM309" i="5"/>
  <c r="AO309" i="5" s="1"/>
  <c r="AL309" i="5"/>
  <c r="AK309" i="5"/>
  <c r="AM308" i="5"/>
  <c r="AL308" i="5"/>
  <c r="AK308" i="5"/>
  <c r="AO307" i="5"/>
  <c r="AN307" i="5"/>
  <c r="AM307" i="5"/>
  <c r="AL307" i="5"/>
  <c r="AK307" i="5"/>
  <c r="AO306" i="5"/>
  <c r="AM306" i="5"/>
  <c r="AN306" i="5" s="1"/>
  <c r="AL306" i="5"/>
  <c r="AK306" i="5"/>
  <c r="AN305" i="5"/>
  <c r="AM305" i="5"/>
  <c r="AO305" i="5" s="1"/>
  <c r="AL305" i="5"/>
  <c r="AK305" i="5"/>
  <c r="AO304" i="5"/>
  <c r="AM304" i="5"/>
  <c r="AN304" i="5" s="1"/>
  <c r="AL304" i="5"/>
  <c r="AK304" i="5"/>
  <c r="AO303" i="5"/>
  <c r="AN303" i="5"/>
  <c r="AM303" i="5"/>
  <c r="AL303" i="5"/>
  <c r="AK303" i="5"/>
  <c r="AM302" i="5"/>
  <c r="AN302" i="5" s="1"/>
  <c r="AL302" i="5"/>
  <c r="AK302" i="5"/>
  <c r="AN301" i="5"/>
  <c r="AM301" i="5"/>
  <c r="AO301" i="5" s="1"/>
  <c r="AL301" i="5"/>
  <c r="AK301" i="5"/>
  <c r="AM300" i="5"/>
  <c r="AN300" i="5" s="1"/>
  <c r="AL300" i="5"/>
  <c r="AK300" i="5"/>
  <c r="AO299" i="5"/>
  <c r="AN299" i="5"/>
  <c r="AM299" i="5"/>
  <c r="AL299" i="5"/>
  <c r="AK299" i="5"/>
  <c r="AO298" i="5"/>
  <c r="AM298" i="5"/>
  <c r="AN298" i="5" s="1"/>
  <c r="AL298" i="5"/>
  <c r="AK298" i="5"/>
  <c r="AN297" i="5"/>
  <c r="AM297" i="5"/>
  <c r="AO297" i="5" s="1"/>
  <c r="AL297" i="5"/>
  <c r="AK297" i="5"/>
  <c r="AO296" i="5"/>
  <c r="AM296" i="5"/>
  <c r="AN296" i="5" s="1"/>
  <c r="AL296" i="5"/>
  <c r="AK296" i="5"/>
  <c r="AO295" i="5"/>
  <c r="AN295" i="5"/>
  <c r="AM295" i="5"/>
  <c r="AL295" i="5"/>
  <c r="AK295" i="5"/>
  <c r="AM294" i="5"/>
  <c r="AL294" i="5"/>
  <c r="AK294" i="5"/>
  <c r="AN293" i="5"/>
  <c r="AM293" i="5"/>
  <c r="AO293" i="5" s="1"/>
  <c r="AL293" i="5"/>
  <c r="AK293" i="5"/>
  <c r="AM292" i="5"/>
  <c r="AL292" i="5"/>
  <c r="AK292" i="5"/>
  <c r="AO291" i="5"/>
  <c r="AN291" i="5"/>
  <c r="AM291" i="5"/>
  <c r="AL291" i="5"/>
  <c r="AK291" i="5"/>
  <c r="AO290" i="5"/>
  <c r="AM290" i="5"/>
  <c r="AN290" i="5" s="1"/>
  <c r="AL290" i="5"/>
  <c r="AK290" i="5"/>
  <c r="AN289" i="5"/>
  <c r="AM289" i="5"/>
  <c r="AO289" i="5" s="1"/>
  <c r="AL289" i="5"/>
  <c r="AK289" i="5"/>
  <c r="AO288" i="5"/>
  <c r="AM288" i="5"/>
  <c r="AN288" i="5" s="1"/>
  <c r="AL288" i="5"/>
  <c r="AK288" i="5"/>
  <c r="AO287" i="5"/>
  <c r="AN287" i="5"/>
  <c r="AM287" i="5"/>
  <c r="AL287" i="5"/>
  <c r="AK287" i="5"/>
  <c r="AM286" i="5"/>
  <c r="AN286" i="5" s="1"/>
  <c r="AL286" i="5"/>
  <c r="AK286" i="5"/>
  <c r="AN285" i="5"/>
  <c r="AM285" i="5"/>
  <c r="AO285" i="5" s="1"/>
  <c r="AL285" i="5"/>
  <c r="AK285" i="5"/>
  <c r="AM284" i="5"/>
  <c r="AN284" i="5" s="1"/>
  <c r="AL284" i="5"/>
  <c r="AK284" i="5"/>
  <c r="AO283" i="5"/>
  <c r="AN283" i="5"/>
  <c r="AM283" i="5"/>
  <c r="AL283" i="5"/>
  <c r="AK283" i="5"/>
  <c r="AO282" i="5"/>
  <c r="AM282" i="5"/>
  <c r="AN282" i="5" s="1"/>
  <c r="AL282" i="5"/>
  <c r="AK282" i="5"/>
  <c r="AN281" i="5"/>
  <c r="AM281" i="5"/>
  <c r="AO281" i="5" s="1"/>
  <c r="AL281" i="5"/>
  <c r="AK281" i="5"/>
  <c r="AO280" i="5"/>
  <c r="AM280" i="5"/>
  <c r="AN280" i="5" s="1"/>
  <c r="AL280" i="5"/>
  <c r="AK280" i="5"/>
  <c r="AO279" i="5"/>
  <c r="AN279" i="5"/>
  <c r="AM279" i="5"/>
  <c r="AL279" i="5"/>
  <c r="AK279" i="5"/>
  <c r="AM278" i="5"/>
  <c r="AL278" i="5"/>
  <c r="AK278" i="5"/>
  <c r="AM277" i="5"/>
  <c r="AL277" i="5"/>
  <c r="AK277" i="5"/>
  <c r="AN276" i="5"/>
  <c r="AM276" i="5"/>
  <c r="AO276" i="5" s="1"/>
  <c r="AL276" i="5"/>
  <c r="AK276" i="5"/>
  <c r="AO275" i="5"/>
  <c r="AN275" i="5"/>
  <c r="AM275" i="5"/>
  <c r="AL275" i="5"/>
  <c r="AK275" i="5"/>
  <c r="AM274" i="5"/>
  <c r="AN274" i="5" s="1"/>
  <c r="AL274" i="5"/>
  <c r="AK274" i="5"/>
  <c r="AM273" i="5"/>
  <c r="AO273" i="5" s="1"/>
  <c r="AL273" i="5"/>
  <c r="AK273" i="5"/>
  <c r="AO272" i="5"/>
  <c r="AN272" i="5"/>
  <c r="AM272" i="5"/>
  <c r="AL272" i="5"/>
  <c r="AK272" i="5"/>
  <c r="AO271" i="5"/>
  <c r="AN271" i="5"/>
  <c r="AM271" i="5"/>
  <c r="AL271" i="5"/>
  <c r="AK271" i="5"/>
  <c r="AM270" i="5"/>
  <c r="AL270" i="5"/>
  <c r="AK270" i="5"/>
  <c r="AM269" i="5"/>
  <c r="AL269" i="5"/>
  <c r="AK269" i="5"/>
  <c r="AN268" i="5"/>
  <c r="AM268" i="5"/>
  <c r="AO268" i="5" s="1"/>
  <c r="AL268" i="5"/>
  <c r="AK268" i="5"/>
  <c r="AO267" i="5"/>
  <c r="AN267" i="5"/>
  <c r="AM267" i="5"/>
  <c r="AL267" i="5"/>
  <c r="AK267" i="5"/>
  <c r="AM266" i="5"/>
  <c r="AN266" i="5" s="1"/>
  <c r="AL266" i="5"/>
  <c r="AK266" i="5"/>
  <c r="AM265" i="5"/>
  <c r="AO265" i="5" s="1"/>
  <c r="AL265" i="5"/>
  <c r="AK265" i="5"/>
  <c r="AO264" i="5"/>
  <c r="AN264" i="5"/>
  <c r="AM264" i="5"/>
  <c r="AL264" i="5"/>
  <c r="AK264" i="5"/>
  <c r="AO263" i="5"/>
  <c r="AN263" i="5"/>
  <c r="AM263" i="5"/>
  <c r="AL263" i="5"/>
  <c r="AK263" i="5"/>
  <c r="AM262" i="5"/>
  <c r="AL262" i="5"/>
  <c r="AK262" i="5"/>
  <c r="AM261" i="5"/>
  <c r="AL261" i="5"/>
  <c r="AK261" i="5"/>
  <c r="AN260" i="5"/>
  <c r="AM260" i="5"/>
  <c r="AO260" i="5" s="1"/>
  <c r="AL260" i="5"/>
  <c r="AK260" i="5"/>
  <c r="AO259" i="5"/>
  <c r="AN259" i="5"/>
  <c r="AM259" i="5"/>
  <c r="AL259" i="5"/>
  <c r="AK259" i="5"/>
  <c r="AM258" i="5"/>
  <c r="AN258" i="5" s="1"/>
  <c r="AL258" i="5"/>
  <c r="AK258" i="5"/>
  <c r="AM257" i="5"/>
  <c r="AO257" i="5" s="1"/>
  <c r="AL257" i="5"/>
  <c r="AK257" i="5"/>
  <c r="AO256" i="5"/>
  <c r="AN256" i="5"/>
  <c r="AM256" i="5"/>
  <c r="AL256" i="5"/>
  <c r="AK256" i="5"/>
  <c r="AO255" i="5"/>
  <c r="AN255" i="5"/>
  <c r="AM255" i="5"/>
  <c r="AL255" i="5"/>
  <c r="AK255" i="5"/>
  <c r="AM254" i="5"/>
  <c r="AL254" i="5"/>
  <c r="AK254" i="5"/>
  <c r="AM253" i="5"/>
  <c r="AL253" i="5"/>
  <c r="AK253" i="5"/>
  <c r="AN252" i="5"/>
  <c r="AM252" i="5"/>
  <c r="AO252" i="5" s="1"/>
  <c r="AL252" i="5"/>
  <c r="AK252" i="5"/>
  <c r="AO251" i="5"/>
  <c r="AN251" i="5"/>
  <c r="AM251" i="5"/>
  <c r="AL251" i="5"/>
  <c r="AK251" i="5"/>
  <c r="AM250" i="5"/>
  <c r="AN250" i="5" s="1"/>
  <c r="AL250" i="5"/>
  <c r="AK250" i="5"/>
  <c r="AM249" i="5"/>
  <c r="AO249" i="5" s="1"/>
  <c r="AL249" i="5"/>
  <c r="AK249" i="5"/>
  <c r="AO248" i="5"/>
  <c r="AN248" i="5"/>
  <c r="AM248" i="5"/>
  <c r="AL248" i="5"/>
  <c r="AK248" i="5"/>
  <c r="AO247" i="5"/>
  <c r="AN247" i="5"/>
  <c r="AM247" i="5"/>
  <c r="AL247" i="5"/>
  <c r="AK247" i="5"/>
  <c r="AM246" i="5"/>
  <c r="AL246" i="5"/>
  <c r="AK246" i="5"/>
  <c r="AM245" i="5"/>
  <c r="AL245" i="5"/>
  <c r="AK245" i="5"/>
  <c r="AN244" i="5"/>
  <c r="AM244" i="5"/>
  <c r="AO244" i="5" s="1"/>
  <c r="AL244" i="5"/>
  <c r="AK244" i="5"/>
  <c r="AO243" i="5"/>
  <c r="AN243" i="5"/>
  <c r="AM243" i="5"/>
  <c r="AL243" i="5"/>
  <c r="AK243" i="5"/>
  <c r="AM242" i="5"/>
  <c r="AN242" i="5" s="1"/>
  <c r="AL242" i="5"/>
  <c r="AK242" i="5"/>
  <c r="AM241" i="5"/>
  <c r="AO241" i="5" s="1"/>
  <c r="AL241" i="5"/>
  <c r="AK241" i="5"/>
  <c r="AO240" i="5"/>
  <c r="AN240" i="5"/>
  <c r="AM240" i="5"/>
  <c r="AL240" i="5"/>
  <c r="AK240" i="5"/>
  <c r="AO239" i="5"/>
  <c r="AN239" i="5"/>
  <c r="AM239" i="5"/>
  <c r="AL239" i="5"/>
  <c r="AK239" i="5"/>
  <c r="AM238" i="5"/>
  <c r="AL238" i="5"/>
  <c r="AK238" i="5"/>
  <c r="AM237" i="5"/>
  <c r="AL237" i="5"/>
  <c r="AK237" i="5"/>
  <c r="AN236" i="5"/>
  <c r="AM236" i="5"/>
  <c r="AO236" i="5" s="1"/>
  <c r="AL236" i="5"/>
  <c r="AK236" i="5"/>
  <c r="AO235" i="5"/>
  <c r="AN235" i="5"/>
  <c r="AM235" i="5"/>
  <c r="AL235" i="5"/>
  <c r="AK235" i="5"/>
  <c r="AM234" i="5"/>
  <c r="AN234" i="5" s="1"/>
  <c r="AL234" i="5"/>
  <c r="AK234" i="5"/>
  <c r="AM233" i="5"/>
  <c r="AO233" i="5" s="1"/>
  <c r="AL233" i="5"/>
  <c r="AK233" i="5"/>
  <c r="AO232" i="5"/>
  <c r="AN232" i="5"/>
  <c r="AM232" i="5"/>
  <c r="AL232" i="5"/>
  <c r="AK232" i="5"/>
  <c r="AO231" i="5"/>
  <c r="AN231" i="5"/>
  <c r="AM231" i="5"/>
  <c r="AL231" i="5"/>
  <c r="AK231" i="5"/>
  <c r="AM230" i="5"/>
  <c r="AL230" i="5"/>
  <c r="AK230" i="5"/>
  <c r="AM229" i="5"/>
  <c r="AL229" i="5"/>
  <c r="AK229" i="5"/>
  <c r="AN228" i="5"/>
  <c r="AM228" i="5"/>
  <c r="AO228" i="5" s="1"/>
  <c r="AL228" i="5"/>
  <c r="AK228" i="5"/>
  <c r="AO227" i="5"/>
  <c r="AN227" i="5"/>
  <c r="AM227" i="5"/>
  <c r="AL227" i="5"/>
  <c r="AK227" i="5"/>
  <c r="AM226" i="5"/>
  <c r="AN226" i="5" s="1"/>
  <c r="AL226" i="5"/>
  <c r="AK226" i="5"/>
  <c r="AM225" i="5"/>
  <c r="AO225" i="5" s="1"/>
  <c r="AL225" i="5"/>
  <c r="AK225" i="5"/>
  <c r="AO224" i="5"/>
  <c r="AN224" i="5"/>
  <c r="AM224" i="5"/>
  <c r="AL224" i="5"/>
  <c r="AK224" i="5"/>
  <c r="AO223" i="5"/>
  <c r="AN223" i="5"/>
  <c r="AM223" i="5"/>
  <c r="AL223" i="5"/>
  <c r="AK223" i="5"/>
  <c r="AM222" i="5"/>
  <c r="AL222" i="5"/>
  <c r="AK222" i="5"/>
  <c r="AM221" i="5"/>
  <c r="AL221" i="5"/>
  <c r="AK221" i="5"/>
  <c r="AN220" i="5"/>
  <c r="AM220" i="5"/>
  <c r="AO220" i="5" s="1"/>
  <c r="AL220" i="5"/>
  <c r="AK220" i="5"/>
  <c r="AO219" i="5"/>
  <c r="AN219" i="5"/>
  <c r="AM219" i="5"/>
  <c r="AL219" i="5"/>
  <c r="AK219" i="5"/>
  <c r="AM218" i="5"/>
  <c r="AN218" i="5" s="1"/>
  <c r="AL218" i="5"/>
  <c r="AK218" i="5"/>
  <c r="AM217" i="5"/>
  <c r="AO217" i="5" s="1"/>
  <c r="AL217" i="5"/>
  <c r="AK217" i="5"/>
  <c r="AO216" i="5"/>
  <c r="AN216" i="5"/>
  <c r="AM216" i="5"/>
  <c r="AL216" i="5"/>
  <c r="AK216" i="5"/>
  <c r="AO215" i="5"/>
  <c r="AN215" i="5"/>
  <c r="AM215" i="5"/>
  <c r="AL215" i="5"/>
  <c r="AK215" i="5"/>
  <c r="AM214" i="5"/>
  <c r="AL214" i="5"/>
  <c r="AK214" i="5"/>
  <c r="AM213" i="5"/>
  <c r="AL213" i="5"/>
  <c r="AK213" i="5"/>
  <c r="AN212" i="5"/>
  <c r="AM212" i="5"/>
  <c r="AO212" i="5" s="1"/>
  <c r="AL212" i="5"/>
  <c r="AK212" i="5"/>
  <c r="AO211" i="5"/>
  <c r="AN211" i="5"/>
  <c r="AM211" i="5"/>
  <c r="AL211" i="5"/>
  <c r="AK211" i="5"/>
  <c r="AM210" i="5"/>
  <c r="AN210" i="5" s="1"/>
  <c r="AL210" i="5"/>
  <c r="AK210" i="5"/>
  <c r="AM209" i="5"/>
  <c r="AO209" i="5" s="1"/>
  <c r="AL209" i="5"/>
  <c r="AK209" i="5"/>
  <c r="AO208" i="5"/>
  <c r="AN208" i="5"/>
  <c r="AM208" i="5"/>
  <c r="AL208" i="5"/>
  <c r="AK208" i="5"/>
  <c r="AO207" i="5"/>
  <c r="AN207" i="5"/>
  <c r="AM207" i="5"/>
  <c r="AL207" i="5"/>
  <c r="AK207" i="5"/>
  <c r="AM206" i="5"/>
  <c r="AL206" i="5"/>
  <c r="AK206" i="5"/>
  <c r="AM205" i="5"/>
  <c r="AL205" i="5"/>
  <c r="AK205" i="5"/>
  <c r="AN204" i="5"/>
  <c r="AM204" i="5"/>
  <c r="AO204" i="5" s="1"/>
  <c r="AL204" i="5"/>
  <c r="AK204" i="5"/>
  <c r="AO203" i="5"/>
  <c r="AM203" i="5"/>
  <c r="AN203" i="5" s="1"/>
  <c r="AL203" i="5"/>
  <c r="AK203" i="5"/>
  <c r="AO202" i="5"/>
  <c r="AN202" i="5"/>
  <c r="AM202" i="5"/>
  <c r="AL202" i="5"/>
  <c r="AK202" i="5"/>
  <c r="AM201" i="5"/>
  <c r="AL201" i="5"/>
  <c r="AK201" i="5"/>
  <c r="AN200" i="5"/>
  <c r="AM200" i="5"/>
  <c r="AO200" i="5" s="1"/>
  <c r="AL200" i="5"/>
  <c r="AK200" i="5"/>
  <c r="AO199" i="5"/>
  <c r="AM199" i="5"/>
  <c r="AN199" i="5" s="1"/>
  <c r="AL199" i="5"/>
  <c r="AK199" i="5"/>
  <c r="AO198" i="5"/>
  <c r="AN198" i="5"/>
  <c r="AM198" i="5"/>
  <c r="AL198" i="5"/>
  <c r="AK198" i="5"/>
  <c r="AM197" i="5"/>
  <c r="AL197" i="5"/>
  <c r="AK197" i="5"/>
  <c r="AN196" i="5"/>
  <c r="AM196" i="5"/>
  <c r="AO196" i="5" s="1"/>
  <c r="AL196" i="5"/>
  <c r="AK196" i="5"/>
  <c r="AM195" i="5"/>
  <c r="AL195" i="5"/>
  <c r="AK195" i="5"/>
  <c r="AO194" i="5"/>
  <c r="AN194" i="5"/>
  <c r="AM194" i="5"/>
  <c r="AL194" i="5"/>
  <c r="AK194" i="5"/>
  <c r="AO193" i="5"/>
  <c r="AM193" i="5"/>
  <c r="AN193" i="5" s="1"/>
  <c r="AL193" i="5"/>
  <c r="AK193" i="5"/>
  <c r="AN192" i="5"/>
  <c r="AM192" i="5"/>
  <c r="AO192" i="5" s="1"/>
  <c r="AL192" i="5"/>
  <c r="AK192" i="5"/>
  <c r="AO191" i="5"/>
  <c r="AM191" i="5"/>
  <c r="AN191" i="5" s="1"/>
  <c r="AL191" i="5"/>
  <c r="AK191" i="5"/>
  <c r="AO190" i="5"/>
  <c r="AN190" i="5"/>
  <c r="AM190" i="5"/>
  <c r="AL190" i="5"/>
  <c r="AK190" i="5"/>
  <c r="AM189" i="5"/>
  <c r="AN189" i="5" s="1"/>
  <c r="AL189" i="5"/>
  <c r="AK189" i="5"/>
  <c r="AN188" i="5"/>
  <c r="AM188" i="5"/>
  <c r="AO188" i="5" s="1"/>
  <c r="AL188" i="5"/>
  <c r="AK188" i="5"/>
  <c r="AM187" i="5"/>
  <c r="AN187" i="5" s="1"/>
  <c r="AL187" i="5"/>
  <c r="AK187" i="5"/>
  <c r="AO186" i="5"/>
  <c r="AN186" i="5"/>
  <c r="AM186" i="5"/>
  <c r="AL186" i="5"/>
  <c r="AK186" i="5"/>
  <c r="AO185" i="5"/>
  <c r="AM185" i="5"/>
  <c r="AN185" i="5" s="1"/>
  <c r="AL185" i="5"/>
  <c r="AK185" i="5"/>
  <c r="AN184" i="5"/>
  <c r="AM184" i="5"/>
  <c r="AO184" i="5" s="1"/>
  <c r="AL184" i="5"/>
  <c r="AK184" i="5"/>
  <c r="AO183" i="5"/>
  <c r="AM183" i="5"/>
  <c r="AN183" i="5" s="1"/>
  <c r="AL183" i="5"/>
  <c r="AK183" i="5"/>
  <c r="AO182" i="5"/>
  <c r="AN182" i="5"/>
  <c r="AM182" i="5"/>
  <c r="AL182" i="5"/>
  <c r="AK182" i="5"/>
  <c r="AM181" i="5"/>
  <c r="AL181" i="5"/>
  <c r="AK181" i="5"/>
  <c r="AN180" i="5"/>
  <c r="AM180" i="5"/>
  <c r="AO180" i="5" s="1"/>
  <c r="AL180" i="5"/>
  <c r="AK180" i="5"/>
  <c r="AM179" i="5"/>
  <c r="AL179" i="5"/>
  <c r="AK179" i="5"/>
  <c r="AO178" i="5"/>
  <c r="AN178" i="5"/>
  <c r="AM178" i="5"/>
  <c r="AL178" i="5"/>
  <c r="AK178" i="5"/>
  <c r="AO177" i="5"/>
  <c r="AM177" i="5"/>
  <c r="AN177" i="5" s="1"/>
  <c r="AL177" i="5"/>
  <c r="AK177" i="5"/>
  <c r="AN176" i="5"/>
  <c r="AM176" i="5"/>
  <c r="AO176" i="5" s="1"/>
  <c r="AL176" i="5"/>
  <c r="AK176" i="5"/>
  <c r="AO175" i="5"/>
  <c r="AM175" i="5"/>
  <c r="AN175" i="5" s="1"/>
  <c r="AL175" i="5"/>
  <c r="AK175" i="5"/>
  <c r="AO174" i="5"/>
  <c r="AN174" i="5"/>
  <c r="AM174" i="5"/>
  <c r="AL174" i="5"/>
  <c r="AK174" i="5"/>
  <c r="AM173" i="5"/>
  <c r="AN173" i="5" s="1"/>
  <c r="AL173" i="5"/>
  <c r="AK173" i="5"/>
  <c r="AN172" i="5"/>
  <c r="AM172" i="5"/>
  <c r="AO172" i="5" s="1"/>
  <c r="AL172" i="5"/>
  <c r="AK172" i="5"/>
  <c r="AM171" i="5"/>
  <c r="AN171" i="5" s="1"/>
  <c r="AL171" i="5"/>
  <c r="AK171" i="5"/>
  <c r="AO170" i="5"/>
  <c r="AN170" i="5"/>
  <c r="AM170" i="5"/>
  <c r="AL170" i="5"/>
  <c r="AK170" i="5"/>
  <c r="AO169" i="5"/>
  <c r="AM169" i="5"/>
  <c r="AN169" i="5" s="1"/>
  <c r="AL169" i="5"/>
  <c r="AK169" i="5"/>
  <c r="AN168" i="5"/>
  <c r="AM168" i="5"/>
  <c r="AO168" i="5" s="1"/>
  <c r="AL168" i="5"/>
  <c r="AK168" i="5"/>
  <c r="AO167" i="5"/>
  <c r="AM167" i="5"/>
  <c r="AN167" i="5" s="1"/>
  <c r="AL167" i="5"/>
  <c r="AK167" i="5"/>
  <c r="AO166" i="5"/>
  <c r="AN166" i="5"/>
  <c r="AM166" i="5"/>
  <c r="AL166" i="5"/>
  <c r="AK166" i="5"/>
  <c r="AM165" i="5"/>
  <c r="AL165" i="5"/>
  <c r="AK165" i="5"/>
  <c r="AN164" i="5"/>
  <c r="AM164" i="5"/>
  <c r="AO164" i="5" s="1"/>
  <c r="AL164" i="5"/>
  <c r="AK164" i="5"/>
  <c r="AM163" i="5"/>
  <c r="AL163" i="5"/>
  <c r="AK163" i="5"/>
  <c r="AO162" i="5"/>
  <c r="AN162" i="5"/>
  <c r="AM162" i="5"/>
  <c r="AL162" i="5"/>
  <c r="AK162" i="5"/>
  <c r="AO161" i="5"/>
  <c r="AM161" i="5"/>
  <c r="AN161" i="5" s="1"/>
  <c r="AL161" i="5"/>
  <c r="AK161" i="5"/>
  <c r="AN160" i="5"/>
  <c r="AM160" i="5"/>
  <c r="AO160" i="5" s="1"/>
  <c r="AL160" i="5"/>
  <c r="AK160" i="5"/>
  <c r="AO159" i="5"/>
  <c r="AM159" i="5"/>
  <c r="AN159" i="5" s="1"/>
  <c r="AL159" i="5"/>
  <c r="AK159" i="5"/>
  <c r="AO158" i="5"/>
  <c r="AN158" i="5"/>
  <c r="AM158" i="5"/>
  <c r="AL158" i="5"/>
  <c r="AK158" i="5"/>
  <c r="AM157" i="5"/>
  <c r="AN157" i="5" s="1"/>
  <c r="AL157" i="5"/>
  <c r="AK157" i="5"/>
  <c r="AN156" i="5"/>
  <c r="AM156" i="5"/>
  <c r="AO156" i="5" s="1"/>
  <c r="AL156" i="5"/>
  <c r="AK156" i="5"/>
  <c r="AM155" i="5"/>
  <c r="AN155" i="5" s="1"/>
  <c r="AL155" i="5"/>
  <c r="AK155" i="5"/>
  <c r="AO154" i="5"/>
  <c r="AN154" i="5"/>
  <c r="AM154" i="5"/>
  <c r="AL154" i="5"/>
  <c r="AK154" i="5"/>
  <c r="AO153" i="5"/>
  <c r="AM153" i="5"/>
  <c r="AN153" i="5" s="1"/>
  <c r="AL153" i="5"/>
  <c r="AK153" i="5"/>
  <c r="AN152" i="5"/>
  <c r="AM152" i="5"/>
  <c r="AO152" i="5" s="1"/>
  <c r="AL152" i="5"/>
  <c r="AK152" i="5"/>
  <c r="AO151" i="5"/>
  <c r="AM151" i="5"/>
  <c r="AN151" i="5" s="1"/>
  <c r="AL151" i="5"/>
  <c r="AK151" i="5"/>
  <c r="AO150" i="5"/>
  <c r="AN150" i="5"/>
  <c r="AM150" i="5"/>
  <c r="AL150" i="5"/>
  <c r="AK150" i="5"/>
  <c r="AM149" i="5"/>
  <c r="AL149" i="5"/>
  <c r="AK149" i="5"/>
  <c r="AN148" i="5"/>
  <c r="AM148" i="5"/>
  <c r="AO148" i="5" s="1"/>
  <c r="AL148" i="5"/>
  <c r="AK148" i="5"/>
  <c r="AM147" i="5"/>
  <c r="AL147" i="5"/>
  <c r="AK147" i="5"/>
  <c r="AO146" i="5"/>
  <c r="AN146" i="5"/>
  <c r="AM146" i="5"/>
  <c r="AL146" i="5"/>
  <c r="AK146" i="5"/>
  <c r="AO145" i="5"/>
  <c r="AM145" i="5"/>
  <c r="AN145" i="5" s="1"/>
  <c r="AL145" i="5"/>
  <c r="AK145" i="5"/>
  <c r="AN144" i="5"/>
  <c r="AM144" i="5"/>
  <c r="AO144" i="5" s="1"/>
  <c r="AL144" i="5"/>
  <c r="AK144" i="5"/>
  <c r="AO143" i="5"/>
  <c r="AM143" i="5"/>
  <c r="AN143" i="5" s="1"/>
  <c r="AL143" i="5"/>
  <c r="AK143" i="5"/>
  <c r="AO142" i="5"/>
  <c r="AN142" i="5"/>
  <c r="AM142" i="5"/>
  <c r="AL142" i="5"/>
  <c r="AK142" i="5"/>
  <c r="AM141" i="5"/>
  <c r="AN141" i="5" s="1"/>
  <c r="AL141" i="5"/>
  <c r="AK141" i="5"/>
  <c r="AN140" i="5"/>
  <c r="AM140" i="5"/>
  <c r="AO140" i="5" s="1"/>
  <c r="AL140" i="5"/>
  <c r="AK140" i="5"/>
  <c r="AM139" i="5"/>
  <c r="AN139" i="5" s="1"/>
  <c r="AL139" i="5"/>
  <c r="AK139" i="5"/>
  <c r="AO138" i="5"/>
  <c r="AN138" i="5"/>
  <c r="AM138" i="5"/>
  <c r="AL138" i="5"/>
  <c r="AK138" i="5"/>
  <c r="AO137" i="5"/>
  <c r="AM137" i="5"/>
  <c r="AN137" i="5" s="1"/>
  <c r="AL137" i="5"/>
  <c r="AK137" i="5"/>
  <c r="AN136" i="5"/>
  <c r="AM136" i="5"/>
  <c r="AO136" i="5" s="1"/>
  <c r="AL136" i="5"/>
  <c r="AK136" i="5"/>
  <c r="AO135" i="5"/>
  <c r="AM135" i="5"/>
  <c r="AN135" i="5" s="1"/>
  <c r="AL135" i="5"/>
  <c r="AK135" i="5"/>
  <c r="AO134" i="5"/>
  <c r="AN134" i="5"/>
  <c r="AM134" i="5"/>
  <c r="AL134" i="5"/>
  <c r="AK134" i="5"/>
  <c r="AM133" i="5"/>
  <c r="AL133" i="5"/>
  <c r="AK133" i="5"/>
  <c r="AM132" i="5"/>
  <c r="AL132" i="5"/>
  <c r="AK132" i="5"/>
  <c r="AN131" i="5"/>
  <c r="AM131" i="5"/>
  <c r="AO131" i="5" s="1"/>
  <c r="AL131" i="5"/>
  <c r="AK131" i="5"/>
  <c r="AO130" i="5"/>
  <c r="AN130" i="5"/>
  <c r="AM130" i="5"/>
  <c r="AL130" i="5"/>
  <c r="AK130" i="5"/>
  <c r="AM129" i="5"/>
  <c r="AN129" i="5" s="1"/>
  <c r="AL129" i="5"/>
  <c r="AK129" i="5"/>
  <c r="AM128" i="5"/>
  <c r="AO128" i="5" s="1"/>
  <c r="AL128" i="5"/>
  <c r="AK128" i="5"/>
  <c r="AO127" i="5"/>
  <c r="AN127" i="5"/>
  <c r="AM127" i="5"/>
  <c r="AL127" i="5"/>
  <c r="AK127" i="5"/>
  <c r="AO126" i="5"/>
  <c r="AN126" i="5"/>
  <c r="AM126" i="5"/>
  <c r="AL126" i="5"/>
  <c r="AK126" i="5"/>
  <c r="AM125" i="5"/>
  <c r="AL125" i="5"/>
  <c r="AK125" i="5"/>
  <c r="AM124" i="5"/>
  <c r="AL124" i="5"/>
  <c r="AK124" i="5"/>
  <c r="AN123" i="5"/>
  <c r="AM123" i="5"/>
  <c r="AO123" i="5" s="1"/>
  <c r="AL123" i="5"/>
  <c r="AK123" i="5"/>
  <c r="AO122" i="5"/>
  <c r="AN122" i="5"/>
  <c r="AM122" i="5"/>
  <c r="AL122" i="5"/>
  <c r="AK122" i="5"/>
  <c r="AM121" i="5"/>
  <c r="AN121" i="5" s="1"/>
  <c r="AL121" i="5"/>
  <c r="AK121" i="5"/>
  <c r="AM120" i="5"/>
  <c r="AO120" i="5" s="1"/>
  <c r="AL120" i="5"/>
  <c r="AK120" i="5"/>
  <c r="AO119" i="5"/>
  <c r="AN119" i="5"/>
  <c r="AM119" i="5"/>
  <c r="AL119" i="5"/>
  <c r="AK119" i="5"/>
  <c r="AO118" i="5"/>
  <c r="AN118" i="5"/>
  <c r="AM118" i="5"/>
  <c r="AL118" i="5"/>
  <c r="AK118" i="5"/>
  <c r="AM117" i="5"/>
  <c r="AL117" i="5"/>
  <c r="AK117" i="5"/>
  <c r="AM116" i="5"/>
  <c r="AL116" i="5"/>
  <c r="AK116" i="5"/>
  <c r="AN115" i="5"/>
  <c r="AM115" i="5"/>
  <c r="AO115" i="5" s="1"/>
  <c r="AL115" i="5"/>
  <c r="AK115" i="5"/>
  <c r="AO114" i="5"/>
  <c r="AN114" i="5"/>
  <c r="AM114" i="5"/>
  <c r="AL114" i="5"/>
  <c r="AK114" i="5"/>
  <c r="AM113" i="5"/>
  <c r="AN113" i="5" s="1"/>
  <c r="AL113" i="5"/>
  <c r="AK113" i="5"/>
  <c r="AM112" i="5"/>
  <c r="AO112" i="5" s="1"/>
  <c r="AL112" i="5"/>
  <c r="AK112" i="5"/>
  <c r="AO111" i="5"/>
  <c r="AN111" i="5"/>
  <c r="AM111" i="5"/>
  <c r="AL111" i="5"/>
  <c r="AK111" i="5"/>
  <c r="AO110" i="5"/>
  <c r="AN110" i="5"/>
  <c r="AM110" i="5"/>
  <c r="AL110" i="5"/>
  <c r="AK110" i="5"/>
  <c r="AM109" i="5"/>
  <c r="AL109" i="5"/>
  <c r="AK109" i="5"/>
  <c r="AM108" i="5"/>
  <c r="AL108" i="5"/>
  <c r="AK108" i="5"/>
  <c r="AN107" i="5"/>
  <c r="AM107" i="5"/>
  <c r="AO107" i="5" s="1"/>
  <c r="AL107" i="5"/>
  <c r="AK107" i="5"/>
  <c r="AO106" i="5"/>
  <c r="AN106" i="5"/>
  <c r="AM106" i="5"/>
  <c r="AL106" i="5"/>
  <c r="AK106" i="5"/>
  <c r="AM105" i="5"/>
  <c r="AN105" i="5" s="1"/>
  <c r="AL105" i="5"/>
  <c r="AK105" i="5"/>
  <c r="AM104" i="5"/>
  <c r="AO104" i="5" s="1"/>
  <c r="AL104" i="5"/>
  <c r="AK104" i="5"/>
  <c r="AO103" i="5"/>
  <c r="AN103" i="5"/>
  <c r="AM103" i="5"/>
  <c r="AL103" i="5"/>
  <c r="AK103" i="5"/>
  <c r="AO102" i="5"/>
  <c r="AN102" i="5"/>
  <c r="AM102" i="5"/>
  <c r="AL102" i="5"/>
  <c r="AK102" i="5"/>
  <c r="AM101" i="5"/>
  <c r="AL101" i="5"/>
  <c r="AK101" i="5"/>
  <c r="AM100" i="5"/>
  <c r="AL100" i="5"/>
  <c r="AK100" i="5"/>
  <c r="AN99" i="5"/>
  <c r="AM99" i="5"/>
  <c r="AO99" i="5" s="1"/>
  <c r="AL99" i="5"/>
  <c r="AK99" i="5"/>
  <c r="AO98" i="5"/>
  <c r="AN98" i="5"/>
  <c r="AM98" i="5"/>
  <c r="AL98" i="5"/>
  <c r="AK98" i="5"/>
  <c r="AM97" i="5"/>
  <c r="AN97" i="5" s="1"/>
  <c r="AL97" i="5"/>
  <c r="AK97" i="5"/>
  <c r="AM96" i="5"/>
  <c r="AO96" i="5" s="1"/>
  <c r="AL96" i="5"/>
  <c r="AK96" i="5"/>
  <c r="AO95" i="5"/>
  <c r="AN95" i="5"/>
  <c r="AM95" i="5"/>
  <c r="AL95" i="5"/>
  <c r="AK95" i="5"/>
  <c r="AO94" i="5"/>
  <c r="AN94" i="5"/>
  <c r="AM94" i="5"/>
  <c r="AL94" i="5"/>
  <c r="AK94" i="5"/>
  <c r="AM93" i="5"/>
  <c r="AL93" i="5"/>
  <c r="AK93" i="5"/>
  <c r="AM92" i="5"/>
  <c r="AL92" i="5"/>
  <c r="AK92" i="5"/>
  <c r="AN91" i="5"/>
  <c r="AM91" i="5"/>
  <c r="AO91" i="5" s="1"/>
  <c r="AL91" i="5"/>
  <c r="AK91" i="5"/>
  <c r="AO90" i="5"/>
  <c r="AN90" i="5"/>
  <c r="AM90" i="5"/>
  <c r="AL90" i="5"/>
  <c r="AK90" i="5"/>
  <c r="AM89" i="5"/>
  <c r="AN89" i="5" s="1"/>
  <c r="AL89" i="5"/>
  <c r="AK89" i="5"/>
  <c r="AM88" i="5"/>
  <c r="AO88" i="5" s="1"/>
  <c r="AL88" i="5"/>
  <c r="AK88" i="5"/>
  <c r="AO87" i="5"/>
  <c r="AN87" i="5"/>
  <c r="AM87" i="5"/>
  <c r="AL87" i="5"/>
  <c r="AK87" i="5"/>
  <c r="AO86" i="5"/>
  <c r="AN86" i="5"/>
  <c r="AM86" i="5"/>
  <c r="AL86" i="5"/>
  <c r="AK86" i="5"/>
  <c r="AM85" i="5"/>
  <c r="AL85" i="5"/>
  <c r="AK85" i="5"/>
  <c r="AM84" i="5"/>
  <c r="AL84" i="5"/>
  <c r="AK84" i="5"/>
  <c r="AN83" i="5"/>
  <c r="AM83" i="5"/>
  <c r="AO83" i="5" s="1"/>
  <c r="AL83" i="5"/>
  <c r="AK83" i="5"/>
  <c r="AO82" i="5"/>
  <c r="AN82" i="5"/>
  <c r="AM82" i="5"/>
  <c r="AL82" i="5"/>
  <c r="AK82" i="5"/>
  <c r="AM81" i="5"/>
  <c r="AN81" i="5" s="1"/>
  <c r="AL81" i="5"/>
  <c r="AK81" i="5"/>
  <c r="AM80" i="5"/>
  <c r="AO80" i="5" s="1"/>
  <c r="AL80" i="5"/>
  <c r="AK80" i="5"/>
  <c r="AO79" i="5"/>
  <c r="AN79" i="5"/>
  <c r="AM79" i="5"/>
  <c r="AL79" i="5"/>
  <c r="AK79" i="5"/>
  <c r="AO78" i="5"/>
  <c r="AN78" i="5"/>
  <c r="AM78" i="5"/>
  <c r="AL78" i="5"/>
  <c r="AK78" i="5"/>
  <c r="AM77" i="5"/>
  <c r="AL77" i="5"/>
  <c r="AK77" i="5"/>
  <c r="AM76" i="5"/>
  <c r="AL76" i="5"/>
  <c r="AK76" i="5"/>
  <c r="AN75" i="5"/>
  <c r="AM75" i="5"/>
  <c r="AO75" i="5" s="1"/>
  <c r="AL75" i="5"/>
  <c r="AK75" i="5"/>
  <c r="AO74" i="5"/>
  <c r="AN74" i="5"/>
  <c r="AM74" i="5"/>
  <c r="AL74" i="5"/>
  <c r="AK74" i="5"/>
  <c r="AM73" i="5"/>
  <c r="AN73" i="5" s="1"/>
  <c r="AL73" i="5"/>
  <c r="AK73" i="5"/>
  <c r="AM72" i="5"/>
  <c r="AO72" i="5" s="1"/>
  <c r="AL72" i="5"/>
  <c r="AK72" i="5"/>
  <c r="AO71" i="5"/>
  <c r="AN71" i="5"/>
  <c r="AM71" i="5"/>
  <c r="AL71" i="5"/>
  <c r="AK71" i="5"/>
  <c r="AO70" i="5"/>
  <c r="AN70" i="5"/>
  <c r="AM70" i="5"/>
  <c r="AL70" i="5"/>
  <c r="AK70" i="5"/>
  <c r="AM69" i="5"/>
  <c r="AL69" i="5"/>
  <c r="AK69" i="5"/>
  <c r="AM68" i="5"/>
  <c r="AL68" i="5"/>
  <c r="AK68" i="5"/>
  <c r="AN67" i="5"/>
  <c r="AM67" i="5"/>
  <c r="AO67" i="5" s="1"/>
  <c r="AL67" i="5"/>
  <c r="AK67" i="5"/>
  <c r="AO66" i="5"/>
  <c r="AN66" i="5"/>
  <c r="AM66" i="5"/>
  <c r="AL66" i="5"/>
  <c r="AK66" i="5"/>
  <c r="AM65" i="5"/>
  <c r="AN65" i="5" s="1"/>
  <c r="AL65" i="5"/>
  <c r="AK65" i="5"/>
  <c r="AM64" i="5"/>
  <c r="AO64" i="5" s="1"/>
  <c r="AL64" i="5"/>
  <c r="AK64" i="5"/>
  <c r="AO63" i="5"/>
  <c r="AN63" i="5"/>
  <c r="AM63" i="5"/>
  <c r="AL63" i="5"/>
  <c r="AK63" i="5"/>
  <c r="AO62" i="5"/>
  <c r="AN62" i="5"/>
  <c r="AM62" i="5"/>
  <c r="AL62" i="5"/>
  <c r="AK62" i="5"/>
  <c r="AM61" i="5"/>
  <c r="AL61" i="5"/>
  <c r="AK61" i="5"/>
  <c r="AM60" i="5"/>
  <c r="AL60" i="5"/>
  <c r="AK60" i="5"/>
  <c r="AN59" i="5"/>
  <c r="AM59" i="5"/>
  <c r="AO59" i="5" s="1"/>
  <c r="AL59" i="5"/>
  <c r="AK59" i="5"/>
  <c r="AO58" i="5"/>
  <c r="AN58" i="5"/>
  <c r="AM58" i="5"/>
  <c r="AL58" i="5"/>
  <c r="AK58" i="5"/>
  <c r="AM57" i="5"/>
  <c r="AN57" i="5" s="1"/>
  <c r="AL57" i="5"/>
  <c r="AK57" i="5"/>
  <c r="AM56" i="5"/>
  <c r="AO56" i="5" s="1"/>
  <c r="AL56" i="5"/>
  <c r="AK56" i="5"/>
  <c r="AO55" i="5"/>
  <c r="AN55" i="5"/>
  <c r="AM55" i="5"/>
  <c r="AL55" i="5"/>
  <c r="AK55" i="5"/>
  <c r="AO54" i="5"/>
  <c r="AN54" i="5"/>
  <c r="AM54" i="5"/>
  <c r="AL54" i="5"/>
  <c r="AK54" i="5"/>
  <c r="AM53" i="5"/>
  <c r="AL53" i="5"/>
  <c r="AK53" i="5"/>
  <c r="AM52" i="5"/>
  <c r="AL52" i="5"/>
  <c r="AK52" i="5"/>
  <c r="AN51" i="5"/>
  <c r="AM51" i="5"/>
  <c r="AO51" i="5" s="1"/>
  <c r="AL51" i="5"/>
  <c r="AK51" i="5"/>
  <c r="AO50" i="5"/>
  <c r="AN50" i="5"/>
  <c r="AM50" i="5"/>
  <c r="AL50" i="5"/>
  <c r="AK50" i="5"/>
  <c r="AM49" i="5"/>
  <c r="AN49" i="5" s="1"/>
  <c r="AL49" i="5"/>
  <c r="AK49" i="5"/>
  <c r="AM48" i="5"/>
  <c r="AO48" i="5" s="1"/>
  <c r="AL48" i="5"/>
  <c r="AK48" i="5"/>
  <c r="AO47" i="5"/>
  <c r="AN47" i="5"/>
  <c r="AM47" i="5"/>
  <c r="AL47" i="5"/>
  <c r="AK47" i="5"/>
  <c r="AO46" i="5"/>
  <c r="AN46" i="5"/>
  <c r="AM46" i="5"/>
  <c r="AL46" i="5"/>
  <c r="AK46" i="5"/>
  <c r="AM45" i="5"/>
  <c r="AL45" i="5"/>
  <c r="AK45" i="5"/>
  <c r="AM44" i="5"/>
  <c r="AL44" i="5"/>
  <c r="AK44" i="5"/>
  <c r="AN43" i="5"/>
  <c r="AM43" i="5"/>
  <c r="AO43" i="5" s="1"/>
  <c r="AL43" i="5"/>
  <c r="AK43" i="5"/>
  <c r="AO42" i="5"/>
  <c r="AN42" i="5"/>
  <c r="AM42" i="5"/>
  <c r="AL42" i="5"/>
  <c r="AK42" i="5"/>
  <c r="AM41" i="5"/>
  <c r="AN41" i="5" s="1"/>
  <c r="AL41" i="5"/>
  <c r="AK41" i="5"/>
  <c r="AM40" i="5"/>
  <c r="AO40" i="5" s="1"/>
  <c r="AL40" i="5"/>
  <c r="AK40" i="5"/>
  <c r="AO39" i="5"/>
  <c r="AN39" i="5"/>
  <c r="AM39" i="5"/>
  <c r="AL39" i="5"/>
  <c r="AK39" i="5"/>
  <c r="AO38" i="5"/>
  <c r="AN38" i="5"/>
  <c r="AM38" i="5"/>
  <c r="AL38" i="5"/>
  <c r="AK38" i="5"/>
  <c r="AM37" i="5"/>
  <c r="AL37" i="5"/>
  <c r="AK37" i="5"/>
  <c r="AM36" i="5"/>
  <c r="AL36" i="5"/>
  <c r="AK36" i="5"/>
  <c r="AN35" i="5"/>
  <c r="AM35" i="5"/>
  <c r="AO35" i="5" s="1"/>
  <c r="AL35" i="5"/>
  <c r="AK35" i="5"/>
  <c r="AO34" i="5"/>
  <c r="AN34" i="5"/>
  <c r="AM34" i="5"/>
  <c r="AL34" i="5"/>
  <c r="AK34" i="5"/>
  <c r="AK33" i="5"/>
  <c r="F33" i="5"/>
  <c r="AK32" i="5"/>
  <c r="F32" i="5"/>
  <c r="AK31" i="5"/>
  <c r="F31" i="5"/>
  <c r="AK30" i="5"/>
  <c r="F30" i="5"/>
  <c r="AK29" i="5"/>
  <c r="F29" i="5"/>
  <c r="AK28" i="5"/>
  <c r="F28" i="5"/>
  <c r="AK27" i="5"/>
  <c r="F27" i="5"/>
  <c r="AK26" i="5"/>
  <c r="F26" i="5"/>
  <c r="AK25" i="5"/>
  <c r="F25" i="5"/>
  <c r="AK24" i="5"/>
  <c r="F24" i="5"/>
  <c r="AK23" i="5"/>
  <c r="F23" i="5"/>
  <c r="AK22" i="5"/>
  <c r="F22" i="5"/>
  <c r="AK21" i="5"/>
  <c r="F21" i="5"/>
  <c r="AK20" i="5"/>
  <c r="F20" i="5"/>
  <c r="AK19" i="5"/>
  <c r="F19" i="5"/>
  <c r="AK18" i="5"/>
  <c r="F18" i="5"/>
  <c r="AK17" i="5"/>
  <c r="F17" i="5"/>
  <c r="AK16" i="5"/>
  <c r="F16" i="5"/>
  <c r="AK15" i="5"/>
  <c r="F15" i="5"/>
  <c r="AK14" i="5"/>
  <c r="F14" i="5"/>
  <c r="AK13" i="5"/>
  <c r="F13" i="5"/>
  <c r="T8" i="5"/>
  <c r="M7" i="5"/>
  <c r="M6" i="5"/>
  <c r="Q13" i="4"/>
  <c r="R13" i="4" s="1"/>
  <c r="S13" i="4" s="1"/>
  <c r="T13" i="4" s="1"/>
  <c r="AD13" i="4" s="1"/>
  <c r="R17" i="4"/>
  <c r="AJ14" i="4"/>
  <c r="AJ15" i="4"/>
  <c r="AJ16" i="4"/>
  <c r="AJ17" i="4"/>
  <c r="AJ18" i="4"/>
  <c r="AJ19" i="4"/>
  <c r="AJ20" i="4"/>
  <c r="AJ21" i="4"/>
  <c r="AJ22" i="4"/>
  <c r="AJ23" i="4"/>
  <c r="AJ24" i="4"/>
  <c r="AJ25" i="4"/>
  <c r="AJ26" i="4"/>
  <c r="AJ27" i="4"/>
  <c r="AJ28" i="4"/>
  <c r="AJ29" i="4"/>
  <c r="AJ30" i="4"/>
  <c r="AJ31" i="4"/>
  <c r="AJ32" i="4"/>
  <c r="AJ33" i="4"/>
  <c r="AJ13" i="4"/>
  <c r="P14" i="4"/>
  <c r="Q14" i="4" s="1"/>
  <c r="R14" i="4" s="1"/>
  <c r="S14" i="4" s="1"/>
  <c r="T14" i="4" s="1"/>
  <c r="AD14" i="4" s="1"/>
  <c r="P15" i="4"/>
  <c r="P16" i="4"/>
  <c r="P17" i="4"/>
  <c r="P18" i="4"/>
  <c r="P19" i="4"/>
  <c r="P20" i="4"/>
  <c r="P21" i="4"/>
  <c r="Q21" i="4" s="1"/>
  <c r="R21" i="4" s="1"/>
  <c r="S21" i="4" s="1"/>
  <c r="T21" i="4" s="1"/>
  <c r="AD21" i="4" s="1"/>
  <c r="P22" i="4"/>
  <c r="P23" i="4"/>
  <c r="P24" i="4"/>
  <c r="P25" i="4"/>
  <c r="Q25" i="4" s="1"/>
  <c r="R25" i="4" s="1"/>
  <c r="S25" i="4" s="1"/>
  <c r="T25" i="4" s="1"/>
  <c r="AD25" i="4" s="1"/>
  <c r="P26" i="4"/>
  <c r="P27" i="4"/>
  <c r="Q27" i="4" s="1"/>
  <c r="R27" i="4" s="1"/>
  <c r="S27" i="4" s="1"/>
  <c r="T27" i="4" s="1"/>
  <c r="AD27" i="4" s="1"/>
  <c r="P28" i="4"/>
  <c r="P29" i="4"/>
  <c r="P30" i="4"/>
  <c r="P31" i="4"/>
  <c r="P32" i="4"/>
  <c r="P33" i="4"/>
  <c r="Q33" i="4" s="1"/>
  <c r="R33" i="4" s="1"/>
  <c r="S33" i="4" s="1"/>
  <c r="T33" i="4" s="1"/>
  <c r="AD33" i="4" s="1"/>
  <c r="P13" i="4"/>
  <c r="Q15" i="4"/>
  <c r="R15" i="4" s="1"/>
  <c r="S15" i="4" s="1"/>
  <c r="T15" i="4" s="1"/>
  <c r="AD15" i="4" s="1"/>
  <c r="Q16" i="4"/>
  <c r="R16" i="4" s="1"/>
  <c r="S16" i="4" s="1"/>
  <c r="T16" i="4" s="1"/>
  <c r="AD16" i="4" s="1"/>
  <c r="Q18" i="4"/>
  <c r="R18" i="4" s="1"/>
  <c r="S18" i="4" s="1"/>
  <c r="T18" i="4" s="1"/>
  <c r="AD18" i="4" s="1"/>
  <c r="Q19" i="4"/>
  <c r="R19" i="4" s="1"/>
  <c r="S19" i="4" s="1"/>
  <c r="T19" i="4" s="1"/>
  <c r="AD19" i="4" s="1"/>
  <c r="Q20" i="4"/>
  <c r="R20" i="4" s="1"/>
  <c r="S20" i="4" s="1"/>
  <c r="T20" i="4" s="1"/>
  <c r="AD20" i="4" s="1"/>
  <c r="Q22" i="4"/>
  <c r="R22" i="4" s="1"/>
  <c r="S22" i="4" s="1"/>
  <c r="T22" i="4" s="1"/>
  <c r="AD22" i="4" s="1"/>
  <c r="Q23" i="4"/>
  <c r="R23" i="4" s="1"/>
  <c r="S23" i="4" s="1"/>
  <c r="T23" i="4" s="1"/>
  <c r="AD23" i="4" s="1"/>
  <c r="Q24" i="4"/>
  <c r="R24" i="4" s="1"/>
  <c r="S24" i="4" s="1"/>
  <c r="T24" i="4" s="1"/>
  <c r="AD24" i="4" s="1"/>
  <c r="Q26" i="4"/>
  <c r="R26" i="4" s="1"/>
  <c r="S26" i="4" s="1"/>
  <c r="T26" i="4" s="1"/>
  <c r="AD26" i="4" s="1"/>
  <c r="Q28" i="4"/>
  <c r="R28" i="4" s="1"/>
  <c r="S28" i="4" s="1"/>
  <c r="T28" i="4" s="1"/>
  <c r="AD28" i="4" s="1"/>
  <c r="Q29" i="4"/>
  <c r="R29" i="4" s="1"/>
  <c r="S29" i="4" s="1"/>
  <c r="T29" i="4" s="1"/>
  <c r="AD29" i="4" s="1"/>
  <c r="Q30" i="4"/>
  <c r="R30" i="4" s="1"/>
  <c r="S30" i="4" s="1"/>
  <c r="T30" i="4" s="1"/>
  <c r="AD30" i="4" s="1"/>
  <c r="Q31" i="4"/>
  <c r="R31" i="4" s="1"/>
  <c r="S31" i="4" s="1"/>
  <c r="T31" i="4" s="1"/>
  <c r="AD31" i="4" s="1"/>
  <c r="Q32" i="4"/>
  <c r="R32" i="4" s="1"/>
  <c r="S32" i="4" s="1"/>
  <c r="T32" i="4" s="1"/>
  <c r="AD32" i="4" s="1"/>
  <c r="AL512" i="4"/>
  <c r="AM512" i="4" s="1"/>
  <c r="AN512" i="4" s="1"/>
  <c r="AO512" i="4" s="1"/>
  <c r="AJ512" i="4"/>
  <c r="AL511" i="4"/>
  <c r="AM511" i="4" s="1"/>
  <c r="AN511" i="4" s="1"/>
  <c r="AO511" i="4" s="1"/>
  <c r="AJ511" i="4"/>
  <c r="AL510" i="4"/>
  <c r="AM510" i="4" s="1"/>
  <c r="AN510" i="4" s="1"/>
  <c r="AO510" i="4" s="1"/>
  <c r="AJ510" i="4"/>
  <c r="AL509" i="4"/>
  <c r="AM509" i="4" s="1"/>
  <c r="AN509" i="4" s="1"/>
  <c r="AO509" i="4" s="1"/>
  <c r="AJ509" i="4"/>
  <c r="AL508" i="4"/>
  <c r="AM508" i="4" s="1"/>
  <c r="AN508" i="4" s="1"/>
  <c r="AO508" i="4" s="1"/>
  <c r="AJ508" i="4"/>
  <c r="AL507" i="4"/>
  <c r="AM507" i="4" s="1"/>
  <c r="AN507" i="4" s="1"/>
  <c r="AO507" i="4" s="1"/>
  <c r="AJ507" i="4"/>
  <c r="AL506" i="4"/>
  <c r="AM506" i="4" s="1"/>
  <c r="AN506" i="4" s="1"/>
  <c r="AO506" i="4" s="1"/>
  <c r="AJ506" i="4"/>
  <c r="AL505" i="4"/>
  <c r="AM505" i="4" s="1"/>
  <c r="AN505" i="4" s="1"/>
  <c r="AO505" i="4" s="1"/>
  <c r="AJ505" i="4"/>
  <c r="AL504" i="4"/>
  <c r="AM504" i="4" s="1"/>
  <c r="AN504" i="4" s="1"/>
  <c r="AO504" i="4" s="1"/>
  <c r="AJ504" i="4"/>
  <c r="AL503" i="4"/>
  <c r="AM503" i="4" s="1"/>
  <c r="AN503" i="4" s="1"/>
  <c r="AO503" i="4" s="1"/>
  <c r="AJ503" i="4"/>
  <c r="AL502" i="4"/>
  <c r="AM502" i="4" s="1"/>
  <c r="AN502" i="4" s="1"/>
  <c r="AO502" i="4" s="1"/>
  <c r="AJ502" i="4"/>
  <c r="AL501" i="4"/>
  <c r="AM501" i="4" s="1"/>
  <c r="AN501" i="4" s="1"/>
  <c r="AO501" i="4" s="1"/>
  <c r="AJ501" i="4"/>
  <c r="AL500" i="4"/>
  <c r="AM500" i="4" s="1"/>
  <c r="AN500" i="4" s="1"/>
  <c r="AO500" i="4" s="1"/>
  <c r="AJ500" i="4"/>
  <c r="AL499" i="4"/>
  <c r="AM499" i="4" s="1"/>
  <c r="AN499" i="4" s="1"/>
  <c r="AO499" i="4" s="1"/>
  <c r="AJ499" i="4"/>
  <c r="AL498" i="4"/>
  <c r="AM498" i="4" s="1"/>
  <c r="AN498" i="4" s="1"/>
  <c r="AO498" i="4" s="1"/>
  <c r="AJ498" i="4"/>
  <c r="AL497" i="4"/>
  <c r="AM497" i="4" s="1"/>
  <c r="AN497" i="4" s="1"/>
  <c r="AO497" i="4" s="1"/>
  <c r="AJ497" i="4"/>
  <c r="AL496" i="4"/>
  <c r="AM496" i="4" s="1"/>
  <c r="AN496" i="4" s="1"/>
  <c r="AO496" i="4" s="1"/>
  <c r="AJ496" i="4"/>
  <c r="AL495" i="4"/>
  <c r="AM495" i="4" s="1"/>
  <c r="AN495" i="4" s="1"/>
  <c r="AO495" i="4" s="1"/>
  <c r="AJ495" i="4"/>
  <c r="AL494" i="4"/>
  <c r="AM494" i="4" s="1"/>
  <c r="AN494" i="4" s="1"/>
  <c r="AO494" i="4" s="1"/>
  <c r="AJ494" i="4"/>
  <c r="AL493" i="4"/>
  <c r="AM493" i="4" s="1"/>
  <c r="AN493" i="4" s="1"/>
  <c r="AO493" i="4" s="1"/>
  <c r="AJ493" i="4"/>
  <c r="AL492" i="4"/>
  <c r="AM492" i="4" s="1"/>
  <c r="AN492" i="4" s="1"/>
  <c r="AO492" i="4" s="1"/>
  <c r="AJ492" i="4"/>
  <c r="AL491" i="4"/>
  <c r="AM491" i="4" s="1"/>
  <c r="AN491" i="4" s="1"/>
  <c r="AO491" i="4" s="1"/>
  <c r="AJ491" i="4"/>
  <c r="AL490" i="4"/>
  <c r="AM490" i="4" s="1"/>
  <c r="AN490" i="4" s="1"/>
  <c r="AO490" i="4" s="1"/>
  <c r="AJ490" i="4"/>
  <c r="AL489" i="4"/>
  <c r="AM489" i="4" s="1"/>
  <c r="AN489" i="4" s="1"/>
  <c r="AO489" i="4" s="1"/>
  <c r="AJ489" i="4"/>
  <c r="AL488" i="4"/>
  <c r="AM488" i="4" s="1"/>
  <c r="AN488" i="4" s="1"/>
  <c r="AO488" i="4" s="1"/>
  <c r="AJ488" i="4"/>
  <c r="AL487" i="4"/>
  <c r="AM487" i="4" s="1"/>
  <c r="AN487" i="4" s="1"/>
  <c r="AO487" i="4" s="1"/>
  <c r="AJ487" i="4"/>
  <c r="AL486" i="4"/>
  <c r="AM486" i="4" s="1"/>
  <c r="AN486" i="4" s="1"/>
  <c r="AO486" i="4" s="1"/>
  <c r="AJ486" i="4"/>
  <c r="AL485" i="4"/>
  <c r="AM485" i="4" s="1"/>
  <c r="AN485" i="4" s="1"/>
  <c r="AO485" i="4" s="1"/>
  <c r="AJ485" i="4"/>
  <c r="AL484" i="4"/>
  <c r="AM484" i="4" s="1"/>
  <c r="AN484" i="4" s="1"/>
  <c r="AO484" i="4" s="1"/>
  <c r="AJ484" i="4"/>
  <c r="AL483" i="4"/>
  <c r="AM483" i="4" s="1"/>
  <c r="AN483" i="4" s="1"/>
  <c r="AO483" i="4" s="1"/>
  <c r="AJ483" i="4"/>
  <c r="AL482" i="4"/>
  <c r="AM482" i="4" s="1"/>
  <c r="AN482" i="4" s="1"/>
  <c r="AO482" i="4" s="1"/>
  <c r="AJ482" i="4"/>
  <c r="AL481" i="4"/>
  <c r="AM481" i="4" s="1"/>
  <c r="AN481" i="4" s="1"/>
  <c r="AO481" i="4" s="1"/>
  <c r="AJ481" i="4"/>
  <c r="AL480" i="4"/>
  <c r="AM480" i="4" s="1"/>
  <c r="AN480" i="4" s="1"/>
  <c r="AO480" i="4" s="1"/>
  <c r="AJ480" i="4"/>
  <c r="AL479" i="4"/>
  <c r="AM479" i="4" s="1"/>
  <c r="AN479" i="4" s="1"/>
  <c r="AO479" i="4" s="1"/>
  <c r="AJ479" i="4"/>
  <c r="AL478" i="4"/>
  <c r="AM478" i="4" s="1"/>
  <c r="AN478" i="4" s="1"/>
  <c r="AO478" i="4" s="1"/>
  <c r="AJ478" i="4"/>
  <c r="AL477" i="4"/>
  <c r="AM477" i="4" s="1"/>
  <c r="AN477" i="4" s="1"/>
  <c r="AO477" i="4" s="1"/>
  <c r="AJ477" i="4"/>
  <c r="AL476" i="4"/>
  <c r="AM476" i="4" s="1"/>
  <c r="AN476" i="4" s="1"/>
  <c r="AO476" i="4" s="1"/>
  <c r="AJ476" i="4"/>
  <c r="AL475" i="4"/>
  <c r="AM475" i="4" s="1"/>
  <c r="AN475" i="4" s="1"/>
  <c r="AO475" i="4" s="1"/>
  <c r="AJ475" i="4"/>
  <c r="AL474" i="4"/>
  <c r="AM474" i="4" s="1"/>
  <c r="AN474" i="4" s="1"/>
  <c r="AO474" i="4" s="1"/>
  <c r="AJ474" i="4"/>
  <c r="AL473" i="4"/>
  <c r="AM473" i="4" s="1"/>
  <c r="AN473" i="4" s="1"/>
  <c r="AO473" i="4" s="1"/>
  <c r="AJ473" i="4"/>
  <c r="AL472" i="4"/>
  <c r="AM472" i="4" s="1"/>
  <c r="AN472" i="4" s="1"/>
  <c r="AO472" i="4" s="1"/>
  <c r="AJ472" i="4"/>
  <c r="AL471" i="4"/>
  <c r="AM471" i="4" s="1"/>
  <c r="AN471" i="4" s="1"/>
  <c r="AO471" i="4" s="1"/>
  <c r="AJ471" i="4"/>
  <c r="AL470" i="4"/>
  <c r="AM470" i="4" s="1"/>
  <c r="AN470" i="4" s="1"/>
  <c r="AO470" i="4" s="1"/>
  <c r="AJ470" i="4"/>
  <c r="AL469" i="4"/>
  <c r="AM469" i="4" s="1"/>
  <c r="AN469" i="4" s="1"/>
  <c r="AO469" i="4" s="1"/>
  <c r="AJ469" i="4"/>
  <c r="AL468" i="4"/>
  <c r="AM468" i="4" s="1"/>
  <c r="AN468" i="4" s="1"/>
  <c r="AO468" i="4" s="1"/>
  <c r="AJ468" i="4"/>
  <c r="AL467" i="4"/>
  <c r="AM467" i="4" s="1"/>
  <c r="AN467" i="4" s="1"/>
  <c r="AO467" i="4" s="1"/>
  <c r="AJ467" i="4"/>
  <c r="AL466" i="4"/>
  <c r="AM466" i="4" s="1"/>
  <c r="AN466" i="4" s="1"/>
  <c r="AO466" i="4" s="1"/>
  <c r="AJ466" i="4"/>
  <c r="AL465" i="4"/>
  <c r="AM465" i="4" s="1"/>
  <c r="AN465" i="4" s="1"/>
  <c r="AO465" i="4" s="1"/>
  <c r="AJ465" i="4"/>
  <c r="AL464" i="4"/>
  <c r="AM464" i="4" s="1"/>
  <c r="AN464" i="4" s="1"/>
  <c r="AO464" i="4" s="1"/>
  <c r="AJ464" i="4"/>
  <c r="AL463" i="4"/>
  <c r="AM463" i="4" s="1"/>
  <c r="AN463" i="4" s="1"/>
  <c r="AO463" i="4" s="1"/>
  <c r="AJ463" i="4"/>
  <c r="AL462" i="4"/>
  <c r="AM462" i="4" s="1"/>
  <c r="AN462" i="4" s="1"/>
  <c r="AO462" i="4" s="1"/>
  <c r="AJ462" i="4"/>
  <c r="AL461" i="4"/>
  <c r="AM461" i="4" s="1"/>
  <c r="AN461" i="4" s="1"/>
  <c r="AO461" i="4" s="1"/>
  <c r="AJ461" i="4"/>
  <c r="AL460" i="4"/>
  <c r="AM460" i="4" s="1"/>
  <c r="AN460" i="4" s="1"/>
  <c r="AO460" i="4" s="1"/>
  <c r="AJ460" i="4"/>
  <c r="AL459" i="4"/>
  <c r="AM459" i="4" s="1"/>
  <c r="AN459" i="4" s="1"/>
  <c r="AO459" i="4" s="1"/>
  <c r="AJ459" i="4"/>
  <c r="AL458" i="4"/>
  <c r="AM458" i="4" s="1"/>
  <c r="AN458" i="4" s="1"/>
  <c r="AO458" i="4" s="1"/>
  <c r="AJ458" i="4"/>
  <c r="AL457" i="4"/>
  <c r="AM457" i="4" s="1"/>
  <c r="AN457" i="4" s="1"/>
  <c r="AO457" i="4" s="1"/>
  <c r="AJ457" i="4"/>
  <c r="AL456" i="4"/>
  <c r="AM456" i="4" s="1"/>
  <c r="AN456" i="4" s="1"/>
  <c r="AO456" i="4" s="1"/>
  <c r="AJ456" i="4"/>
  <c r="AL455" i="4"/>
  <c r="AM455" i="4" s="1"/>
  <c r="AN455" i="4" s="1"/>
  <c r="AO455" i="4" s="1"/>
  <c r="AJ455" i="4"/>
  <c r="AL454" i="4"/>
  <c r="AM454" i="4" s="1"/>
  <c r="AN454" i="4" s="1"/>
  <c r="AO454" i="4" s="1"/>
  <c r="AJ454" i="4"/>
  <c r="AL453" i="4"/>
  <c r="AM453" i="4" s="1"/>
  <c r="AN453" i="4" s="1"/>
  <c r="AO453" i="4" s="1"/>
  <c r="AJ453" i="4"/>
  <c r="AL452" i="4"/>
  <c r="AM452" i="4" s="1"/>
  <c r="AN452" i="4" s="1"/>
  <c r="AO452" i="4" s="1"/>
  <c r="AJ452" i="4"/>
  <c r="AL451" i="4"/>
  <c r="AM451" i="4" s="1"/>
  <c r="AN451" i="4" s="1"/>
  <c r="AO451" i="4" s="1"/>
  <c r="AJ451" i="4"/>
  <c r="AL450" i="4"/>
  <c r="AM450" i="4" s="1"/>
  <c r="AN450" i="4" s="1"/>
  <c r="AO450" i="4" s="1"/>
  <c r="AJ450" i="4"/>
  <c r="AL449" i="4"/>
  <c r="AM449" i="4" s="1"/>
  <c r="AN449" i="4" s="1"/>
  <c r="AO449" i="4" s="1"/>
  <c r="AJ449" i="4"/>
  <c r="AL448" i="4"/>
  <c r="AM448" i="4" s="1"/>
  <c r="AN448" i="4" s="1"/>
  <c r="AO448" i="4" s="1"/>
  <c r="AJ448" i="4"/>
  <c r="AL447" i="4"/>
  <c r="AM447" i="4" s="1"/>
  <c r="AN447" i="4" s="1"/>
  <c r="AO447" i="4" s="1"/>
  <c r="AJ447" i="4"/>
  <c r="AL446" i="4"/>
  <c r="AM446" i="4" s="1"/>
  <c r="AN446" i="4" s="1"/>
  <c r="AO446" i="4" s="1"/>
  <c r="AJ446" i="4"/>
  <c r="AL445" i="4"/>
  <c r="AM445" i="4" s="1"/>
  <c r="AN445" i="4" s="1"/>
  <c r="AO445" i="4" s="1"/>
  <c r="AJ445" i="4"/>
  <c r="AL444" i="4"/>
  <c r="AM444" i="4" s="1"/>
  <c r="AN444" i="4" s="1"/>
  <c r="AO444" i="4" s="1"/>
  <c r="AJ444" i="4"/>
  <c r="AL443" i="4"/>
  <c r="AM443" i="4" s="1"/>
  <c r="AN443" i="4" s="1"/>
  <c r="AO443" i="4" s="1"/>
  <c r="AJ443" i="4"/>
  <c r="AL442" i="4"/>
  <c r="AM442" i="4" s="1"/>
  <c r="AN442" i="4" s="1"/>
  <c r="AO442" i="4" s="1"/>
  <c r="AJ442" i="4"/>
  <c r="AL441" i="4"/>
  <c r="AM441" i="4" s="1"/>
  <c r="AN441" i="4" s="1"/>
  <c r="AO441" i="4" s="1"/>
  <c r="AJ441" i="4"/>
  <c r="AL440" i="4"/>
  <c r="AM440" i="4" s="1"/>
  <c r="AN440" i="4" s="1"/>
  <c r="AO440" i="4" s="1"/>
  <c r="AJ440" i="4"/>
  <c r="AL439" i="4"/>
  <c r="AM439" i="4" s="1"/>
  <c r="AN439" i="4" s="1"/>
  <c r="AO439" i="4" s="1"/>
  <c r="AJ439" i="4"/>
  <c r="AL438" i="4"/>
  <c r="AM438" i="4" s="1"/>
  <c r="AN438" i="4" s="1"/>
  <c r="AO438" i="4" s="1"/>
  <c r="AJ438" i="4"/>
  <c r="AO437" i="4"/>
  <c r="AL437" i="4"/>
  <c r="AM437" i="4" s="1"/>
  <c r="AN437" i="4" s="1"/>
  <c r="AJ437" i="4"/>
  <c r="AL436" i="4"/>
  <c r="AM436" i="4" s="1"/>
  <c r="AN436" i="4" s="1"/>
  <c r="AO436" i="4" s="1"/>
  <c r="AJ436" i="4"/>
  <c r="AL435" i="4"/>
  <c r="AM435" i="4" s="1"/>
  <c r="AN435" i="4" s="1"/>
  <c r="AO435" i="4" s="1"/>
  <c r="AJ435" i="4"/>
  <c r="AL434" i="4"/>
  <c r="AM434" i="4" s="1"/>
  <c r="AN434" i="4" s="1"/>
  <c r="AO434" i="4" s="1"/>
  <c r="AJ434" i="4"/>
  <c r="AL433" i="4"/>
  <c r="AM433" i="4" s="1"/>
  <c r="AN433" i="4" s="1"/>
  <c r="AO433" i="4" s="1"/>
  <c r="AJ433" i="4"/>
  <c r="AL432" i="4"/>
  <c r="AM432" i="4" s="1"/>
  <c r="AN432" i="4" s="1"/>
  <c r="AO432" i="4" s="1"/>
  <c r="AJ432" i="4"/>
  <c r="AL431" i="4"/>
  <c r="AM431" i="4" s="1"/>
  <c r="AN431" i="4" s="1"/>
  <c r="AO431" i="4" s="1"/>
  <c r="AJ431" i="4"/>
  <c r="AL430" i="4"/>
  <c r="AM430" i="4" s="1"/>
  <c r="AN430" i="4" s="1"/>
  <c r="AO430" i="4" s="1"/>
  <c r="AJ430" i="4"/>
  <c r="AL429" i="4"/>
  <c r="AM429" i="4" s="1"/>
  <c r="AN429" i="4" s="1"/>
  <c r="AO429" i="4" s="1"/>
  <c r="AJ429" i="4"/>
  <c r="AL428" i="4"/>
  <c r="AM428" i="4" s="1"/>
  <c r="AN428" i="4" s="1"/>
  <c r="AO428" i="4" s="1"/>
  <c r="AJ428" i="4"/>
  <c r="AL427" i="4"/>
  <c r="AM427" i="4" s="1"/>
  <c r="AN427" i="4" s="1"/>
  <c r="AO427" i="4" s="1"/>
  <c r="AJ427" i="4"/>
  <c r="AL426" i="4"/>
  <c r="AM426" i="4" s="1"/>
  <c r="AN426" i="4" s="1"/>
  <c r="AO426" i="4" s="1"/>
  <c r="AJ426" i="4"/>
  <c r="AL425" i="4"/>
  <c r="AM425" i="4" s="1"/>
  <c r="AN425" i="4" s="1"/>
  <c r="AO425" i="4" s="1"/>
  <c r="AJ425" i="4"/>
  <c r="AL424" i="4"/>
  <c r="AM424" i="4" s="1"/>
  <c r="AN424" i="4" s="1"/>
  <c r="AO424" i="4" s="1"/>
  <c r="AJ424" i="4"/>
  <c r="AL423" i="4"/>
  <c r="AM423" i="4" s="1"/>
  <c r="AN423" i="4" s="1"/>
  <c r="AO423" i="4" s="1"/>
  <c r="AJ423" i="4"/>
  <c r="AL422" i="4"/>
  <c r="AM422" i="4" s="1"/>
  <c r="AN422" i="4" s="1"/>
  <c r="AO422" i="4" s="1"/>
  <c r="AJ422" i="4"/>
  <c r="AL421" i="4"/>
  <c r="AM421" i="4" s="1"/>
  <c r="AN421" i="4" s="1"/>
  <c r="AO421" i="4" s="1"/>
  <c r="AJ421" i="4"/>
  <c r="AL420" i="4"/>
  <c r="AM420" i="4" s="1"/>
  <c r="AN420" i="4" s="1"/>
  <c r="AO420" i="4" s="1"/>
  <c r="AJ420" i="4"/>
  <c r="AL419" i="4"/>
  <c r="AM419" i="4" s="1"/>
  <c r="AN419" i="4" s="1"/>
  <c r="AO419" i="4" s="1"/>
  <c r="AJ419" i="4"/>
  <c r="AL418" i="4"/>
  <c r="AM418" i="4" s="1"/>
  <c r="AN418" i="4" s="1"/>
  <c r="AO418" i="4" s="1"/>
  <c r="AJ418" i="4"/>
  <c r="AL417" i="4"/>
  <c r="AM417" i="4" s="1"/>
  <c r="AN417" i="4" s="1"/>
  <c r="AO417" i="4" s="1"/>
  <c r="AJ417" i="4"/>
  <c r="AL416" i="4"/>
  <c r="AM416" i="4" s="1"/>
  <c r="AN416" i="4" s="1"/>
  <c r="AO416" i="4" s="1"/>
  <c r="AJ416" i="4"/>
  <c r="AL415" i="4"/>
  <c r="AM415" i="4" s="1"/>
  <c r="AN415" i="4" s="1"/>
  <c r="AO415" i="4" s="1"/>
  <c r="AJ415" i="4"/>
  <c r="AL414" i="4"/>
  <c r="AM414" i="4" s="1"/>
  <c r="AN414" i="4" s="1"/>
  <c r="AO414" i="4" s="1"/>
  <c r="AJ414" i="4"/>
  <c r="AL413" i="4"/>
  <c r="AM413" i="4" s="1"/>
  <c r="AN413" i="4" s="1"/>
  <c r="AO413" i="4" s="1"/>
  <c r="AJ413" i="4"/>
  <c r="AL412" i="4"/>
  <c r="AM412" i="4" s="1"/>
  <c r="AN412" i="4" s="1"/>
  <c r="AO412" i="4" s="1"/>
  <c r="AJ412" i="4"/>
  <c r="AL411" i="4"/>
  <c r="AM411" i="4" s="1"/>
  <c r="AN411" i="4" s="1"/>
  <c r="AO411" i="4" s="1"/>
  <c r="AJ411" i="4"/>
  <c r="AL410" i="4"/>
  <c r="AM410" i="4" s="1"/>
  <c r="AN410" i="4" s="1"/>
  <c r="AO410" i="4" s="1"/>
  <c r="AJ410" i="4"/>
  <c r="AL409" i="4"/>
  <c r="AM409" i="4" s="1"/>
  <c r="AN409" i="4" s="1"/>
  <c r="AO409" i="4" s="1"/>
  <c r="AJ409" i="4"/>
  <c r="AL408" i="4"/>
  <c r="AM408" i="4" s="1"/>
  <c r="AN408" i="4" s="1"/>
  <c r="AO408" i="4" s="1"/>
  <c r="AJ408" i="4"/>
  <c r="AL407" i="4"/>
  <c r="AM407" i="4" s="1"/>
  <c r="AN407" i="4" s="1"/>
  <c r="AO407" i="4" s="1"/>
  <c r="AJ407" i="4"/>
  <c r="AL406" i="4"/>
  <c r="AM406" i="4" s="1"/>
  <c r="AN406" i="4" s="1"/>
  <c r="AO406" i="4" s="1"/>
  <c r="AJ406" i="4"/>
  <c r="AL405" i="4"/>
  <c r="AM405" i="4" s="1"/>
  <c r="AN405" i="4" s="1"/>
  <c r="AO405" i="4" s="1"/>
  <c r="AJ405" i="4"/>
  <c r="AL404" i="4"/>
  <c r="AM404" i="4" s="1"/>
  <c r="AN404" i="4" s="1"/>
  <c r="AO404" i="4" s="1"/>
  <c r="AJ404" i="4"/>
  <c r="AL403" i="4"/>
  <c r="AM403" i="4" s="1"/>
  <c r="AN403" i="4" s="1"/>
  <c r="AO403" i="4" s="1"/>
  <c r="AJ403" i="4"/>
  <c r="AL402" i="4"/>
  <c r="AM402" i="4" s="1"/>
  <c r="AN402" i="4" s="1"/>
  <c r="AO402" i="4" s="1"/>
  <c r="AJ402" i="4"/>
  <c r="AL401" i="4"/>
  <c r="AM401" i="4" s="1"/>
  <c r="AN401" i="4" s="1"/>
  <c r="AO401" i="4" s="1"/>
  <c r="AJ401" i="4"/>
  <c r="AL400" i="4"/>
  <c r="AM400" i="4" s="1"/>
  <c r="AN400" i="4" s="1"/>
  <c r="AO400" i="4" s="1"/>
  <c r="AJ400" i="4"/>
  <c r="AL399" i="4"/>
  <c r="AM399" i="4" s="1"/>
  <c r="AN399" i="4" s="1"/>
  <c r="AO399" i="4" s="1"/>
  <c r="AJ399" i="4"/>
  <c r="AL398" i="4"/>
  <c r="AM398" i="4" s="1"/>
  <c r="AN398" i="4" s="1"/>
  <c r="AO398" i="4" s="1"/>
  <c r="AJ398" i="4"/>
  <c r="AL397" i="4"/>
  <c r="AM397" i="4" s="1"/>
  <c r="AN397" i="4" s="1"/>
  <c r="AO397" i="4" s="1"/>
  <c r="AJ397" i="4"/>
  <c r="AL396" i="4"/>
  <c r="AM396" i="4" s="1"/>
  <c r="AN396" i="4" s="1"/>
  <c r="AO396" i="4" s="1"/>
  <c r="AJ396" i="4"/>
  <c r="AL395" i="4"/>
  <c r="AM395" i="4" s="1"/>
  <c r="AN395" i="4" s="1"/>
  <c r="AO395" i="4" s="1"/>
  <c r="AJ395" i="4"/>
  <c r="AL394" i="4"/>
  <c r="AM394" i="4" s="1"/>
  <c r="AN394" i="4" s="1"/>
  <c r="AO394" i="4" s="1"/>
  <c r="AJ394" i="4"/>
  <c r="AL393" i="4"/>
  <c r="AM393" i="4" s="1"/>
  <c r="AN393" i="4" s="1"/>
  <c r="AO393" i="4" s="1"/>
  <c r="AJ393" i="4"/>
  <c r="AL392" i="4"/>
  <c r="AM392" i="4" s="1"/>
  <c r="AN392" i="4" s="1"/>
  <c r="AO392" i="4" s="1"/>
  <c r="AJ392" i="4"/>
  <c r="AL391" i="4"/>
  <c r="AM391" i="4" s="1"/>
  <c r="AN391" i="4" s="1"/>
  <c r="AO391" i="4" s="1"/>
  <c r="AJ391" i="4"/>
  <c r="AL390" i="4"/>
  <c r="AM390" i="4" s="1"/>
  <c r="AN390" i="4" s="1"/>
  <c r="AO390" i="4" s="1"/>
  <c r="AJ390" i="4"/>
  <c r="AL389" i="4"/>
  <c r="AM389" i="4" s="1"/>
  <c r="AN389" i="4" s="1"/>
  <c r="AO389" i="4" s="1"/>
  <c r="AJ389" i="4"/>
  <c r="AL388" i="4"/>
  <c r="AM388" i="4" s="1"/>
  <c r="AN388" i="4" s="1"/>
  <c r="AO388" i="4" s="1"/>
  <c r="AJ388" i="4"/>
  <c r="AL387" i="4"/>
  <c r="AM387" i="4" s="1"/>
  <c r="AN387" i="4" s="1"/>
  <c r="AO387" i="4" s="1"/>
  <c r="AJ387" i="4"/>
  <c r="AL386" i="4"/>
  <c r="AM386" i="4" s="1"/>
  <c r="AN386" i="4" s="1"/>
  <c r="AO386" i="4" s="1"/>
  <c r="AJ386" i="4"/>
  <c r="AL385" i="4"/>
  <c r="AM385" i="4" s="1"/>
  <c r="AN385" i="4" s="1"/>
  <c r="AO385" i="4" s="1"/>
  <c r="AJ385" i="4"/>
  <c r="AL384" i="4"/>
  <c r="AM384" i="4" s="1"/>
  <c r="AN384" i="4" s="1"/>
  <c r="AO384" i="4" s="1"/>
  <c r="AJ384" i="4"/>
  <c r="AL383" i="4"/>
  <c r="AM383" i="4" s="1"/>
  <c r="AN383" i="4" s="1"/>
  <c r="AO383" i="4" s="1"/>
  <c r="AJ383" i="4"/>
  <c r="AL382" i="4"/>
  <c r="AM382" i="4" s="1"/>
  <c r="AN382" i="4" s="1"/>
  <c r="AO382" i="4" s="1"/>
  <c r="AJ382" i="4"/>
  <c r="AL381" i="4"/>
  <c r="AM381" i="4" s="1"/>
  <c r="AN381" i="4" s="1"/>
  <c r="AO381" i="4" s="1"/>
  <c r="AJ381" i="4"/>
  <c r="AL380" i="4"/>
  <c r="AM380" i="4" s="1"/>
  <c r="AN380" i="4" s="1"/>
  <c r="AO380" i="4" s="1"/>
  <c r="AJ380" i="4"/>
  <c r="AL379" i="4"/>
  <c r="AM379" i="4" s="1"/>
  <c r="AN379" i="4" s="1"/>
  <c r="AO379" i="4" s="1"/>
  <c r="AJ379" i="4"/>
  <c r="AL378" i="4"/>
  <c r="AM378" i="4" s="1"/>
  <c r="AN378" i="4" s="1"/>
  <c r="AO378" i="4" s="1"/>
  <c r="AJ378" i="4"/>
  <c r="AL377" i="4"/>
  <c r="AM377" i="4" s="1"/>
  <c r="AN377" i="4" s="1"/>
  <c r="AO377" i="4" s="1"/>
  <c r="AJ377" i="4"/>
  <c r="AL376" i="4"/>
  <c r="AM376" i="4" s="1"/>
  <c r="AN376" i="4" s="1"/>
  <c r="AO376" i="4" s="1"/>
  <c r="AJ376" i="4"/>
  <c r="AL375" i="4"/>
  <c r="AM375" i="4" s="1"/>
  <c r="AN375" i="4" s="1"/>
  <c r="AO375" i="4" s="1"/>
  <c r="AJ375" i="4"/>
  <c r="AL374" i="4"/>
  <c r="AM374" i="4" s="1"/>
  <c r="AN374" i="4" s="1"/>
  <c r="AO374" i="4" s="1"/>
  <c r="AJ374" i="4"/>
  <c r="AL373" i="4"/>
  <c r="AM373" i="4" s="1"/>
  <c r="AN373" i="4" s="1"/>
  <c r="AO373" i="4" s="1"/>
  <c r="AJ373" i="4"/>
  <c r="AL372" i="4"/>
  <c r="AM372" i="4" s="1"/>
  <c r="AN372" i="4" s="1"/>
  <c r="AO372" i="4" s="1"/>
  <c r="AJ372" i="4"/>
  <c r="AL371" i="4"/>
  <c r="AM371" i="4" s="1"/>
  <c r="AN371" i="4" s="1"/>
  <c r="AO371" i="4" s="1"/>
  <c r="AJ371" i="4"/>
  <c r="AL370" i="4"/>
  <c r="AM370" i="4" s="1"/>
  <c r="AN370" i="4" s="1"/>
  <c r="AO370" i="4" s="1"/>
  <c r="AJ370" i="4"/>
  <c r="AL369" i="4"/>
  <c r="AM369" i="4" s="1"/>
  <c r="AN369" i="4" s="1"/>
  <c r="AO369" i="4" s="1"/>
  <c r="AJ369" i="4"/>
  <c r="AL368" i="4"/>
  <c r="AM368" i="4" s="1"/>
  <c r="AN368" i="4" s="1"/>
  <c r="AO368" i="4" s="1"/>
  <c r="AJ368" i="4"/>
  <c r="AL367" i="4"/>
  <c r="AM367" i="4" s="1"/>
  <c r="AN367" i="4" s="1"/>
  <c r="AO367" i="4" s="1"/>
  <c r="AJ367" i="4"/>
  <c r="AL366" i="4"/>
  <c r="AM366" i="4" s="1"/>
  <c r="AN366" i="4" s="1"/>
  <c r="AO366" i="4" s="1"/>
  <c r="AJ366" i="4"/>
  <c r="AL365" i="4"/>
  <c r="AM365" i="4" s="1"/>
  <c r="AN365" i="4" s="1"/>
  <c r="AO365" i="4" s="1"/>
  <c r="AJ365" i="4"/>
  <c r="AL364" i="4"/>
  <c r="AM364" i="4" s="1"/>
  <c r="AN364" i="4" s="1"/>
  <c r="AO364" i="4" s="1"/>
  <c r="AJ364" i="4"/>
  <c r="AL363" i="4"/>
  <c r="AM363" i="4" s="1"/>
  <c r="AN363" i="4" s="1"/>
  <c r="AO363" i="4" s="1"/>
  <c r="AJ363" i="4"/>
  <c r="AL362" i="4"/>
  <c r="AM362" i="4" s="1"/>
  <c r="AN362" i="4" s="1"/>
  <c r="AO362" i="4" s="1"/>
  <c r="AJ362" i="4"/>
  <c r="AL361" i="4"/>
  <c r="AM361" i="4" s="1"/>
  <c r="AN361" i="4" s="1"/>
  <c r="AO361" i="4" s="1"/>
  <c r="AJ361" i="4"/>
  <c r="AL360" i="4"/>
  <c r="AM360" i="4" s="1"/>
  <c r="AN360" i="4" s="1"/>
  <c r="AO360" i="4" s="1"/>
  <c r="AJ360" i="4"/>
  <c r="AL359" i="4"/>
  <c r="AM359" i="4" s="1"/>
  <c r="AN359" i="4" s="1"/>
  <c r="AO359" i="4" s="1"/>
  <c r="AJ359" i="4"/>
  <c r="AL358" i="4"/>
  <c r="AM358" i="4" s="1"/>
  <c r="AN358" i="4" s="1"/>
  <c r="AO358" i="4" s="1"/>
  <c r="AJ358" i="4"/>
  <c r="AL357" i="4"/>
  <c r="AM357" i="4" s="1"/>
  <c r="AN357" i="4" s="1"/>
  <c r="AO357" i="4" s="1"/>
  <c r="AJ357" i="4"/>
  <c r="AL356" i="4"/>
  <c r="AM356" i="4" s="1"/>
  <c r="AN356" i="4" s="1"/>
  <c r="AO356" i="4" s="1"/>
  <c r="AJ356" i="4"/>
  <c r="AL355" i="4"/>
  <c r="AM355" i="4" s="1"/>
  <c r="AN355" i="4" s="1"/>
  <c r="AO355" i="4" s="1"/>
  <c r="AJ355" i="4"/>
  <c r="AL354" i="4"/>
  <c r="AM354" i="4" s="1"/>
  <c r="AN354" i="4" s="1"/>
  <c r="AO354" i="4" s="1"/>
  <c r="AJ354" i="4"/>
  <c r="AL353" i="4"/>
  <c r="AM353" i="4" s="1"/>
  <c r="AN353" i="4" s="1"/>
  <c r="AO353" i="4" s="1"/>
  <c r="AJ353" i="4"/>
  <c r="AL352" i="4"/>
  <c r="AM352" i="4" s="1"/>
  <c r="AN352" i="4" s="1"/>
  <c r="AO352" i="4" s="1"/>
  <c r="AJ352" i="4"/>
  <c r="AL351" i="4"/>
  <c r="AM351" i="4" s="1"/>
  <c r="AN351" i="4" s="1"/>
  <c r="AO351" i="4" s="1"/>
  <c r="AJ351" i="4"/>
  <c r="AL350" i="4"/>
  <c r="AM350" i="4" s="1"/>
  <c r="AN350" i="4" s="1"/>
  <c r="AO350" i="4" s="1"/>
  <c r="AJ350" i="4"/>
  <c r="AL349" i="4"/>
  <c r="AM349" i="4" s="1"/>
  <c r="AN349" i="4" s="1"/>
  <c r="AO349" i="4" s="1"/>
  <c r="AJ349" i="4"/>
  <c r="AL348" i="4"/>
  <c r="AM348" i="4" s="1"/>
  <c r="AN348" i="4" s="1"/>
  <c r="AO348" i="4" s="1"/>
  <c r="AJ348" i="4"/>
  <c r="AL347" i="4"/>
  <c r="AM347" i="4" s="1"/>
  <c r="AN347" i="4" s="1"/>
  <c r="AO347" i="4" s="1"/>
  <c r="AJ347" i="4"/>
  <c r="AL346" i="4"/>
  <c r="AM346" i="4" s="1"/>
  <c r="AN346" i="4" s="1"/>
  <c r="AO346" i="4" s="1"/>
  <c r="AJ346" i="4"/>
  <c r="AL345" i="4"/>
  <c r="AM345" i="4" s="1"/>
  <c r="AN345" i="4" s="1"/>
  <c r="AO345" i="4" s="1"/>
  <c r="AJ345" i="4"/>
  <c r="AL344" i="4"/>
  <c r="AM344" i="4" s="1"/>
  <c r="AN344" i="4" s="1"/>
  <c r="AO344" i="4" s="1"/>
  <c r="AJ344" i="4"/>
  <c r="AL343" i="4"/>
  <c r="AM343" i="4" s="1"/>
  <c r="AN343" i="4" s="1"/>
  <c r="AO343" i="4" s="1"/>
  <c r="AJ343" i="4"/>
  <c r="AL342" i="4"/>
  <c r="AM342" i="4" s="1"/>
  <c r="AN342" i="4" s="1"/>
  <c r="AO342" i="4" s="1"/>
  <c r="AJ342" i="4"/>
  <c r="AL341" i="4"/>
  <c r="AM341" i="4" s="1"/>
  <c r="AN341" i="4" s="1"/>
  <c r="AO341" i="4" s="1"/>
  <c r="AJ341" i="4"/>
  <c r="AL340" i="4"/>
  <c r="AM340" i="4" s="1"/>
  <c r="AN340" i="4" s="1"/>
  <c r="AO340" i="4" s="1"/>
  <c r="AJ340" i="4"/>
  <c r="AL339" i="4"/>
  <c r="AM339" i="4" s="1"/>
  <c r="AN339" i="4" s="1"/>
  <c r="AO339" i="4" s="1"/>
  <c r="AJ339" i="4"/>
  <c r="AL338" i="4"/>
  <c r="AM338" i="4" s="1"/>
  <c r="AN338" i="4" s="1"/>
  <c r="AO338" i="4" s="1"/>
  <c r="AJ338" i="4"/>
  <c r="AL337" i="4"/>
  <c r="AM337" i="4" s="1"/>
  <c r="AN337" i="4" s="1"/>
  <c r="AO337" i="4" s="1"/>
  <c r="AJ337" i="4"/>
  <c r="AL336" i="4"/>
  <c r="AM336" i="4" s="1"/>
  <c r="AN336" i="4" s="1"/>
  <c r="AO336" i="4" s="1"/>
  <c r="AJ336" i="4"/>
  <c r="AL335" i="4"/>
  <c r="AM335" i="4" s="1"/>
  <c r="AN335" i="4" s="1"/>
  <c r="AO335" i="4" s="1"/>
  <c r="AJ335" i="4"/>
  <c r="AL334" i="4"/>
  <c r="AM334" i="4" s="1"/>
  <c r="AN334" i="4" s="1"/>
  <c r="AO334" i="4" s="1"/>
  <c r="AJ334" i="4"/>
  <c r="AL333" i="4"/>
  <c r="AM333" i="4" s="1"/>
  <c r="AN333" i="4" s="1"/>
  <c r="AO333" i="4" s="1"/>
  <c r="AJ333" i="4"/>
  <c r="AL332" i="4"/>
  <c r="AM332" i="4" s="1"/>
  <c r="AN332" i="4" s="1"/>
  <c r="AO332" i="4" s="1"/>
  <c r="AJ332" i="4"/>
  <c r="AL331" i="4"/>
  <c r="AM331" i="4" s="1"/>
  <c r="AN331" i="4" s="1"/>
  <c r="AO331" i="4" s="1"/>
  <c r="AJ331" i="4"/>
  <c r="AL330" i="4"/>
  <c r="AM330" i="4" s="1"/>
  <c r="AN330" i="4" s="1"/>
  <c r="AO330" i="4" s="1"/>
  <c r="AJ330" i="4"/>
  <c r="AL329" i="4"/>
  <c r="AM329" i="4" s="1"/>
  <c r="AN329" i="4" s="1"/>
  <c r="AO329" i="4" s="1"/>
  <c r="AJ329" i="4"/>
  <c r="AL328" i="4"/>
  <c r="AM328" i="4" s="1"/>
  <c r="AN328" i="4" s="1"/>
  <c r="AO328" i="4" s="1"/>
  <c r="AJ328" i="4"/>
  <c r="AL327" i="4"/>
  <c r="AM327" i="4" s="1"/>
  <c r="AN327" i="4" s="1"/>
  <c r="AO327" i="4" s="1"/>
  <c r="AJ327" i="4"/>
  <c r="AL326" i="4"/>
  <c r="AM326" i="4" s="1"/>
  <c r="AN326" i="4" s="1"/>
  <c r="AO326" i="4" s="1"/>
  <c r="AJ326" i="4"/>
  <c r="AL325" i="4"/>
  <c r="AM325" i="4" s="1"/>
  <c r="AN325" i="4" s="1"/>
  <c r="AO325" i="4" s="1"/>
  <c r="AJ325" i="4"/>
  <c r="AL324" i="4"/>
  <c r="AM324" i="4" s="1"/>
  <c r="AN324" i="4" s="1"/>
  <c r="AO324" i="4" s="1"/>
  <c r="AJ324" i="4"/>
  <c r="AL323" i="4"/>
  <c r="AM323" i="4" s="1"/>
  <c r="AN323" i="4" s="1"/>
  <c r="AO323" i="4" s="1"/>
  <c r="AJ323" i="4"/>
  <c r="AL322" i="4"/>
  <c r="AM322" i="4" s="1"/>
  <c r="AN322" i="4" s="1"/>
  <c r="AO322" i="4" s="1"/>
  <c r="AJ322" i="4"/>
  <c r="AL321" i="4"/>
  <c r="AM321" i="4" s="1"/>
  <c r="AN321" i="4" s="1"/>
  <c r="AO321" i="4" s="1"/>
  <c r="AJ321" i="4"/>
  <c r="AL320" i="4"/>
  <c r="AM320" i="4" s="1"/>
  <c r="AN320" i="4" s="1"/>
  <c r="AO320" i="4" s="1"/>
  <c r="AJ320" i="4"/>
  <c r="AL319" i="4"/>
  <c r="AM319" i="4" s="1"/>
  <c r="AN319" i="4" s="1"/>
  <c r="AO319" i="4" s="1"/>
  <c r="AJ319" i="4"/>
  <c r="AL318" i="4"/>
  <c r="AM318" i="4" s="1"/>
  <c r="AN318" i="4" s="1"/>
  <c r="AO318" i="4" s="1"/>
  <c r="AJ318" i="4"/>
  <c r="AL317" i="4"/>
  <c r="AM317" i="4" s="1"/>
  <c r="AN317" i="4" s="1"/>
  <c r="AO317" i="4" s="1"/>
  <c r="AJ317" i="4"/>
  <c r="AL316" i="4"/>
  <c r="AM316" i="4" s="1"/>
  <c r="AN316" i="4" s="1"/>
  <c r="AO316" i="4" s="1"/>
  <c r="AJ316" i="4"/>
  <c r="AL315" i="4"/>
  <c r="AM315" i="4" s="1"/>
  <c r="AN315" i="4" s="1"/>
  <c r="AO315" i="4" s="1"/>
  <c r="AJ315" i="4"/>
  <c r="AL314" i="4"/>
  <c r="AM314" i="4" s="1"/>
  <c r="AN314" i="4" s="1"/>
  <c r="AO314" i="4" s="1"/>
  <c r="AJ314" i="4"/>
  <c r="AL313" i="4"/>
  <c r="AM313" i="4" s="1"/>
  <c r="AN313" i="4" s="1"/>
  <c r="AO313" i="4" s="1"/>
  <c r="AJ313" i="4"/>
  <c r="AL312" i="4"/>
  <c r="AM312" i="4" s="1"/>
  <c r="AN312" i="4" s="1"/>
  <c r="AO312" i="4" s="1"/>
  <c r="AJ312" i="4"/>
  <c r="AL311" i="4"/>
  <c r="AM311" i="4" s="1"/>
  <c r="AN311" i="4" s="1"/>
  <c r="AO311" i="4" s="1"/>
  <c r="AJ311" i="4"/>
  <c r="AL310" i="4"/>
  <c r="AM310" i="4" s="1"/>
  <c r="AN310" i="4" s="1"/>
  <c r="AO310" i="4" s="1"/>
  <c r="AJ310" i="4"/>
  <c r="AL309" i="4"/>
  <c r="AM309" i="4" s="1"/>
  <c r="AN309" i="4" s="1"/>
  <c r="AO309" i="4" s="1"/>
  <c r="AJ309" i="4"/>
  <c r="AL308" i="4"/>
  <c r="AM308" i="4" s="1"/>
  <c r="AN308" i="4" s="1"/>
  <c r="AO308" i="4" s="1"/>
  <c r="AJ308" i="4"/>
  <c r="AL307" i="4"/>
  <c r="AM307" i="4" s="1"/>
  <c r="AN307" i="4" s="1"/>
  <c r="AO307" i="4" s="1"/>
  <c r="AJ307" i="4"/>
  <c r="AL306" i="4"/>
  <c r="AM306" i="4" s="1"/>
  <c r="AN306" i="4" s="1"/>
  <c r="AO306" i="4" s="1"/>
  <c r="AJ306" i="4"/>
  <c r="AL305" i="4"/>
  <c r="AM305" i="4" s="1"/>
  <c r="AN305" i="4" s="1"/>
  <c r="AO305" i="4" s="1"/>
  <c r="AJ305" i="4"/>
  <c r="AL304" i="4"/>
  <c r="AM304" i="4" s="1"/>
  <c r="AN304" i="4" s="1"/>
  <c r="AO304" i="4" s="1"/>
  <c r="AJ304" i="4"/>
  <c r="AL303" i="4"/>
  <c r="AM303" i="4" s="1"/>
  <c r="AN303" i="4" s="1"/>
  <c r="AO303" i="4" s="1"/>
  <c r="AJ303" i="4"/>
  <c r="AL302" i="4"/>
  <c r="AM302" i="4" s="1"/>
  <c r="AN302" i="4" s="1"/>
  <c r="AO302" i="4" s="1"/>
  <c r="AJ302" i="4"/>
  <c r="AL301" i="4"/>
  <c r="AM301" i="4" s="1"/>
  <c r="AN301" i="4" s="1"/>
  <c r="AO301" i="4" s="1"/>
  <c r="AJ301" i="4"/>
  <c r="AL300" i="4"/>
  <c r="AM300" i="4" s="1"/>
  <c r="AN300" i="4" s="1"/>
  <c r="AO300" i="4" s="1"/>
  <c r="AJ300" i="4"/>
  <c r="AL299" i="4"/>
  <c r="AM299" i="4" s="1"/>
  <c r="AN299" i="4" s="1"/>
  <c r="AO299" i="4" s="1"/>
  <c r="AJ299" i="4"/>
  <c r="AL298" i="4"/>
  <c r="AM298" i="4" s="1"/>
  <c r="AN298" i="4" s="1"/>
  <c r="AO298" i="4" s="1"/>
  <c r="AJ298" i="4"/>
  <c r="AL297" i="4"/>
  <c r="AM297" i="4" s="1"/>
  <c r="AN297" i="4" s="1"/>
  <c r="AO297" i="4" s="1"/>
  <c r="AJ297" i="4"/>
  <c r="AL296" i="4"/>
  <c r="AM296" i="4" s="1"/>
  <c r="AN296" i="4" s="1"/>
  <c r="AO296" i="4" s="1"/>
  <c r="AJ296" i="4"/>
  <c r="AL295" i="4"/>
  <c r="AM295" i="4" s="1"/>
  <c r="AN295" i="4" s="1"/>
  <c r="AO295" i="4" s="1"/>
  <c r="AJ295" i="4"/>
  <c r="AL294" i="4"/>
  <c r="AM294" i="4" s="1"/>
  <c r="AN294" i="4" s="1"/>
  <c r="AO294" i="4" s="1"/>
  <c r="AJ294" i="4"/>
  <c r="AL293" i="4"/>
  <c r="AM293" i="4" s="1"/>
  <c r="AN293" i="4" s="1"/>
  <c r="AO293" i="4" s="1"/>
  <c r="AJ293" i="4"/>
  <c r="AL292" i="4"/>
  <c r="AM292" i="4" s="1"/>
  <c r="AN292" i="4" s="1"/>
  <c r="AO292" i="4" s="1"/>
  <c r="AJ292" i="4"/>
  <c r="AL291" i="4"/>
  <c r="AM291" i="4" s="1"/>
  <c r="AN291" i="4" s="1"/>
  <c r="AO291" i="4" s="1"/>
  <c r="AJ291" i="4"/>
  <c r="AL290" i="4"/>
  <c r="AM290" i="4" s="1"/>
  <c r="AN290" i="4" s="1"/>
  <c r="AO290" i="4" s="1"/>
  <c r="AJ290" i="4"/>
  <c r="AL289" i="4"/>
  <c r="AM289" i="4" s="1"/>
  <c r="AN289" i="4" s="1"/>
  <c r="AO289" i="4" s="1"/>
  <c r="AJ289" i="4"/>
  <c r="AL288" i="4"/>
  <c r="AM288" i="4" s="1"/>
  <c r="AN288" i="4" s="1"/>
  <c r="AO288" i="4" s="1"/>
  <c r="AJ288" i="4"/>
  <c r="AL287" i="4"/>
  <c r="AM287" i="4" s="1"/>
  <c r="AN287" i="4" s="1"/>
  <c r="AO287" i="4" s="1"/>
  <c r="AJ287" i="4"/>
  <c r="AL286" i="4"/>
  <c r="AM286" i="4" s="1"/>
  <c r="AN286" i="4" s="1"/>
  <c r="AO286" i="4" s="1"/>
  <c r="AJ286" i="4"/>
  <c r="AL285" i="4"/>
  <c r="AM285" i="4" s="1"/>
  <c r="AN285" i="4" s="1"/>
  <c r="AO285" i="4" s="1"/>
  <c r="AJ285" i="4"/>
  <c r="AL284" i="4"/>
  <c r="AM284" i="4" s="1"/>
  <c r="AN284" i="4" s="1"/>
  <c r="AO284" i="4" s="1"/>
  <c r="AJ284" i="4"/>
  <c r="AL283" i="4"/>
  <c r="AM283" i="4" s="1"/>
  <c r="AN283" i="4" s="1"/>
  <c r="AO283" i="4" s="1"/>
  <c r="AJ283" i="4"/>
  <c r="AL282" i="4"/>
  <c r="AM282" i="4" s="1"/>
  <c r="AN282" i="4" s="1"/>
  <c r="AO282" i="4" s="1"/>
  <c r="AJ282" i="4"/>
  <c r="AL281" i="4"/>
  <c r="AM281" i="4" s="1"/>
  <c r="AN281" i="4" s="1"/>
  <c r="AO281" i="4" s="1"/>
  <c r="AJ281" i="4"/>
  <c r="AL280" i="4"/>
  <c r="AM280" i="4" s="1"/>
  <c r="AN280" i="4" s="1"/>
  <c r="AO280" i="4" s="1"/>
  <c r="AJ280" i="4"/>
  <c r="AL279" i="4"/>
  <c r="AM279" i="4" s="1"/>
  <c r="AN279" i="4" s="1"/>
  <c r="AO279" i="4" s="1"/>
  <c r="AJ279" i="4"/>
  <c r="AL278" i="4"/>
  <c r="AM278" i="4" s="1"/>
  <c r="AN278" i="4" s="1"/>
  <c r="AO278" i="4" s="1"/>
  <c r="AJ278" i="4"/>
  <c r="AL277" i="4"/>
  <c r="AM277" i="4" s="1"/>
  <c r="AN277" i="4" s="1"/>
  <c r="AO277" i="4" s="1"/>
  <c r="AJ277" i="4"/>
  <c r="AL276" i="4"/>
  <c r="AM276" i="4" s="1"/>
  <c r="AN276" i="4" s="1"/>
  <c r="AO276" i="4" s="1"/>
  <c r="AJ276" i="4"/>
  <c r="AL275" i="4"/>
  <c r="AM275" i="4" s="1"/>
  <c r="AN275" i="4" s="1"/>
  <c r="AO275" i="4" s="1"/>
  <c r="AJ275" i="4"/>
  <c r="AL274" i="4"/>
  <c r="AM274" i="4" s="1"/>
  <c r="AN274" i="4" s="1"/>
  <c r="AO274" i="4" s="1"/>
  <c r="AJ274" i="4"/>
  <c r="AL273" i="4"/>
  <c r="AM273" i="4" s="1"/>
  <c r="AN273" i="4" s="1"/>
  <c r="AO273" i="4" s="1"/>
  <c r="AJ273" i="4"/>
  <c r="AL272" i="4"/>
  <c r="AM272" i="4" s="1"/>
  <c r="AN272" i="4" s="1"/>
  <c r="AO272" i="4" s="1"/>
  <c r="AJ272" i="4"/>
  <c r="AL271" i="4"/>
  <c r="AM271" i="4" s="1"/>
  <c r="AN271" i="4" s="1"/>
  <c r="AO271" i="4" s="1"/>
  <c r="AJ271" i="4"/>
  <c r="AL270" i="4"/>
  <c r="AM270" i="4" s="1"/>
  <c r="AN270" i="4" s="1"/>
  <c r="AO270" i="4" s="1"/>
  <c r="AJ270" i="4"/>
  <c r="AL269" i="4"/>
  <c r="AM269" i="4" s="1"/>
  <c r="AN269" i="4" s="1"/>
  <c r="AO269" i="4" s="1"/>
  <c r="AJ269" i="4"/>
  <c r="AL268" i="4"/>
  <c r="AM268" i="4" s="1"/>
  <c r="AN268" i="4" s="1"/>
  <c r="AO268" i="4" s="1"/>
  <c r="AJ268" i="4"/>
  <c r="AL267" i="4"/>
  <c r="AM267" i="4" s="1"/>
  <c r="AN267" i="4" s="1"/>
  <c r="AO267" i="4" s="1"/>
  <c r="AJ267" i="4"/>
  <c r="AL266" i="4"/>
  <c r="AM266" i="4" s="1"/>
  <c r="AN266" i="4" s="1"/>
  <c r="AO266" i="4" s="1"/>
  <c r="AJ266" i="4"/>
  <c r="AL265" i="4"/>
  <c r="AM265" i="4" s="1"/>
  <c r="AN265" i="4" s="1"/>
  <c r="AO265" i="4" s="1"/>
  <c r="AJ265" i="4"/>
  <c r="AL264" i="4"/>
  <c r="AM264" i="4" s="1"/>
  <c r="AN264" i="4" s="1"/>
  <c r="AO264" i="4" s="1"/>
  <c r="AJ264" i="4"/>
  <c r="AL263" i="4"/>
  <c r="AM263" i="4" s="1"/>
  <c r="AN263" i="4" s="1"/>
  <c r="AO263" i="4" s="1"/>
  <c r="AJ263" i="4"/>
  <c r="AL262" i="4"/>
  <c r="AM262" i="4" s="1"/>
  <c r="AN262" i="4" s="1"/>
  <c r="AO262" i="4" s="1"/>
  <c r="AJ262" i="4"/>
  <c r="AL261" i="4"/>
  <c r="AM261" i="4" s="1"/>
  <c r="AN261" i="4" s="1"/>
  <c r="AO261" i="4" s="1"/>
  <c r="AJ261" i="4"/>
  <c r="AL260" i="4"/>
  <c r="AM260" i="4" s="1"/>
  <c r="AN260" i="4" s="1"/>
  <c r="AO260" i="4" s="1"/>
  <c r="AJ260" i="4"/>
  <c r="AL259" i="4"/>
  <c r="AM259" i="4" s="1"/>
  <c r="AN259" i="4" s="1"/>
  <c r="AO259" i="4" s="1"/>
  <c r="AJ259" i="4"/>
  <c r="AL258" i="4"/>
  <c r="AM258" i="4" s="1"/>
  <c r="AN258" i="4" s="1"/>
  <c r="AO258" i="4" s="1"/>
  <c r="AJ258" i="4"/>
  <c r="AL257" i="4"/>
  <c r="AM257" i="4" s="1"/>
  <c r="AN257" i="4" s="1"/>
  <c r="AO257" i="4" s="1"/>
  <c r="AJ257" i="4"/>
  <c r="AL256" i="4"/>
  <c r="AM256" i="4" s="1"/>
  <c r="AN256" i="4" s="1"/>
  <c r="AO256" i="4" s="1"/>
  <c r="AJ256" i="4"/>
  <c r="AL255" i="4"/>
  <c r="AM255" i="4" s="1"/>
  <c r="AN255" i="4" s="1"/>
  <c r="AO255" i="4" s="1"/>
  <c r="AJ255" i="4"/>
  <c r="AL254" i="4"/>
  <c r="AM254" i="4" s="1"/>
  <c r="AN254" i="4" s="1"/>
  <c r="AO254" i="4" s="1"/>
  <c r="AJ254" i="4"/>
  <c r="AL253" i="4"/>
  <c r="AM253" i="4" s="1"/>
  <c r="AN253" i="4" s="1"/>
  <c r="AO253" i="4" s="1"/>
  <c r="AJ253" i="4"/>
  <c r="AL252" i="4"/>
  <c r="AM252" i="4" s="1"/>
  <c r="AN252" i="4" s="1"/>
  <c r="AO252" i="4" s="1"/>
  <c r="AJ252" i="4"/>
  <c r="AL251" i="4"/>
  <c r="AM251" i="4" s="1"/>
  <c r="AN251" i="4" s="1"/>
  <c r="AO251" i="4" s="1"/>
  <c r="AJ251" i="4"/>
  <c r="AL250" i="4"/>
  <c r="AM250" i="4" s="1"/>
  <c r="AN250" i="4" s="1"/>
  <c r="AO250" i="4" s="1"/>
  <c r="AJ250" i="4"/>
  <c r="AL249" i="4"/>
  <c r="AM249" i="4" s="1"/>
  <c r="AN249" i="4" s="1"/>
  <c r="AO249" i="4" s="1"/>
  <c r="AJ249" i="4"/>
  <c r="AL248" i="4"/>
  <c r="AM248" i="4" s="1"/>
  <c r="AN248" i="4" s="1"/>
  <c r="AO248" i="4" s="1"/>
  <c r="AJ248" i="4"/>
  <c r="AL247" i="4"/>
  <c r="AM247" i="4" s="1"/>
  <c r="AN247" i="4" s="1"/>
  <c r="AO247" i="4" s="1"/>
  <c r="AJ247" i="4"/>
  <c r="AL246" i="4"/>
  <c r="AM246" i="4" s="1"/>
  <c r="AN246" i="4" s="1"/>
  <c r="AO246" i="4" s="1"/>
  <c r="AJ246" i="4"/>
  <c r="AL245" i="4"/>
  <c r="AM245" i="4" s="1"/>
  <c r="AN245" i="4" s="1"/>
  <c r="AO245" i="4" s="1"/>
  <c r="AJ245" i="4"/>
  <c r="AL244" i="4"/>
  <c r="AM244" i="4" s="1"/>
  <c r="AN244" i="4" s="1"/>
  <c r="AO244" i="4" s="1"/>
  <c r="AJ244" i="4"/>
  <c r="AL243" i="4"/>
  <c r="AM243" i="4" s="1"/>
  <c r="AN243" i="4" s="1"/>
  <c r="AO243" i="4" s="1"/>
  <c r="AJ243" i="4"/>
  <c r="AL242" i="4"/>
  <c r="AM242" i="4" s="1"/>
  <c r="AN242" i="4" s="1"/>
  <c r="AO242" i="4" s="1"/>
  <c r="AJ242" i="4"/>
  <c r="AL241" i="4"/>
  <c r="AM241" i="4" s="1"/>
  <c r="AN241" i="4" s="1"/>
  <c r="AO241" i="4" s="1"/>
  <c r="AJ241" i="4"/>
  <c r="AL240" i="4"/>
  <c r="AM240" i="4" s="1"/>
  <c r="AN240" i="4" s="1"/>
  <c r="AO240" i="4" s="1"/>
  <c r="AJ240" i="4"/>
  <c r="AL239" i="4"/>
  <c r="AM239" i="4" s="1"/>
  <c r="AN239" i="4" s="1"/>
  <c r="AO239" i="4" s="1"/>
  <c r="AJ239" i="4"/>
  <c r="AL238" i="4"/>
  <c r="AM238" i="4" s="1"/>
  <c r="AN238" i="4" s="1"/>
  <c r="AO238" i="4" s="1"/>
  <c r="AJ238" i="4"/>
  <c r="AL237" i="4"/>
  <c r="AM237" i="4" s="1"/>
  <c r="AN237" i="4" s="1"/>
  <c r="AO237" i="4" s="1"/>
  <c r="AJ237" i="4"/>
  <c r="AL236" i="4"/>
  <c r="AM236" i="4" s="1"/>
  <c r="AN236" i="4" s="1"/>
  <c r="AO236" i="4" s="1"/>
  <c r="AJ236" i="4"/>
  <c r="AL235" i="4"/>
  <c r="AM235" i="4" s="1"/>
  <c r="AN235" i="4" s="1"/>
  <c r="AO235" i="4" s="1"/>
  <c r="AJ235" i="4"/>
  <c r="AL234" i="4"/>
  <c r="AM234" i="4" s="1"/>
  <c r="AN234" i="4" s="1"/>
  <c r="AO234" i="4" s="1"/>
  <c r="AJ234" i="4"/>
  <c r="AL233" i="4"/>
  <c r="AM233" i="4" s="1"/>
  <c r="AN233" i="4" s="1"/>
  <c r="AO233" i="4" s="1"/>
  <c r="AJ233" i="4"/>
  <c r="AL232" i="4"/>
  <c r="AM232" i="4" s="1"/>
  <c r="AN232" i="4" s="1"/>
  <c r="AO232" i="4" s="1"/>
  <c r="AJ232" i="4"/>
  <c r="AL231" i="4"/>
  <c r="AM231" i="4" s="1"/>
  <c r="AN231" i="4" s="1"/>
  <c r="AO231" i="4" s="1"/>
  <c r="AJ231" i="4"/>
  <c r="AL230" i="4"/>
  <c r="AM230" i="4" s="1"/>
  <c r="AN230" i="4" s="1"/>
  <c r="AO230" i="4" s="1"/>
  <c r="AJ230" i="4"/>
  <c r="AL229" i="4"/>
  <c r="AM229" i="4" s="1"/>
  <c r="AN229" i="4" s="1"/>
  <c r="AO229" i="4" s="1"/>
  <c r="AJ229" i="4"/>
  <c r="AL228" i="4"/>
  <c r="AM228" i="4" s="1"/>
  <c r="AN228" i="4" s="1"/>
  <c r="AO228" i="4" s="1"/>
  <c r="AJ228" i="4"/>
  <c r="AL227" i="4"/>
  <c r="AM227" i="4" s="1"/>
  <c r="AN227" i="4" s="1"/>
  <c r="AO227" i="4" s="1"/>
  <c r="AJ227" i="4"/>
  <c r="AL226" i="4"/>
  <c r="AM226" i="4" s="1"/>
  <c r="AN226" i="4" s="1"/>
  <c r="AO226" i="4" s="1"/>
  <c r="AJ226" i="4"/>
  <c r="AL225" i="4"/>
  <c r="AM225" i="4" s="1"/>
  <c r="AN225" i="4" s="1"/>
  <c r="AO225" i="4" s="1"/>
  <c r="AJ225" i="4"/>
  <c r="AL224" i="4"/>
  <c r="AM224" i="4" s="1"/>
  <c r="AN224" i="4" s="1"/>
  <c r="AO224" i="4" s="1"/>
  <c r="AJ224" i="4"/>
  <c r="AL223" i="4"/>
  <c r="AM223" i="4" s="1"/>
  <c r="AN223" i="4" s="1"/>
  <c r="AO223" i="4" s="1"/>
  <c r="AJ223" i="4"/>
  <c r="AL222" i="4"/>
  <c r="AM222" i="4" s="1"/>
  <c r="AN222" i="4" s="1"/>
  <c r="AO222" i="4" s="1"/>
  <c r="AJ222" i="4"/>
  <c r="AL221" i="4"/>
  <c r="AM221" i="4" s="1"/>
  <c r="AN221" i="4" s="1"/>
  <c r="AO221" i="4" s="1"/>
  <c r="AJ221" i="4"/>
  <c r="AL220" i="4"/>
  <c r="AM220" i="4" s="1"/>
  <c r="AN220" i="4" s="1"/>
  <c r="AO220" i="4" s="1"/>
  <c r="AJ220" i="4"/>
  <c r="AL219" i="4"/>
  <c r="AM219" i="4" s="1"/>
  <c r="AN219" i="4" s="1"/>
  <c r="AO219" i="4" s="1"/>
  <c r="AJ219" i="4"/>
  <c r="AL218" i="4"/>
  <c r="AM218" i="4" s="1"/>
  <c r="AN218" i="4" s="1"/>
  <c r="AO218" i="4" s="1"/>
  <c r="AJ218" i="4"/>
  <c r="AL217" i="4"/>
  <c r="AM217" i="4" s="1"/>
  <c r="AN217" i="4" s="1"/>
  <c r="AO217" i="4" s="1"/>
  <c r="AJ217" i="4"/>
  <c r="AL216" i="4"/>
  <c r="AM216" i="4" s="1"/>
  <c r="AN216" i="4" s="1"/>
  <c r="AO216" i="4" s="1"/>
  <c r="AJ216" i="4"/>
  <c r="AL215" i="4"/>
  <c r="AM215" i="4" s="1"/>
  <c r="AN215" i="4" s="1"/>
  <c r="AO215" i="4" s="1"/>
  <c r="AJ215" i="4"/>
  <c r="AL214" i="4"/>
  <c r="AM214" i="4" s="1"/>
  <c r="AN214" i="4" s="1"/>
  <c r="AO214" i="4" s="1"/>
  <c r="AJ214" i="4"/>
  <c r="AL213" i="4"/>
  <c r="AM213" i="4" s="1"/>
  <c r="AN213" i="4" s="1"/>
  <c r="AO213" i="4" s="1"/>
  <c r="AJ213" i="4"/>
  <c r="AL212" i="4"/>
  <c r="AM212" i="4" s="1"/>
  <c r="AN212" i="4" s="1"/>
  <c r="AO212" i="4" s="1"/>
  <c r="AJ212" i="4"/>
  <c r="AL211" i="4"/>
  <c r="AM211" i="4" s="1"/>
  <c r="AN211" i="4" s="1"/>
  <c r="AO211" i="4" s="1"/>
  <c r="AJ211" i="4"/>
  <c r="AL210" i="4"/>
  <c r="AM210" i="4" s="1"/>
  <c r="AN210" i="4" s="1"/>
  <c r="AO210" i="4" s="1"/>
  <c r="AJ210" i="4"/>
  <c r="AL209" i="4"/>
  <c r="AM209" i="4" s="1"/>
  <c r="AN209" i="4" s="1"/>
  <c r="AO209" i="4" s="1"/>
  <c r="AJ209" i="4"/>
  <c r="AL208" i="4"/>
  <c r="AM208" i="4" s="1"/>
  <c r="AN208" i="4" s="1"/>
  <c r="AO208" i="4" s="1"/>
  <c r="AJ208" i="4"/>
  <c r="AL207" i="4"/>
  <c r="AM207" i="4" s="1"/>
  <c r="AN207" i="4" s="1"/>
  <c r="AO207" i="4" s="1"/>
  <c r="AJ207" i="4"/>
  <c r="AL206" i="4"/>
  <c r="AM206" i="4" s="1"/>
  <c r="AN206" i="4" s="1"/>
  <c r="AO206" i="4" s="1"/>
  <c r="AJ206" i="4"/>
  <c r="AL205" i="4"/>
  <c r="AM205" i="4" s="1"/>
  <c r="AN205" i="4" s="1"/>
  <c r="AO205" i="4" s="1"/>
  <c r="AJ205" i="4"/>
  <c r="AL204" i="4"/>
  <c r="AM204" i="4" s="1"/>
  <c r="AN204" i="4" s="1"/>
  <c r="AO204" i="4" s="1"/>
  <c r="AJ204" i="4"/>
  <c r="AL203" i="4"/>
  <c r="AM203" i="4" s="1"/>
  <c r="AN203" i="4" s="1"/>
  <c r="AO203" i="4" s="1"/>
  <c r="AJ203" i="4"/>
  <c r="AL202" i="4"/>
  <c r="AM202" i="4" s="1"/>
  <c r="AN202" i="4" s="1"/>
  <c r="AO202" i="4" s="1"/>
  <c r="AJ202" i="4"/>
  <c r="AL201" i="4"/>
  <c r="AM201" i="4" s="1"/>
  <c r="AN201" i="4" s="1"/>
  <c r="AO201" i="4" s="1"/>
  <c r="AJ201" i="4"/>
  <c r="AL200" i="4"/>
  <c r="AM200" i="4" s="1"/>
  <c r="AN200" i="4" s="1"/>
  <c r="AO200" i="4" s="1"/>
  <c r="AJ200" i="4"/>
  <c r="AL199" i="4"/>
  <c r="AM199" i="4" s="1"/>
  <c r="AN199" i="4" s="1"/>
  <c r="AO199" i="4" s="1"/>
  <c r="AJ199" i="4"/>
  <c r="AL198" i="4"/>
  <c r="AM198" i="4" s="1"/>
  <c r="AN198" i="4" s="1"/>
  <c r="AO198" i="4" s="1"/>
  <c r="AJ198" i="4"/>
  <c r="AL197" i="4"/>
  <c r="AM197" i="4" s="1"/>
  <c r="AN197" i="4" s="1"/>
  <c r="AO197" i="4" s="1"/>
  <c r="AJ197" i="4"/>
  <c r="AL196" i="4"/>
  <c r="AM196" i="4" s="1"/>
  <c r="AN196" i="4" s="1"/>
  <c r="AO196" i="4" s="1"/>
  <c r="AJ196" i="4"/>
  <c r="AL195" i="4"/>
  <c r="AM195" i="4" s="1"/>
  <c r="AN195" i="4" s="1"/>
  <c r="AO195" i="4" s="1"/>
  <c r="AJ195" i="4"/>
  <c r="AL194" i="4"/>
  <c r="AM194" i="4" s="1"/>
  <c r="AN194" i="4" s="1"/>
  <c r="AO194" i="4" s="1"/>
  <c r="AJ194" i="4"/>
  <c r="AL193" i="4"/>
  <c r="AM193" i="4" s="1"/>
  <c r="AN193" i="4" s="1"/>
  <c r="AO193" i="4" s="1"/>
  <c r="AJ193" i="4"/>
  <c r="AL192" i="4"/>
  <c r="AM192" i="4" s="1"/>
  <c r="AN192" i="4" s="1"/>
  <c r="AO192" i="4" s="1"/>
  <c r="AJ192" i="4"/>
  <c r="AL191" i="4"/>
  <c r="AM191" i="4" s="1"/>
  <c r="AN191" i="4" s="1"/>
  <c r="AO191" i="4" s="1"/>
  <c r="AJ191" i="4"/>
  <c r="AL190" i="4"/>
  <c r="AM190" i="4" s="1"/>
  <c r="AN190" i="4" s="1"/>
  <c r="AO190" i="4" s="1"/>
  <c r="AJ190" i="4"/>
  <c r="AL189" i="4"/>
  <c r="AM189" i="4" s="1"/>
  <c r="AN189" i="4" s="1"/>
  <c r="AO189" i="4" s="1"/>
  <c r="AJ189" i="4"/>
  <c r="AL188" i="4"/>
  <c r="AM188" i="4" s="1"/>
  <c r="AN188" i="4" s="1"/>
  <c r="AO188" i="4" s="1"/>
  <c r="AJ188" i="4"/>
  <c r="AL187" i="4"/>
  <c r="AM187" i="4" s="1"/>
  <c r="AN187" i="4" s="1"/>
  <c r="AO187" i="4" s="1"/>
  <c r="AJ187" i="4"/>
  <c r="AL186" i="4"/>
  <c r="AM186" i="4" s="1"/>
  <c r="AN186" i="4" s="1"/>
  <c r="AO186" i="4" s="1"/>
  <c r="AJ186" i="4"/>
  <c r="AL185" i="4"/>
  <c r="AM185" i="4" s="1"/>
  <c r="AN185" i="4" s="1"/>
  <c r="AO185" i="4" s="1"/>
  <c r="AJ185" i="4"/>
  <c r="AL184" i="4"/>
  <c r="AM184" i="4" s="1"/>
  <c r="AN184" i="4" s="1"/>
  <c r="AO184" i="4" s="1"/>
  <c r="AJ184" i="4"/>
  <c r="AL183" i="4"/>
  <c r="AM183" i="4" s="1"/>
  <c r="AN183" i="4" s="1"/>
  <c r="AO183" i="4" s="1"/>
  <c r="AJ183" i="4"/>
  <c r="AL182" i="4"/>
  <c r="AM182" i="4" s="1"/>
  <c r="AN182" i="4" s="1"/>
  <c r="AO182" i="4" s="1"/>
  <c r="AJ182" i="4"/>
  <c r="AL181" i="4"/>
  <c r="AM181" i="4" s="1"/>
  <c r="AN181" i="4" s="1"/>
  <c r="AO181" i="4" s="1"/>
  <c r="AJ181" i="4"/>
  <c r="AL180" i="4"/>
  <c r="AM180" i="4" s="1"/>
  <c r="AN180" i="4" s="1"/>
  <c r="AO180" i="4" s="1"/>
  <c r="AJ180" i="4"/>
  <c r="AL179" i="4"/>
  <c r="AM179" i="4" s="1"/>
  <c r="AN179" i="4" s="1"/>
  <c r="AO179" i="4" s="1"/>
  <c r="AJ179" i="4"/>
  <c r="AL178" i="4"/>
  <c r="AM178" i="4" s="1"/>
  <c r="AN178" i="4" s="1"/>
  <c r="AO178" i="4" s="1"/>
  <c r="AJ178" i="4"/>
  <c r="AL177" i="4"/>
  <c r="AM177" i="4" s="1"/>
  <c r="AN177" i="4" s="1"/>
  <c r="AO177" i="4" s="1"/>
  <c r="AJ177" i="4"/>
  <c r="AL176" i="4"/>
  <c r="AM176" i="4" s="1"/>
  <c r="AN176" i="4" s="1"/>
  <c r="AO176" i="4" s="1"/>
  <c r="AJ176" i="4"/>
  <c r="AL175" i="4"/>
  <c r="AM175" i="4" s="1"/>
  <c r="AN175" i="4" s="1"/>
  <c r="AO175" i="4" s="1"/>
  <c r="AJ175" i="4"/>
  <c r="AL174" i="4"/>
  <c r="AM174" i="4" s="1"/>
  <c r="AN174" i="4" s="1"/>
  <c r="AO174" i="4" s="1"/>
  <c r="AJ174" i="4"/>
  <c r="AL173" i="4"/>
  <c r="AM173" i="4" s="1"/>
  <c r="AN173" i="4" s="1"/>
  <c r="AO173" i="4" s="1"/>
  <c r="AJ173" i="4"/>
  <c r="AL172" i="4"/>
  <c r="AM172" i="4" s="1"/>
  <c r="AN172" i="4" s="1"/>
  <c r="AO172" i="4" s="1"/>
  <c r="AJ172" i="4"/>
  <c r="AL171" i="4"/>
  <c r="AM171" i="4" s="1"/>
  <c r="AN171" i="4" s="1"/>
  <c r="AO171" i="4" s="1"/>
  <c r="AJ171" i="4"/>
  <c r="AL170" i="4"/>
  <c r="AM170" i="4" s="1"/>
  <c r="AN170" i="4" s="1"/>
  <c r="AO170" i="4" s="1"/>
  <c r="AJ170" i="4"/>
  <c r="AL169" i="4"/>
  <c r="AM169" i="4" s="1"/>
  <c r="AN169" i="4" s="1"/>
  <c r="AO169" i="4" s="1"/>
  <c r="AJ169" i="4"/>
  <c r="AL168" i="4"/>
  <c r="AM168" i="4" s="1"/>
  <c r="AN168" i="4" s="1"/>
  <c r="AO168" i="4" s="1"/>
  <c r="AJ168" i="4"/>
  <c r="AL167" i="4"/>
  <c r="AM167" i="4" s="1"/>
  <c r="AN167" i="4" s="1"/>
  <c r="AO167" i="4" s="1"/>
  <c r="AJ167" i="4"/>
  <c r="AL166" i="4"/>
  <c r="AM166" i="4" s="1"/>
  <c r="AN166" i="4" s="1"/>
  <c r="AO166" i="4" s="1"/>
  <c r="AJ166" i="4"/>
  <c r="AL165" i="4"/>
  <c r="AM165" i="4" s="1"/>
  <c r="AN165" i="4" s="1"/>
  <c r="AO165" i="4" s="1"/>
  <c r="AJ165" i="4"/>
  <c r="AL164" i="4"/>
  <c r="AM164" i="4" s="1"/>
  <c r="AN164" i="4" s="1"/>
  <c r="AO164" i="4" s="1"/>
  <c r="AJ164" i="4"/>
  <c r="AL163" i="4"/>
  <c r="AM163" i="4" s="1"/>
  <c r="AN163" i="4" s="1"/>
  <c r="AO163" i="4" s="1"/>
  <c r="AJ163" i="4"/>
  <c r="AL162" i="4"/>
  <c r="AM162" i="4" s="1"/>
  <c r="AN162" i="4" s="1"/>
  <c r="AO162" i="4" s="1"/>
  <c r="AJ162" i="4"/>
  <c r="AL161" i="4"/>
  <c r="AM161" i="4" s="1"/>
  <c r="AN161" i="4" s="1"/>
  <c r="AO161" i="4" s="1"/>
  <c r="AJ161" i="4"/>
  <c r="AL160" i="4"/>
  <c r="AM160" i="4" s="1"/>
  <c r="AN160" i="4" s="1"/>
  <c r="AO160" i="4" s="1"/>
  <c r="AJ160" i="4"/>
  <c r="AL159" i="4"/>
  <c r="AM159" i="4" s="1"/>
  <c r="AN159" i="4" s="1"/>
  <c r="AO159" i="4" s="1"/>
  <c r="AJ159" i="4"/>
  <c r="AL158" i="4"/>
  <c r="AM158" i="4" s="1"/>
  <c r="AN158" i="4" s="1"/>
  <c r="AO158" i="4" s="1"/>
  <c r="AJ158" i="4"/>
  <c r="AL157" i="4"/>
  <c r="AM157" i="4" s="1"/>
  <c r="AN157" i="4" s="1"/>
  <c r="AO157" i="4" s="1"/>
  <c r="AJ157" i="4"/>
  <c r="AL156" i="4"/>
  <c r="AM156" i="4" s="1"/>
  <c r="AN156" i="4" s="1"/>
  <c r="AO156" i="4" s="1"/>
  <c r="AJ156" i="4"/>
  <c r="AL155" i="4"/>
  <c r="AM155" i="4" s="1"/>
  <c r="AN155" i="4" s="1"/>
  <c r="AO155" i="4" s="1"/>
  <c r="AJ155" i="4"/>
  <c r="AL154" i="4"/>
  <c r="AM154" i="4" s="1"/>
  <c r="AN154" i="4" s="1"/>
  <c r="AO154" i="4" s="1"/>
  <c r="AJ154" i="4"/>
  <c r="AL153" i="4"/>
  <c r="AM153" i="4" s="1"/>
  <c r="AN153" i="4" s="1"/>
  <c r="AO153" i="4" s="1"/>
  <c r="AJ153" i="4"/>
  <c r="AL152" i="4"/>
  <c r="AM152" i="4" s="1"/>
  <c r="AN152" i="4" s="1"/>
  <c r="AO152" i="4" s="1"/>
  <c r="AJ152" i="4"/>
  <c r="AL151" i="4"/>
  <c r="AM151" i="4" s="1"/>
  <c r="AN151" i="4" s="1"/>
  <c r="AO151" i="4" s="1"/>
  <c r="AJ151" i="4"/>
  <c r="AL150" i="4"/>
  <c r="AM150" i="4" s="1"/>
  <c r="AN150" i="4" s="1"/>
  <c r="AO150" i="4" s="1"/>
  <c r="AJ150" i="4"/>
  <c r="AL149" i="4"/>
  <c r="AM149" i="4" s="1"/>
  <c r="AN149" i="4" s="1"/>
  <c r="AO149" i="4" s="1"/>
  <c r="AJ149" i="4"/>
  <c r="AL148" i="4"/>
  <c r="AM148" i="4" s="1"/>
  <c r="AN148" i="4" s="1"/>
  <c r="AO148" i="4" s="1"/>
  <c r="AJ148" i="4"/>
  <c r="AL147" i="4"/>
  <c r="AM147" i="4" s="1"/>
  <c r="AN147" i="4" s="1"/>
  <c r="AO147" i="4" s="1"/>
  <c r="AJ147" i="4"/>
  <c r="AL146" i="4"/>
  <c r="AM146" i="4" s="1"/>
  <c r="AN146" i="4" s="1"/>
  <c r="AO146" i="4" s="1"/>
  <c r="AJ146" i="4"/>
  <c r="AL145" i="4"/>
  <c r="AM145" i="4" s="1"/>
  <c r="AN145" i="4" s="1"/>
  <c r="AO145" i="4" s="1"/>
  <c r="AJ145" i="4"/>
  <c r="AL144" i="4"/>
  <c r="AM144" i="4" s="1"/>
  <c r="AN144" i="4" s="1"/>
  <c r="AO144" i="4" s="1"/>
  <c r="AJ144" i="4"/>
  <c r="AL143" i="4"/>
  <c r="AM143" i="4" s="1"/>
  <c r="AN143" i="4" s="1"/>
  <c r="AO143" i="4" s="1"/>
  <c r="AJ143" i="4"/>
  <c r="AL142" i="4"/>
  <c r="AM142" i="4" s="1"/>
  <c r="AN142" i="4" s="1"/>
  <c r="AO142" i="4" s="1"/>
  <c r="AJ142" i="4"/>
  <c r="AL141" i="4"/>
  <c r="AM141" i="4" s="1"/>
  <c r="AN141" i="4" s="1"/>
  <c r="AO141" i="4" s="1"/>
  <c r="AJ141" i="4"/>
  <c r="AL140" i="4"/>
  <c r="AM140" i="4" s="1"/>
  <c r="AN140" i="4" s="1"/>
  <c r="AO140" i="4" s="1"/>
  <c r="AJ140" i="4"/>
  <c r="AL139" i="4"/>
  <c r="AM139" i="4" s="1"/>
  <c r="AN139" i="4" s="1"/>
  <c r="AO139" i="4" s="1"/>
  <c r="AJ139" i="4"/>
  <c r="AL138" i="4"/>
  <c r="AM138" i="4" s="1"/>
  <c r="AN138" i="4" s="1"/>
  <c r="AO138" i="4" s="1"/>
  <c r="AJ138" i="4"/>
  <c r="AL137" i="4"/>
  <c r="AM137" i="4" s="1"/>
  <c r="AN137" i="4" s="1"/>
  <c r="AO137" i="4" s="1"/>
  <c r="AJ137" i="4"/>
  <c r="AL136" i="4"/>
  <c r="AM136" i="4" s="1"/>
  <c r="AN136" i="4" s="1"/>
  <c r="AO136" i="4" s="1"/>
  <c r="AJ136" i="4"/>
  <c r="AL135" i="4"/>
  <c r="AM135" i="4" s="1"/>
  <c r="AN135" i="4" s="1"/>
  <c r="AO135" i="4" s="1"/>
  <c r="AJ135" i="4"/>
  <c r="AL134" i="4"/>
  <c r="AM134" i="4" s="1"/>
  <c r="AN134" i="4" s="1"/>
  <c r="AO134" i="4" s="1"/>
  <c r="AJ134" i="4"/>
  <c r="AL133" i="4"/>
  <c r="AM133" i="4" s="1"/>
  <c r="AN133" i="4" s="1"/>
  <c r="AO133" i="4" s="1"/>
  <c r="AJ133" i="4"/>
  <c r="AL132" i="4"/>
  <c r="AM132" i="4" s="1"/>
  <c r="AN132" i="4" s="1"/>
  <c r="AO132" i="4" s="1"/>
  <c r="AJ132" i="4"/>
  <c r="AL131" i="4"/>
  <c r="AM131" i="4" s="1"/>
  <c r="AN131" i="4" s="1"/>
  <c r="AO131" i="4" s="1"/>
  <c r="AJ131" i="4"/>
  <c r="AL130" i="4"/>
  <c r="AM130" i="4" s="1"/>
  <c r="AN130" i="4" s="1"/>
  <c r="AO130" i="4" s="1"/>
  <c r="AJ130" i="4"/>
  <c r="AL129" i="4"/>
  <c r="AM129" i="4" s="1"/>
  <c r="AN129" i="4" s="1"/>
  <c r="AO129" i="4" s="1"/>
  <c r="AJ129" i="4"/>
  <c r="AL128" i="4"/>
  <c r="AM128" i="4" s="1"/>
  <c r="AN128" i="4" s="1"/>
  <c r="AO128" i="4" s="1"/>
  <c r="AJ128" i="4"/>
  <c r="AL127" i="4"/>
  <c r="AM127" i="4" s="1"/>
  <c r="AN127" i="4" s="1"/>
  <c r="AO127" i="4" s="1"/>
  <c r="AJ127" i="4"/>
  <c r="AL126" i="4"/>
  <c r="AM126" i="4" s="1"/>
  <c r="AN126" i="4" s="1"/>
  <c r="AO126" i="4" s="1"/>
  <c r="AJ126" i="4"/>
  <c r="AL125" i="4"/>
  <c r="AM125" i="4" s="1"/>
  <c r="AN125" i="4" s="1"/>
  <c r="AO125" i="4" s="1"/>
  <c r="AJ125" i="4"/>
  <c r="AL124" i="4"/>
  <c r="AM124" i="4" s="1"/>
  <c r="AN124" i="4" s="1"/>
  <c r="AO124" i="4" s="1"/>
  <c r="AJ124" i="4"/>
  <c r="AL123" i="4"/>
  <c r="AM123" i="4" s="1"/>
  <c r="AN123" i="4" s="1"/>
  <c r="AO123" i="4" s="1"/>
  <c r="AJ123" i="4"/>
  <c r="AL122" i="4"/>
  <c r="AM122" i="4" s="1"/>
  <c r="AN122" i="4" s="1"/>
  <c r="AO122" i="4" s="1"/>
  <c r="AJ122" i="4"/>
  <c r="AL121" i="4"/>
  <c r="AM121" i="4" s="1"/>
  <c r="AN121" i="4" s="1"/>
  <c r="AO121" i="4" s="1"/>
  <c r="AJ121" i="4"/>
  <c r="AL120" i="4"/>
  <c r="AM120" i="4" s="1"/>
  <c r="AN120" i="4" s="1"/>
  <c r="AO120" i="4" s="1"/>
  <c r="AJ120" i="4"/>
  <c r="AL119" i="4"/>
  <c r="AM119" i="4" s="1"/>
  <c r="AN119" i="4" s="1"/>
  <c r="AO119" i="4" s="1"/>
  <c r="AJ119" i="4"/>
  <c r="AL118" i="4"/>
  <c r="AM118" i="4" s="1"/>
  <c r="AN118" i="4" s="1"/>
  <c r="AO118" i="4" s="1"/>
  <c r="AJ118" i="4"/>
  <c r="AL117" i="4"/>
  <c r="AM117" i="4" s="1"/>
  <c r="AN117" i="4" s="1"/>
  <c r="AO117" i="4" s="1"/>
  <c r="AJ117" i="4"/>
  <c r="AL116" i="4"/>
  <c r="AM116" i="4" s="1"/>
  <c r="AN116" i="4" s="1"/>
  <c r="AO116" i="4" s="1"/>
  <c r="AJ116" i="4"/>
  <c r="AL115" i="4"/>
  <c r="AM115" i="4" s="1"/>
  <c r="AN115" i="4" s="1"/>
  <c r="AO115" i="4" s="1"/>
  <c r="AJ115" i="4"/>
  <c r="AL114" i="4"/>
  <c r="AM114" i="4" s="1"/>
  <c r="AN114" i="4" s="1"/>
  <c r="AO114" i="4" s="1"/>
  <c r="AJ114" i="4"/>
  <c r="AL113" i="4"/>
  <c r="AM113" i="4" s="1"/>
  <c r="AN113" i="4" s="1"/>
  <c r="AO113" i="4" s="1"/>
  <c r="AJ113" i="4"/>
  <c r="AL112" i="4"/>
  <c r="AM112" i="4" s="1"/>
  <c r="AN112" i="4" s="1"/>
  <c r="AO112" i="4" s="1"/>
  <c r="AJ112" i="4"/>
  <c r="AL111" i="4"/>
  <c r="AM111" i="4" s="1"/>
  <c r="AN111" i="4" s="1"/>
  <c r="AO111" i="4" s="1"/>
  <c r="AJ111" i="4"/>
  <c r="AL110" i="4"/>
  <c r="AM110" i="4" s="1"/>
  <c r="AN110" i="4" s="1"/>
  <c r="AO110" i="4" s="1"/>
  <c r="AJ110" i="4"/>
  <c r="AL109" i="4"/>
  <c r="AM109" i="4" s="1"/>
  <c r="AN109" i="4" s="1"/>
  <c r="AO109" i="4" s="1"/>
  <c r="AJ109" i="4"/>
  <c r="AL108" i="4"/>
  <c r="AM108" i="4" s="1"/>
  <c r="AN108" i="4" s="1"/>
  <c r="AO108" i="4" s="1"/>
  <c r="AJ108" i="4"/>
  <c r="AL107" i="4"/>
  <c r="AM107" i="4" s="1"/>
  <c r="AN107" i="4" s="1"/>
  <c r="AO107" i="4" s="1"/>
  <c r="AJ107" i="4"/>
  <c r="AL106" i="4"/>
  <c r="AM106" i="4" s="1"/>
  <c r="AN106" i="4" s="1"/>
  <c r="AO106" i="4" s="1"/>
  <c r="AJ106" i="4"/>
  <c r="AL105" i="4"/>
  <c r="AM105" i="4" s="1"/>
  <c r="AN105" i="4" s="1"/>
  <c r="AO105" i="4" s="1"/>
  <c r="AJ105" i="4"/>
  <c r="AL104" i="4"/>
  <c r="AM104" i="4" s="1"/>
  <c r="AN104" i="4" s="1"/>
  <c r="AO104" i="4" s="1"/>
  <c r="AJ104" i="4"/>
  <c r="AL103" i="4"/>
  <c r="AM103" i="4" s="1"/>
  <c r="AN103" i="4" s="1"/>
  <c r="AO103" i="4" s="1"/>
  <c r="AJ103" i="4"/>
  <c r="AL102" i="4"/>
  <c r="AM102" i="4" s="1"/>
  <c r="AN102" i="4" s="1"/>
  <c r="AO102" i="4" s="1"/>
  <c r="AJ102" i="4"/>
  <c r="AL101" i="4"/>
  <c r="AM101" i="4" s="1"/>
  <c r="AN101" i="4" s="1"/>
  <c r="AO101" i="4" s="1"/>
  <c r="AJ101" i="4"/>
  <c r="AL100" i="4"/>
  <c r="AM100" i="4" s="1"/>
  <c r="AN100" i="4" s="1"/>
  <c r="AO100" i="4" s="1"/>
  <c r="AJ100" i="4"/>
  <c r="AL99" i="4"/>
  <c r="AM99" i="4" s="1"/>
  <c r="AN99" i="4" s="1"/>
  <c r="AO99" i="4" s="1"/>
  <c r="AJ99" i="4"/>
  <c r="AL98" i="4"/>
  <c r="AM98" i="4" s="1"/>
  <c r="AN98" i="4" s="1"/>
  <c r="AO98" i="4" s="1"/>
  <c r="AJ98" i="4"/>
  <c r="AL97" i="4"/>
  <c r="AM97" i="4" s="1"/>
  <c r="AN97" i="4" s="1"/>
  <c r="AO97" i="4" s="1"/>
  <c r="AJ97" i="4"/>
  <c r="AL96" i="4"/>
  <c r="AM96" i="4" s="1"/>
  <c r="AN96" i="4" s="1"/>
  <c r="AO96" i="4" s="1"/>
  <c r="AJ96" i="4"/>
  <c r="AL95" i="4"/>
  <c r="AM95" i="4" s="1"/>
  <c r="AN95" i="4" s="1"/>
  <c r="AO95" i="4" s="1"/>
  <c r="AJ95" i="4"/>
  <c r="AL94" i="4"/>
  <c r="AM94" i="4" s="1"/>
  <c r="AN94" i="4" s="1"/>
  <c r="AO94" i="4" s="1"/>
  <c r="AJ94" i="4"/>
  <c r="AL93" i="4"/>
  <c r="AM93" i="4" s="1"/>
  <c r="AN93" i="4" s="1"/>
  <c r="AO93" i="4" s="1"/>
  <c r="AJ93" i="4"/>
  <c r="AL92" i="4"/>
  <c r="AM92" i="4" s="1"/>
  <c r="AN92" i="4" s="1"/>
  <c r="AO92" i="4" s="1"/>
  <c r="AJ92" i="4"/>
  <c r="AL91" i="4"/>
  <c r="AM91" i="4" s="1"/>
  <c r="AN91" i="4" s="1"/>
  <c r="AO91" i="4" s="1"/>
  <c r="AJ91" i="4"/>
  <c r="AL90" i="4"/>
  <c r="AM90" i="4" s="1"/>
  <c r="AN90" i="4" s="1"/>
  <c r="AO90" i="4" s="1"/>
  <c r="AJ90" i="4"/>
  <c r="AL89" i="4"/>
  <c r="AM89" i="4" s="1"/>
  <c r="AN89" i="4" s="1"/>
  <c r="AO89" i="4" s="1"/>
  <c r="AJ89" i="4"/>
  <c r="AL88" i="4"/>
  <c r="AM88" i="4" s="1"/>
  <c r="AN88" i="4" s="1"/>
  <c r="AO88" i="4" s="1"/>
  <c r="AJ88" i="4"/>
  <c r="AL87" i="4"/>
  <c r="AM87" i="4" s="1"/>
  <c r="AN87" i="4" s="1"/>
  <c r="AO87" i="4" s="1"/>
  <c r="AJ87" i="4"/>
  <c r="AL86" i="4"/>
  <c r="AM86" i="4" s="1"/>
  <c r="AN86" i="4" s="1"/>
  <c r="AO86" i="4" s="1"/>
  <c r="AJ86" i="4"/>
  <c r="AL85" i="4"/>
  <c r="AM85" i="4" s="1"/>
  <c r="AN85" i="4" s="1"/>
  <c r="AO85" i="4" s="1"/>
  <c r="AJ85" i="4"/>
  <c r="AL84" i="4"/>
  <c r="AM84" i="4" s="1"/>
  <c r="AN84" i="4" s="1"/>
  <c r="AO84" i="4" s="1"/>
  <c r="AJ84" i="4"/>
  <c r="AL83" i="4"/>
  <c r="AM83" i="4" s="1"/>
  <c r="AN83" i="4" s="1"/>
  <c r="AO83" i="4" s="1"/>
  <c r="AJ83" i="4"/>
  <c r="AL82" i="4"/>
  <c r="AM82" i="4" s="1"/>
  <c r="AN82" i="4" s="1"/>
  <c r="AO82" i="4" s="1"/>
  <c r="AJ82" i="4"/>
  <c r="AL81" i="4"/>
  <c r="AM81" i="4" s="1"/>
  <c r="AN81" i="4" s="1"/>
  <c r="AO81" i="4" s="1"/>
  <c r="AJ81" i="4"/>
  <c r="AL80" i="4"/>
  <c r="AM80" i="4" s="1"/>
  <c r="AN80" i="4" s="1"/>
  <c r="AO80" i="4" s="1"/>
  <c r="AJ80" i="4"/>
  <c r="AL79" i="4"/>
  <c r="AM79" i="4" s="1"/>
  <c r="AN79" i="4" s="1"/>
  <c r="AO79" i="4" s="1"/>
  <c r="AJ79" i="4"/>
  <c r="AL78" i="4"/>
  <c r="AM78" i="4" s="1"/>
  <c r="AN78" i="4" s="1"/>
  <c r="AO78" i="4" s="1"/>
  <c r="AJ78" i="4"/>
  <c r="AL77" i="4"/>
  <c r="AM77" i="4" s="1"/>
  <c r="AN77" i="4" s="1"/>
  <c r="AO77" i="4" s="1"/>
  <c r="AJ77" i="4"/>
  <c r="AL76" i="4"/>
  <c r="AM76" i="4" s="1"/>
  <c r="AN76" i="4" s="1"/>
  <c r="AO76" i="4" s="1"/>
  <c r="AJ76" i="4"/>
  <c r="AL75" i="4"/>
  <c r="AM75" i="4" s="1"/>
  <c r="AN75" i="4" s="1"/>
  <c r="AO75" i="4" s="1"/>
  <c r="AJ75" i="4"/>
  <c r="AL74" i="4"/>
  <c r="AM74" i="4" s="1"/>
  <c r="AN74" i="4" s="1"/>
  <c r="AO74" i="4" s="1"/>
  <c r="AJ74" i="4"/>
  <c r="AL73" i="4"/>
  <c r="AM73" i="4" s="1"/>
  <c r="AN73" i="4" s="1"/>
  <c r="AO73" i="4" s="1"/>
  <c r="AJ73" i="4"/>
  <c r="AL72" i="4"/>
  <c r="AM72" i="4" s="1"/>
  <c r="AN72" i="4" s="1"/>
  <c r="AO72" i="4" s="1"/>
  <c r="AJ72" i="4"/>
  <c r="AL71" i="4"/>
  <c r="AM71" i="4" s="1"/>
  <c r="AN71" i="4" s="1"/>
  <c r="AO71" i="4" s="1"/>
  <c r="AJ71" i="4"/>
  <c r="AL70" i="4"/>
  <c r="AM70" i="4" s="1"/>
  <c r="AN70" i="4" s="1"/>
  <c r="AO70" i="4" s="1"/>
  <c r="AJ70" i="4"/>
  <c r="AL69" i="4"/>
  <c r="AM69" i="4" s="1"/>
  <c r="AN69" i="4" s="1"/>
  <c r="AO69" i="4" s="1"/>
  <c r="AJ69" i="4"/>
  <c r="AL68" i="4"/>
  <c r="AM68" i="4" s="1"/>
  <c r="AN68" i="4" s="1"/>
  <c r="AO68" i="4" s="1"/>
  <c r="AJ68" i="4"/>
  <c r="AL67" i="4"/>
  <c r="AM67" i="4" s="1"/>
  <c r="AN67" i="4" s="1"/>
  <c r="AO67" i="4" s="1"/>
  <c r="AJ67" i="4"/>
  <c r="AL66" i="4"/>
  <c r="AM66" i="4" s="1"/>
  <c r="AN66" i="4" s="1"/>
  <c r="AO66" i="4" s="1"/>
  <c r="AJ66" i="4"/>
  <c r="AL65" i="4"/>
  <c r="AM65" i="4" s="1"/>
  <c r="AN65" i="4" s="1"/>
  <c r="AO65" i="4" s="1"/>
  <c r="AJ65" i="4"/>
  <c r="AL64" i="4"/>
  <c r="AM64" i="4" s="1"/>
  <c r="AN64" i="4" s="1"/>
  <c r="AO64" i="4" s="1"/>
  <c r="AJ64" i="4"/>
  <c r="AL63" i="4"/>
  <c r="AM63" i="4" s="1"/>
  <c r="AN63" i="4" s="1"/>
  <c r="AO63" i="4" s="1"/>
  <c r="AJ63" i="4"/>
  <c r="AL62" i="4"/>
  <c r="AM62" i="4" s="1"/>
  <c r="AN62" i="4" s="1"/>
  <c r="AO62" i="4" s="1"/>
  <c r="AJ62" i="4"/>
  <c r="AL61" i="4"/>
  <c r="AM61" i="4" s="1"/>
  <c r="AN61" i="4" s="1"/>
  <c r="AO61" i="4" s="1"/>
  <c r="AJ61" i="4"/>
  <c r="AL60" i="4"/>
  <c r="AM60" i="4" s="1"/>
  <c r="AN60" i="4" s="1"/>
  <c r="AO60" i="4" s="1"/>
  <c r="AJ60" i="4"/>
  <c r="AL59" i="4"/>
  <c r="AM59" i="4" s="1"/>
  <c r="AN59" i="4" s="1"/>
  <c r="AO59" i="4" s="1"/>
  <c r="AJ59" i="4"/>
  <c r="AL58" i="4"/>
  <c r="AM58" i="4" s="1"/>
  <c r="AN58" i="4" s="1"/>
  <c r="AO58" i="4" s="1"/>
  <c r="AJ58" i="4"/>
  <c r="AL57" i="4"/>
  <c r="AM57" i="4" s="1"/>
  <c r="AN57" i="4" s="1"/>
  <c r="AO57" i="4" s="1"/>
  <c r="AJ57" i="4"/>
  <c r="AL56" i="4"/>
  <c r="AM56" i="4" s="1"/>
  <c r="AN56" i="4" s="1"/>
  <c r="AO56" i="4" s="1"/>
  <c r="AJ56" i="4"/>
  <c r="AL55" i="4"/>
  <c r="AM55" i="4" s="1"/>
  <c r="AN55" i="4" s="1"/>
  <c r="AO55" i="4" s="1"/>
  <c r="AJ55" i="4"/>
  <c r="AL54" i="4"/>
  <c r="AM54" i="4" s="1"/>
  <c r="AN54" i="4" s="1"/>
  <c r="AO54" i="4" s="1"/>
  <c r="AJ54" i="4"/>
  <c r="AL53" i="4"/>
  <c r="AM53" i="4" s="1"/>
  <c r="AN53" i="4" s="1"/>
  <c r="AO53" i="4" s="1"/>
  <c r="AJ53" i="4"/>
  <c r="AL52" i="4"/>
  <c r="AM52" i="4" s="1"/>
  <c r="AN52" i="4" s="1"/>
  <c r="AO52" i="4" s="1"/>
  <c r="AJ52" i="4"/>
  <c r="AL51" i="4"/>
  <c r="AM51" i="4" s="1"/>
  <c r="AN51" i="4" s="1"/>
  <c r="AO51" i="4" s="1"/>
  <c r="AJ51" i="4"/>
  <c r="AL50" i="4"/>
  <c r="AM50" i="4" s="1"/>
  <c r="AN50" i="4" s="1"/>
  <c r="AO50" i="4" s="1"/>
  <c r="AJ50" i="4"/>
  <c r="AL49" i="4"/>
  <c r="AM49" i="4" s="1"/>
  <c r="AN49" i="4" s="1"/>
  <c r="AO49" i="4" s="1"/>
  <c r="AJ49" i="4"/>
  <c r="AL48" i="4"/>
  <c r="AM48" i="4" s="1"/>
  <c r="AN48" i="4" s="1"/>
  <c r="AO48" i="4" s="1"/>
  <c r="AJ48" i="4"/>
  <c r="AL47" i="4"/>
  <c r="AM47" i="4" s="1"/>
  <c r="AN47" i="4" s="1"/>
  <c r="AO47" i="4" s="1"/>
  <c r="AJ47" i="4"/>
  <c r="AL46" i="4"/>
  <c r="AM46" i="4" s="1"/>
  <c r="AN46" i="4" s="1"/>
  <c r="AO46" i="4" s="1"/>
  <c r="AJ46" i="4"/>
  <c r="AL45" i="4"/>
  <c r="AM45" i="4" s="1"/>
  <c r="AN45" i="4" s="1"/>
  <c r="AO45" i="4" s="1"/>
  <c r="AJ45" i="4"/>
  <c r="AL44" i="4"/>
  <c r="AM44" i="4" s="1"/>
  <c r="AN44" i="4" s="1"/>
  <c r="AO44" i="4" s="1"/>
  <c r="AJ44" i="4"/>
  <c r="AL43" i="4"/>
  <c r="AM43" i="4" s="1"/>
  <c r="AN43" i="4" s="1"/>
  <c r="AO43" i="4" s="1"/>
  <c r="AJ43" i="4"/>
  <c r="AL42" i="4"/>
  <c r="AM42" i="4" s="1"/>
  <c r="AN42" i="4" s="1"/>
  <c r="AO42" i="4" s="1"/>
  <c r="AJ42" i="4"/>
  <c r="AL41" i="4"/>
  <c r="AM41" i="4" s="1"/>
  <c r="AN41" i="4" s="1"/>
  <c r="AO41" i="4" s="1"/>
  <c r="AJ41" i="4"/>
  <c r="AL40" i="4"/>
  <c r="AM40" i="4" s="1"/>
  <c r="AN40" i="4" s="1"/>
  <c r="AO40" i="4" s="1"/>
  <c r="AJ40" i="4"/>
  <c r="AL39" i="4"/>
  <c r="AM39" i="4" s="1"/>
  <c r="AN39" i="4" s="1"/>
  <c r="AO39" i="4" s="1"/>
  <c r="AL38" i="4"/>
  <c r="AM38" i="4" s="1"/>
  <c r="AN38" i="4" s="1"/>
  <c r="AO38" i="4" s="1"/>
  <c r="AJ38" i="4"/>
  <c r="AL37" i="4"/>
  <c r="AM37" i="4" s="1"/>
  <c r="AN37" i="4" s="1"/>
  <c r="AO37" i="4" s="1"/>
  <c r="AJ37" i="4"/>
  <c r="AL36" i="4"/>
  <c r="AM36" i="4" s="1"/>
  <c r="AN36" i="4" s="1"/>
  <c r="AO36" i="4" s="1"/>
  <c r="AJ36" i="4"/>
  <c r="AL35" i="4"/>
  <c r="AM35" i="4" s="1"/>
  <c r="AN35" i="4" s="1"/>
  <c r="AO35" i="4" s="1"/>
  <c r="AL34" i="4"/>
  <c r="AM34" i="4" s="1"/>
  <c r="AN34" i="4" s="1"/>
  <c r="AO34" i="4" s="1"/>
  <c r="AJ34" i="4"/>
  <c r="AL33" i="4"/>
  <c r="AM33" i="4" s="1"/>
  <c r="AN33" i="4" s="1"/>
  <c r="AO33" i="4" s="1"/>
  <c r="F33" i="4"/>
  <c r="AL32" i="4"/>
  <c r="AM32" i="4" s="1"/>
  <c r="AN32" i="4" s="1"/>
  <c r="AO32" i="4" s="1"/>
  <c r="F32" i="4"/>
  <c r="AL31" i="4"/>
  <c r="AM31" i="4" s="1"/>
  <c r="AN31" i="4" s="1"/>
  <c r="AO31" i="4" s="1"/>
  <c r="F31" i="4"/>
  <c r="AL30" i="4"/>
  <c r="AM30" i="4" s="1"/>
  <c r="AN30" i="4" s="1"/>
  <c r="AO30" i="4" s="1"/>
  <c r="F30" i="4"/>
  <c r="AL29" i="4"/>
  <c r="AM29" i="4" s="1"/>
  <c r="AN29" i="4" s="1"/>
  <c r="AO29" i="4" s="1"/>
  <c r="F29" i="4"/>
  <c r="AL28" i="4"/>
  <c r="AM28" i="4" s="1"/>
  <c r="AN28" i="4" s="1"/>
  <c r="AO28" i="4" s="1"/>
  <c r="F28" i="4"/>
  <c r="AL27" i="4"/>
  <c r="AM27" i="4" s="1"/>
  <c r="AN27" i="4" s="1"/>
  <c r="AO27" i="4" s="1"/>
  <c r="F27" i="4"/>
  <c r="AL26" i="4"/>
  <c r="AM26" i="4" s="1"/>
  <c r="AN26" i="4" s="1"/>
  <c r="AO26" i="4" s="1"/>
  <c r="F26" i="4"/>
  <c r="AL25" i="4"/>
  <c r="AM25" i="4" s="1"/>
  <c r="AN25" i="4" s="1"/>
  <c r="AO25" i="4" s="1"/>
  <c r="F25" i="4"/>
  <c r="AL24" i="4"/>
  <c r="AM24" i="4" s="1"/>
  <c r="AN24" i="4" s="1"/>
  <c r="AO24" i="4" s="1"/>
  <c r="F24" i="4"/>
  <c r="AL23" i="4"/>
  <c r="AM23" i="4" s="1"/>
  <c r="AN23" i="4" s="1"/>
  <c r="AO23" i="4" s="1"/>
  <c r="F23" i="4"/>
  <c r="AL22" i="4"/>
  <c r="AM22" i="4" s="1"/>
  <c r="AN22" i="4" s="1"/>
  <c r="AO22" i="4" s="1"/>
  <c r="F22" i="4"/>
  <c r="AL21" i="4"/>
  <c r="AM21" i="4" s="1"/>
  <c r="AN21" i="4" s="1"/>
  <c r="AO21" i="4" s="1"/>
  <c r="F21" i="4"/>
  <c r="AL20" i="4"/>
  <c r="AM20" i="4" s="1"/>
  <c r="AN20" i="4" s="1"/>
  <c r="AO20" i="4" s="1"/>
  <c r="F20" i="4"/>
  <c r="AL19" i="4"/>
  <c r="AM19" i="4" s="1"/>
  <c r="AN19" i="4" s="1"/>
  <c r="AO19" i="4" s="1"/>
  <c r="F19" i="4"/>
  <c r="AL18" i="4"/>
  <c r="AM18" i="4" s="1"/>
  <c r="AN18" i="4" s="1"/>
  <c r="AO18" i="4" s="1"/>
  <c r="F18" i="4"/>
  <c r="AL17" i="4"/>
  <c r="AM17" i="4" s="1"/>
  <c r="AN17" i="4" s="1"/>
  <c r="AO17" i="4" s="1"/>
  <c r="F17" i="4"/>
  <c r="AL16" i="4"/>
  <c r="AM16" i="4" s="1"/>
  <c r="AN16" i="4" s="1"/>
  <c r="AO16" i="4" s="1"/>
  <c r="F16" i="4"/>
  <c r="AL15" i="4"/>
  <c r="AM15" i="4" s="1"/>
  <c r="AN15" i="4" s="1"/>
  <c r="AO15" i="4" s="1"/>
  <c r="F15" i="4"/>
  <c r="AL14" i="4"/>
  <c r="AM14" i="4" s="1"/>
  <c r="AN14" i="4" s="1"/>
  <c r="AO14" i="4" s="1"/>
  <c r="F14" i="4"/>
  <c r="AL13" i="4"/>
  <c r="AM13" i="4" s="1"/>
  <c r="AN13" i="4" s="1"/>
  <c r="AO13" i="4" s="1"/>
  <c r="F13" i="4"/>
  <c r="CX70" i="9" l="1"/>
  <c r="D70" i="9" s="1"/>
  <c r="AQ70" i="9" s="1"/>
  <c r="BY72" i="9"/>
  <c r="CH71" i="9"/>
  <c r="DZ71" i="9"/>
  <c r="DQ71" i="9"/>
  <c r="EA71" i="9"/>
  <c r="EE71" i="9"/>
  <c r="CV71" i="9"/>
  <c r="CT71" i="9"/>
  <c r="EB71" i="9"/>
  <c r="CP71" i="9"/>
  <c r="CQ71" i="9"/>
  <c r="EF71" i="9"/>
  <c r="CR71" i="9"/>
  <c r="CU71" i="9"/>
  <c r="CS71" i="9"/>
  <c r="FB69" i="9"/>
  <c r="AJ3" i="10"/>
  <c r="AJ3" i="6"/>
  <c r="AJ3" i="7"/>
  <c r="AO44" i="5"/>
  <c r="AN44" i="5"/>
  <c r="AN133" i="5"/>
  <c r="AO133" i="5"/>
  <c r="AN165" i="5"/>
  <c r="AO165" i="5"/>
  <c r="AO197" i="5"/>
  <c r="AN197" i="5"/>
  <c r="AO201" i="5"/>
  <c r="AN201" i="5"/>
  <c r="AO205" i="5"/>
  <c r="AN205" i="5"/>
  <c r="AN230" i="5"/>
  <c r="AO230" i="5"/>
  <c r="AO237" i="5"/>
  <c r="AN237" i="5"/>
  <c r="AN262" i="5"/>
  <c r="AO262" i="5"/>
  <c r="AO269" i="5"/>
  <c r="AN269" i="5"/>
  <c r="AO371" i="5"/>
  <c r="AN371" i="5"/>
  <c r="AO403" i="5"/>
  <c r="AN403" i="5"/>
  <c r="AO435" i="5"/>
  <c r="AN435" i="5"/>
  <c r="AO467" i="5"/>
  <c r="AN467" i="5"/>
  <c r="AO499" i="5"/>
  <c r="AN499" i="5"/>
  <c r="AO503" i="5"/>
  <c r="AN503" i="5"/>
  <c r="AO507" i="5"/>
  <c r="AN507" i="5"/>
  <c r="AO511" i="5"/>
  <c r="AN511" i="5"/>
  <c r="AO36" i="5"/>
  <c r="AN36" i="5"/>
  <c r="AN61" i="5"/>
  <c r="AO61" i="5"/>
  <c r="AO68" i="5"/>
  <c r="AN68" i="5"/>
  <c r="AN93" i="5"/>
  <c r="AO93" i="5"/>
  <c r="AO100" i="5"/>
  <c r="AN100" i="5"/>
  <c r="AN125" i="5"/>
  <c r="AO125" i="5"/>
  <c r="AO132" i="5"/>
  <c r="AN132" i="5"/>
  <c r="AN147" i="5"/>
  <c r="AO147" i="5"/>
  <c r="AN163" i="5"/>
  <c r="AO163" i="5"/>
  <c r="AN179" i="5"/>
  <c r="AO179" i="5"/>
  <c r="AN195" i="5"/>
  <c r="AO195" i="5"/>
  <c r="AO76" i="5"/>
  <c r="AN76" i="5"/>
  <c r="AN101" i="5"/>
  <c r="AO101" i="5"/>
  <c r="AN181" i="5"/>
  <c r="AO181" i="5"/>
  <c r="P33" i="5"/>
  <c r="Q33" i="5" s="1"/>
  <c r="R33" i="5" s="1"/>
  <c r="P31" i="5"/>
  <c r="Q31" i="5" s="1"/>
  <c r="R31" i="5" s="1"/>
  <c r="P29" i="5"/>
  <c r="Q29" i="5" s="1"/>
  <c r="P27" i="5"/>
  <c r="Q27" i="5" s="1"/>
  <c r="R27" i="5" s="1"/>
  <c r="P25" i="5"/>
  <c r="Q25" i="5" s="1"/>
  <c r="R25" i="5" s="1"/>
  <c r="P23" i="5"/>
  <c r="Q23" i="5" s="1"/>
  <c r="R23" i="5" s="1"/>
  <c r="P21" i="5"/>
  <c r="Q21" i="5" s="1"/>
  <c r="P32" i="5"/>
  <c r="Q32" i="5" s="1"/>
  <c r="R32" i="5" s="1"/>
  <c r="P30" i="5"/>
  <c r="Q30" i="5" s="1"/>
  <c r="R30" i="5" s="1"/>
  <c r="P28" i="5"/>
  <c r="Q28" i="5" s="1"/>
  <c r="P26" i="5"/>
  <c r="Q26" i="5" s="1"/>
  <c r="R26" i="5" s="1"/>
  <c r="P24" i="5"/>
  <c r="Q24" i="5" s="1"/>
  <c r="R24" i="5" s="1"/>
  <c r="P22" i="5"/>
  <c r="Q22" i="5" s="1"/>
  <c r="R22" i="5" s="1"/>
  <c r="P20" i="5"/>
  <c r="Q20" i="5" s="1"/>
  <c r="R20" i="5" s="1"/>
  <c r="P18" i="5"/>
  <c r="Q18" i="5" s="1"/>
  <c r="R18" i="5" s="1"/>
  <c r="P16" i="5"/>
  <c r="Q16" i="5" s="1"/>
  <c r="R16" i="5" s="1"/>
  <c r="P14" i="5"/>
  <c r="Q14" i="5" s="1"/>
  <c r="R14" i="5" s="1"/>
  <c r="P13" i="5"/>
  <c r="P15" i="5"/>
  <c r="Q15" i="5" s="1"/>
  <c r="R15" i="5" s="1"/>
  <c r="P17" i="5"/>
  <c r="Q17" i="5" s="1"/>
  <c r="R17" i="5" s="1"/>
  <c r="P19" i="5"/>
  <c r="Q19" i="5" s="1"/>
  <c r="R19" i="5" s="1"/>
  <c r="R28" i="5"/>
  <c r="AN53" i="5"/>
  <c r="AO53" i="5"/>
  <c r="AO60" i="5"/>
  <c r="AN60" i="5"/>
  <c r="AN85" i="5"/>
  <c r="AO85" i="5"/>
  <c r="AO92" i="5"/>
  <c r="AN92" i="5"/>
  <c r="AN117" i="5"/>
  <c r="AO117" i="5"/>
  <c r="AO124" i="5"/>
  <c r="AN124" i="5"/>
  <c r="R29" i="5"/>
  <c r="R21" i="5"/>
  <c r="S33" i="5"/>
  <c r="Y33" i="5" s="1"/>
  <c r="S31" i="5"/>
  <c r="Y31" i="5" s="1"/>
  <c r="S29" i="5"/>
  <c r="Y29" i="5" s="1"/>
  <c r="S27" i="5"/>
  <c r="Y27" i="5" s="1"/>
  <c r="S32" i="5"/>
  <c r="Y32" i="5" s="1"/>
  <c r="S30" i="5"/>
  <c r="Y30" i="5" s="1"/>
  <c r="S28" i="5"/>
  <c r="Y28" i="5" s="1"/>
  <c r="S26" i="5"/>
  <c r="Y26" i="5" s="1"/>
  <c r="AN37" i="5"/>
  <c r="AO37" i="5"/>
  <c r="AN69" i="5"/>
  <c r="AO69" i="5"/>
  <c r="AO108" i="5"/>
  <c r="AN108" i="5"/>
  <c r="AN149" i="5"/>
  <c r="AO149" i="5"/>
  <c r="AN45" i="5"/>
  <c r="AO45" i="5"/>
  <c r="AO52" i="5"/>
  <c r="AN52" i="5"/>
  <c r="AN77" i="5"/>
  <c r="AO77" i="5"/>
  <c r="AO84" i="5"/>
  <c r="AN84" i="5"/>
  <c r="AN109" i="5"/>
  <c r="AO109" i="5"/>
  <c r="AO116" i="5"/>
  <c r="AN116" i="5"/>
  <c r="AN222" i="5"/>
  <c r="AO222" i="5"/>
  <c r="AO229" i="5"/>
  <c r="AN229" i="5"/>
  <c r="AN254" i="5"/>
  <c r="AO254" i="5"/>
  <c r="AO261" i="5"/>
  <c r="AN261" i="5"/>
  <c r="AN214" i="5"/>
  <c r="AO214" i="5"/>
  <c r="AO221" i="5"/>
  <c r="AN221" i="5"/>
  <c r="AN246" i="5"/>
  <c r="AO246" i="5"/>
  <c r="AO253" i="5"/>
  <c r="AN253" i="5"/>
  <c r="AN278" i="5"/>
  <c r="AO278" i="5"/>
  <c r="AN294" i="5"/>
  <c r="AO294" i="5"/>
  <c r="AN310" i="5"/>
  <c r="AO310" i="5"/>
  <c r="AN326" i="5"/>
  <c r="AO326" i="5"/>
  <c r="AN40" i="5"/>
  <c r="AO41" i="5"/>
  <c r="AN48" i="5"/>
  <c r="AO49" i="5"/>
  <c r="AN56" i="5"/>
  <c r="AO57" i="5"/>
  <c r="AN64" i="5"/>
  <c r="AO65" i="5"/>
  <c r="AN72" i="5"/>
  <c r="AO73" i="5"/>
  <c r="AN80" i="5"/>
  <c r="AO81" i="5"/>
  <c r="AN88" i="5"/>
  <c r="AO89" i="5"/>
  <c r="AN96" i="5"/>
  <c r="AO97" i="5"/>
  <c r="AN104" i="5"/>
  <c r="AO105" i="5"/>
  <c r="AN112" i="5"/>
  <c r="AO113" i="5"/>
  <c r="AN120" i="5"/>
  <c r="AO121" i="5"/>
  <c r="AN128" i="5"/>
  <c r="AO129" i="5"/>
  <c r="AO139" i="5"/>
  <c r="AO141" i="5"/>
  <c r="AO155" i="5"/>
  <c r="AO157" i="5"/>
  <c r="AO171" i="5"/>
  <c r="AO173" i="5"/>
  <c r="AO187" i="5"/>
  <c r="AO189" i="5"/>
  <c r="AN206" i="5"/>
  <c r="AO206" i="5"/>
  <c r="AO213" i="5"/>
  <c r="AN213" i="5"/>
  <c r="AN238" i="5"/>
  <c r="AO238" i="5"/>
  <c r="AO245" i="5"/>
  <c r="AN245" i="5"/>
  <c r="AN270" i="5"/>
  <c r="AO270" i="5"/>
  <c r="AO277" i="5"/>
  <c r="AN277" i="5"/>
  <c r="AN292" i="5"/>
  <c r="AO292" i="5"/>
  <c r="AN308" i="5"/>
  <c r="AO308" i="5"/>
  <c r="AN324" i="5"/>
  <c r="AO324" i="5"/>
  <c r="AN348" i="5"/>
  <c r="AO348" i="5"/>
  <c r="AO356" i="5"/>
  <c r="AN356" i="5"/>
  <c r="AO388" i="5"/>
  <c r="AN388" i="5"/>
  <c r="AO420" i="5"/>
  <c r="AN420" i="5"/>
  <c r="AO452" i="5"/>
  <c r="AN452" i="5"/>
  <c r="AO484" i="5"/>
  <c r="AN484" i="5"/>
  <c r="AO334" i="5"/>
  <c r="AN334" i="5"/>
  <c r="AO338" i="5"/>
  <c r="AN338" i="5"/>
  <c r="AO342" i="5"/>
  <c r="AN342" i="5"/>
  <c r="AO347" i="5"/>
  <c r="AN347" i="5"/>
  <c r="AO355" i="5"/>
  <c r="AN355" i="5"/>
  <c r="AO387" i="5"/>
  <c r="AN387" i="5"/>
  <c r="AO419" i="5"/>
  <c r="AN419" i="5"/>
  <c r="AO451" i="5"/>
  <c r="AN451" i="5"/>
  <c r="AO483" i="5"/>
  <c r="AN483" i="5"/>
  <c r="AN209" i="5"/>
  <c r="AO210" i="5"/>
  <c r="AN217" i="5"/>
  <c r="AO218" i="5"/>
  <c r="AN225" i="5"/>
  <c r="AO226" i="5"/>
  <c r="AN233" i="5"/>
  <c r="AO234" i="5"/>
  <c r="AN241" i="5"/>
  <c r="AO242" i="5"/>
  <c r="AN249" i="5"/>
  <c r="AO250" i="5"/>
  <c r="AN257" i="5"/>
  <c r="AO258" i="5"/>
  <c r="AN265" i="5"/>
  <c r="AO266" i="5"/>
  <c r="AN273" i="5"/>
  <c r="AO274" i="5"/>
  <c r="AO284" i="5"/>
  <c r="AO286" i="5"/>
  <c r="AO300" i="5"/>
  <c r="AO302" i="5"/>
  <c r="AO316" i="5"/>
  <c r="AO318" i="5"/>
  <c r="AO332" i="5"/>
  <c r="AO372" i="5"/>
  <c r="AN372" i="5"/>
  <c r="AO404" i="5"/>
  <c r="AN404" i="5"/>
  <c r="AO436" i="5"/>
  <c r="AN436" i="5"/>
  <c r="AO468" i="5"/>
  <c r="AN468" i="5"/>
  <c r="AO360" i="5"/>
  <c r="AN360" i="5"/>
  <c r="AO376" i="5"/>
  <c r="AN376" i="5"/>
  <c r="AO392" i="5"/>
  <c r="AN392" i="5"/>
  <c r="AO408" i="5"/>
  <c r="AN408" i="5"/>
  <c r="AO424" i="5"/>
  <c r="AN424" i="5"/>
  <c r="AO440" i="5"/>
  <c r="AN440" i="5"/>
  <c r="AO456" i="5"/>
  <c r="AN456" i="5"/>
  <c r="AO472" i="5"/>
  <c r="AN472" i="5"/>
  <c r="AO488" i="5"/>
  <c r="AN488" i="5"/>
  <c r="AO364" i="5"/>
  <c r="AN364" i="5"/>
  <c r="AO380" i="5"/>
  <c r="AN380" i="5"/>
  <c r="AO396" i="5"/>
  <c r="AN396" i="5"/>
  <c r="AO412" i="5"/>
  <c r="AN412" i="5"/>
  <c r="AO428" i="5"/>
  <c r="AN428" i="5"/>
  <c r="AO444" i="5"/>
  <c r="AN444" i="5"/>
  <c r="AO460" i="5"/>
  <c r="AN460" i="5"/>
  <c r="AO476" i="5"/>
  <c r="AN476" i="5"/>
  <c r="AO492" i="5"/>
  <c r="AN492" i="5"/>
  <c r="AO344" i="5"/>
  <c r="AN351" i="5"/>
  <c r="AO352" i="5"/>
  <c r="AN363" i="5"/>
  <c r="AO368" i="5"/>
  <c r="AN368" i="5"/>
  <c r="AN379" i="5"/>
  <c r="AO384" i="5"/>
  <c r="AN384" i="5"/>
  <c r="AN395" i="5"/>
  <c r="AO400" i="5"/>
  <c r="AN400" i="5"/>
  <c r="AN411" i="5"/>
  <c r="AO416" i="5"/>
  <c r="AN416" i="5"/>
  <c r="AN427" i="5"/>
  <c r="AO432" i="5"/>
  <c r="AN432" i="5"/>
  <c r="AN443" i="5"/>
  <c r="AO448" i="5"/>
  <c r="AN448" i="5"/>
  <c r="AN459" i="5"/>
  <c r="AO464" i="5"/>
  <c r="AN464" i="5"/>
  <c r="AN475" i="5"/>
  <c r="AO480" i="5"/>
  <c r="AN480" i="5"/>
  <c r="AN491" i="5"/>
  <c r="AO496" i="5"/>
  <c r="AN496" i="5"/>
  <c r="AN500" i="5"/>
  <c r="AN504" i="5"/>
  <c r="AN508" i="5"/>
  <c r="AN512" i="5"/>
  <c r="S17" i="4"/>
  <c r="T17" i="4" s="1"/>
  <c r="AJ35" i="4"/>
  <c r="AJ39" i="4"/>
  <c r="CX71" i="9" l="1"/>
  <c r="D71" i="9" s="1"/>
  <c r="AQ71" i="9" s="1"/>
  <c r="BY73" i="9"/>
  <c r="DQ72" i="9"/>
  <c r="CH72" i="9"/>
  <c r="EA72" i="9"/>
  <c r="CQ72" i="9"/>
  <c r="CV72" i="9"/>
  <c r="EE72" i="9"/>
  <c r="CT72" i="9"/>
  <c r="DZ72" i="9"/>
  <c r="CU72" i="9"/>
  <c r="EB72" i="9"/>
  <c r="CS72" i="9"/>
  <c r="CP72" i="9"/>
  <c r="EF72" i="9"/>
  <c r="CR72" i="9"/>
  <c r="FB70" i="9"/>
  <c r="BC19" i="10"/>
  <c r="BM19" i="10" s="1"/>
  <c r="BC33" i="10"/>
  <c r="BM33" i="10" s="1"/>
  <c r="BC35" i="10"/>
  <c r="BM35" i="10" s="1"/>
  <c r="BC21" i="10"/>
  <c r="BM21" i="10" s="1"/>
  <c r="BC29" i="10"/>
  <c r="BM29" i="10" s="1"/>
  <c r="BC34" i="10"/>
  <c r="BM34" i="10" s="1"/>
  <c r="BC25" i="10"/>
  <c r="BM25" i="10" s="1"/>
  <c r="BC77" i="10"/>
  <c r="BM77" i="10" s="1"/>
  <c r="BC30" i="10"/>
  <c r="BM30" i="10" s="1"/>
  <c r="BC22" i="10"/>
  <c r="BM22" i="10" s="1"/>
  <c r="BC24" i="10"/>
  <c r="BM24" i="10" s="1"/>
  <c r="BC23" i="10"/>
  <c r="BM23" i="10" s="1"/>
  <c r="BC18" i="10"/>
  <c r="BM18" i="10" s="1"/>
  <c r="BC26" i="10"/>
  <c r="BM26" i="10" s="1"/>
  <c r="BC31" i="10"/>
  <c r="BM31" i="10" s="1"/>
  <c r="BC72" i="10"/>
  <c r="BM72" i="10" s="1"/>
  <c r="BC36" i="10"/>
  <c r="BM36" i="10" s="1"/>
  <c r="BC28" i="10"/>
  <c r="BM28" i="10" s="1"/>
  <c r="BC27" i="10"/>
  <c r="BM27" i="10" s="1"/>
  <c r="BC20" i="10"/>
  <c r="BM20" i="10" s="1"/>
  <c r="BC76" i="10"/>
  <c r="BM76" i="10" s="1"/>
  <c r="BC32" i="10"/>
  <c r="BM32" i="10" s="1"/>
  <c r="BC19" i="7"/>
  <c r="BM19" i="7" s="1"/>
  <c r="BC26" i="7"/>
  <c r="BM26" i="7" s="1"/>
  <c r="BC30" i="7"/>
  <c r="BM30" i="7" s="1"/>
  <c r="BC72" i="7"/>
  <c r="BM72" i="7" s="1"/>
  <c r="BC18" i="7"/>
  <c r="BM18" i="7" s="1"/>
  <c r="BC76" i="7"/>
  <c r="BM76" i="7" s="1"/>
  <c r="BC20" i="7"/>
  <c r="BM20" i="7" s="1"/>
  <c r="BC24" i="7"/>
  <c r="BM24" i="7" s="1"/>
  <c r="BC23" i="7"/>
  <c r="BM23" i="7" s="1"/>
  <c r="BC27" i="7"/>
  <c r="BM27" i="7" s="1"/>
  <c r="BC34" i="7"/>
  <c r="BM34" i="7" s="1"/>
  <c r="BC36" i="7"/>
  <c r="BM36" i="7" s="1"/>
  <c r="BC25" i="7"/>
  <c r="BM25" i="7" s="1"/>
  <c r="BC31" i="7"/>
  <c r="BM31" i="7" s="1"/>
  <c r="BC22" i="7"/>
  <c r="BM22" i="7" s="1"/>
  <c r="BC28" i="7"/>
  <c r="BM28" i="7" s="1"/>
  <c r="BC21" i="7"/>
  <c r="BM21" i="7" s="1"/>
  <c r="BC29" i="7"/>
  <c r="BM29" i="7" s="1"/>
  <c r="BC32" i="7"/>
  <c r="BM32" i="7" s="1"/>
  <c r="BC35" i="7"/>
  <c r="BM35" i="7" s="1"/>
  <c r="BC77" i="7"/>
  <c r="BM77" i="7" s="1"/>
  <c r="BC33" i="7"/>
  <c r="BM33" i="7" s="1"/>
  <c r="BC18" i="6"/>
  <c r="BM18" i="6" s="1"/>
  <c r="BC26" i="6"/>
  <c r="BM26" i="6" s="1"/>
  <c r="BC25" i="6"/>
  <c r="BM25" i="6" s="1"/>
  <c r="BC30" i="6"/>
  <c r="BM30" i="6" s="1"/>
  <c r="BC29" i="6"/>
  <c r="BM29" i="6" s="1"/>
  <c r="BC28" i="6"/>
  <c r="BM28" i="6" s="1"/>
  <c r="BC22" i="6"/>
  <c r="BM22" i="6" s="1"/>
  <c r="BC27" i="6"/>
  <c r="BM27" i="6" s="1"/>
  <c r="BC36" i="6"/>
  <c r="BM36" i="6" s="1"/>
  <c r="BC77" i="6"/>
  <c r="BM77" i="6" s="1"/>
  <c r="BC33" i="6"/>
  <c r="BM33" i="6" s="1"/>
  <c r="BC20" i="6"/>
  <c r="BM20" i="6" s="1"/>
  <c r="BC21" i="6"/>
  <c r="BM21" i="6" s="1"/>
  <c r="BC72" i="6"/>
  <c r="BM72" i="6" s="1"/>
  <c r="BC23" i="6"/>
  <c r="BM23" i="6" s="1"/>
  <c r="BC32" i="6"/>
  <c r="BM32" i="6" s="1"/>
  <c r="BC35" i="6"/>
  <c r="BM35" i="6" s="1"/>
  <c r="BC24" i="6"/>
  <c r="BM24" i="6" s="1"/>
  <c r="BC31" i="6"/>
  <c r="BM31" i="6" s="1"/>
  <c r="BC19" i="6"/>
  <c r="BM19" i="6" s="1"/>
  <c r="BC76" i="6"/>
  <c r="BM76" i="6" s="1"/>
  <c r="BC34" i="6"/>
  <c r="BM34" i="6" s="1"/>
  <c r="S16" i="5"/>
  <c r="S24" i="5"/>
  <c r="S15" i="5"/>
  <c r="Y15" i="5" s="1"/>
  <c r="S20" i="5"/>
  <c r="Y20" i="5" s="1"/>
  <c r="S21" i="5"/>
  <c r="S25" i="5"/>
  <c r="Y25" i="5" s="1"/>
  <c r="Y14" i="5"/>
  <c r="S18" i="5"/>
  <c r="Y18" i="5" s="1"/>
  <c r="S22" i="5"/>
  <c r="Y22" i="5" s="1"/>
  <c r="S19" i="5"/>
  <c r="Y19" i="5" s="1"/>
  <c r="S23" i="5"/>
  <c r="Y23" i="5" s="1"/>
  <c r="AL32" i="5"/>
  <c r="U32" i="5"/>
  <c r="X32" i="5" s="1"/>
  <c r="AC32" i="5"/>
  <c r="AM32" i="5" s="1"/>
  <c r="Z32" i="5"/>
  <c r="AC29" i="5"/>
  <c r="AM29" i="5" s="1"/>
  <c r="Z29" i="5"/>
  <c r="U29" i="5"/>
  <c r="X29" i="5" s="1"/>
  <c r="AL29" i="5"/>
  <c r="S17" i="5"/>
  <c r="Y17" i="5" s="1"/>
  <c r="AC27" i="5"/>
  <c r="AM27" i="5" s="1"/>
  <c r="Z27" i="5"/>
  <c r="U27" i="5"/>
  <c r="X27" i="5" s="1"/>
  <c r="AL27" i="5"/>
  <c r="AL26" i="5"/>
  <c r="U26" i="5"/>
  <c r="X26" i="5" s="1"/>
  <c r="AC26" i="5"/>
  <c r="AM26" i="5" s="1"/>
  <c r="Z26" i="5"/>
  <c r="AC31" i="5"/>
  <c r="AM31" i="5" s="1"/>
  <c r="Z31" i="5"/>
  <c r="U31" i="5"/>
  <c r="X31" i="5" s="1"/>
  <c r="AL31" i="5"/>
  <c r="AL30" i="5"/>
  <c r="U30" i="5"/>
  <c r="X30" i="5" s="1"/>
  <c r="AC30" i="5"/>
  <c r="AM30" i="5" s="1"/>
  <c r="Z30" i="5"/>
  <c r="AL28" i="5"/>
  <c r="U28" i="5"/>
  <c r="X28" i="5" s="1"/>
  <c r="AC28" i="5"/>
  <c r="AM28" i="5" s="1"/>
  <c r="Z28" i="5"/>
  <c r="AC33" i="5"/>
  <c r="AM33" i="5" s="1"/>
  <c r="Z33" i="5"/>
  <c r="U33" i="5"/>
  <c r="X33" i="5" s="1"/>
  <c r="AL33" i="5"/>
  <c r="Q13" i="5"/>
  <c r="R13" i="5" s="1"/>
  <c r="AD17" i="4"/>
  <c r="AJ10" i="4"/>
  <c r="AJ11" i="4"/>
  <c r="O6" i="4" a="1"/>
  <c r="CX72" i="9" l="1"/>
  <c r="D72" i="9" s="1"/>
  <c r="AQ72" i="9" s="1"/>
  <c r="BY74" i="9"/>
  <c r="CT73" i="9"/>
  <c r="CR73" i="9"/>
  <c r="DZ73" i="9"/>
  <c r="EF73" i="9"/>
  <c r="DQ73" i="9"/>
  <c r="EB73" i="9"/>
  <c r="CP73" i="9"/>
  <c r="CS73" i="9"/>
  <c r="CH73" i="9"/>
  <c r="CV73" i="9"/>
  <c r="EA73" i="9"/>
  <c r="CQ73" i="9"/>
  <c r="CU73" i="9"/>
  <c r="EE73" i="9"/>
  <c r="FB71" i="9"/>
  <c r="BW76" i="6"/>
  <c r="CG76" i="6"/>
  <c r="BW19" i="6"/>
  <c r="CG19" i="6"/>
  <c r="CG32" i="6"/>
  <c r="BW32" i="6"/>
  <c r="CG20" i="6"/>
  <c r="BW20" i="6"/>
  <c r="BW27" i="6"/>
  <c r="CG27" i="6"/>
  <c r="CG30" i="6"/>
  <c r="BW30" i="6"/>
  <c r="CG33" i="7"/>
  <c r="BW33" i="7"/>
  <c r="BW29" i="7"/>
  <c r="CG29" i="7"/>
  <c r="CG31" i="7"/>
  <c r="BW31" i="7"/>
  <c r="CG27" i="7"/>
  <c r="BW27" i="7"/>
  <c r="BW76" i="7"/>
  <c r="CG76" i="7"/>
  <c r="CG26" i="7"/>
  <c r="BW26" i="7"/>
  <c r="CG20" i="10"/>
  <c r="BW20" i="10"/>
  <c r="BW72" i="10"/>
  <c r="CG72" i="10"/>
  <c r="BW23" i="10"/>
  <c r="CG23" i="10"/>
  <c r="BW77" i="10"/>
  <c r="CG77" i="10"/>
  <c r="BW21" i="10"/>
  <c r="CG21" i="10"/>
  <c r="CG21" i="6"/>
  <c r="BW21" i="6"/>
  <c r="CG31" i="6"/>
  <c r="BW31" i="6"/>
  <c r="BW23" i="6"/>
  <c r="CG23" i="6"/>
  <c r="BW33" i="6"/>
  <c r="CG33" i="6"/>
  <c r="BW22" i="6"/>
  <c r="CG22" i="6"/>
  <c r="CG25" i="6"/>
  <c r="BW25" i="6"/>
  <c r="BW77" i="7"/>
  <c r="CG77" i="7"/>
  <c r="BW21" i="7"/>
  <c r="CG21" i="7"/>
  <c r="BW25" i="7"/>
  <c r="CG25" i="7"/>
  <c r="CG23" i="7"/>
  <c r="BW23" i="7"/>
  <c r="CG18" i="7"/>
  <c r="BW18" i="7"/>
  <c r="BW19" i="7"/>
  <c r="CG19" i="7"/>
  <c r="CG27" i="10"/>
  <c r="BW27" i="10"/>
  <c r="BW31" i="10"/>
  <c r="CG31" i="10"/>
  <c r="BW24" i="10"/>
  <c r="CG24" i="10"/>
  <c r="CG25" i="10"/>
  <c r="BW25" i="10"/>
  <c r="CG35" i="10"/>
  <c r="BW35" i="10"/>
  <c r="BW36" i="6"/>
  <c r="CG36" i="6"/>
  <c r="BW34" i="6"/>
  <c r="CG34" i="6"/>
  <c r="CG24" i="6"/>
  <c r="BW24" i="6"/>
  <c r="BW72" i="6"/>
  <c r="CG72" i="6"/>
  <c r="BW77" i="6"/>
  <c r="CG77" i="6"/>
  <c r="BW28" i="6"/>
  <c r="CG28" i="6"/>
  <c r="BW26" i="6"/>
  <c r="CG26" i="6"/>
  <c r="CG35" i="7"/>
  <c r="BW35" i="7"/>
  <c r="BW28" i="7"/>
  <c r="CG28" i="7"/>
  <c r="CG36" i="7"/>
  <c r="BW36" i="7"/>
  <c r="BW24" i="7"/>
  <c r="CG24" i="7"/>
  <c r="BW72" i="7"/>
  <c r="CG72" i="7"/>
  <c r="BW32" i="10"/>
  <c r="CG32" i="10"/>
  <c r="BW28" i="10"/>
  <c r="CG28" i="10"/>
  <c r="CG26" i="10"/>
  <c r="BW26" i="10"/>
  <c r="CG22" i="10"/>
  <c r="BW22" i="10"/>
  <c r="CG34" i="10"/>
  <c r="BW34" i="10"/>
  <c r="BW33" i="10"/>
  <c r="CG33" i="10"/>
  <c r="BW35" i="6"/>
  <c r="CG35" i="6"/>
  <c r="BW29" i="6"/>
  <c r="CG29" i="6"/>
  <c r="BW18" i="6"/>
  <c r="CG18" i="6"/>
  <c r="CG32" i="7"/>
  <c r="BW32" i="7"/>
  <c r="CG22" i="7"/>
  <c r="BW22" i="7"/>
  <c r="BW34" i="7"/>
  <c r="CG34" i="7"/>
  <c r="BW20" i="7"/>
  <c r="CG20" i="7"/>
  <c r="BW30" i="7"/>
  <c r="CG30" i="7"/>
  <c r="BW76" i="10"/>
  <c r="CG76" i="10"/>
  <c r="CG36" i="10"/>
  <c r="BW36" i="10"/>
  <c r="CG18" i="10"/>
  <c r="BW18" i="10"/>
  <c r="BW30" i="10"/>
  <c r="CG30" i="10"/>
  <c r="BW29" i="10"/>
  <c r="CG29" i="10"/>
  <c r="BW19" i="10"/>
  <c r="CG19" i="10"/>
  <c r="Y21" i="5"/>
  <c r="AL20" i="5"/>
  <c r="U24" i="5"/>
  <c r="Y24" i="5"/>
  <c r="Y16" i="5"/>
  <c r="O6" i="4"/>
  <c r="X24" i="5"/>
  <c r="U21" i="5"/>
  <c r="X21" i="5" s="1"/>
  <c r="Z24" i="5"/>
  <c r="AL24" i="5"/>
  <c r="U20" i="5"/>
  <c r="X20" i="5" s="1"/>
  <c r="Z20" i="5"/>
  <c r="Z21" i="5"/>
  <c r="AL16" i="5"/>
  <c r="AL21" i="5"/>
  <c r="U16" i="5"/>
  <c r="X16" i="5" s="1"/>
  <c r="U15" i="5"/>
  <c r="X15" i="5" s="1"/>
  <c r="Z16" i="5"/>
  <c r="AL15" i="5"/>
  <c r="Z15" i="5"/>
  <c r="AN31" i="5"/>
  <c r="AO31" i="5"/>
  <c r="AN27" i="5"/>
  <c r="AO27" i="5"/>
  <c r="AO30" i="5"/>
  <c r="AN30" i="5"/>
  <c r="Z23" i="5"/>
  <c r="U23" i="5"/>
  <c r="AL23" i="5"/>
  <c r="AL22" i="5"/>
  <c r="U22" i="5"/>
  <c r="X22" i="5" s="1"/>
  <c r="Z22" i="5"/>
  <c r="Z25" i="5"/>
  <c r="U25" i="5"/>
  <c r="X25" i="5" s="1"/>
  <c r="AL25" i="5"/>
  <c r="S13" i="5"/>
  <c r="AO28" i="5"/>
  <c r="AN28" i="5"/>
  <c r="AO32" i="5"/>
  <c r="AN32" i="5"/>
  <c r="X23" i="5"/>
  <c r="Z14" i="5"/>
  <c r="U14" i="5"/>
  <c r="X14" i="5" s="1"/>
  <c r="Z18" i="5"/>
  <c r="U18" i="5"/>
  <c r="X18" i="5" s="1"/>
  <c r="AL18" i="5"/>
  <c r="AN33" i="5"/>
  <c r="AO33" i="5"/>
  <c r="AO26" i="5"/>
  <c r="AN26" i="5"/>
  <c r="Z17" i="5"/>
  <c r="AL17" i="5"/>
  <c r="U17" i="5"/>
  <c r="X17" i="5" s="1"/>
  <c r="AN29" i="5"/>
  <c r="AO29" i="5"/>
  <c r="Z19" i="5"/>
  <c r="U19" i="5"/>
  <c r="X19" i="5" s="1"/>
  <c r="AL19" i="5"/>
  <c r="AE11" i="4"/>
  <c r="BY75" i="9" l="1"/>
  <c r="DQ74" i="9"/>
  <c r="CH74" i="9"/>
  <c r="DZ74" i="9"/>
  <c r="EB74" i="9"/>
  <c r="CR74" i="9"/>
  <c r="EE74" i="9"/>
  <c r="EA74" i="9"/>
  <c r="CT74" i="9"/>
  <c r="CV74" i="9"/>
  <c r="EF74" i="9"/>
  <c r="CP74" i="9"/>
  <c r="CQ74" i="9"/>
  <c r="CU74" i="9"/>
  <c r="CS74" i="9"/>
  <c r="CX73" i="9"/>
  <c r="D73" i="9" s="1"/>
  <c r="AQ73" i="9" s="1"/>
  <c r="FB72" i="9"/>
  <c r="AL14" i="5"/>
  <c r="Y13" i="5"/>
  <c r="Z13" i="5"/>
  <c r="X13" i="5"/>
  <c r="AL13" i="5"/>
  <c r="AL11" i="5" s="1"/>
  <c r="AE14" i="4"/>
  <c r="AG14" i="4" s="1"/>
  <c r="AE16" i="4"/>
  <c r="AG16" i="4" s="1"/>
  <c r="AE18" i="4"/>
  <c r="AG18" i="4" s="1"/>
  <c r="AE20" i="4"/>
  <c r="AG20" i="4" s="1"/>
  <c r="AE22" i="4"/>
  <c r="AG22" i="4" s="1"/>
  <c r="AE24" i="4"/>
  <c r="AG24" i="4" s="1"/>
  <c r="AE26" i="4"/>
  <c r="AG26" i="4" s="1"/>
  <c r="AE28" i="4"/>
  <c r="AG28" i="4" s="1"/>
  <c r="AE30" i="4"/>
  <c r="AG30" i="4" s="1"/>
  <c r="AE32" i="4"/>
  <c r="AG32" i="4" s="1"/>
  <c r="AF14" i="4"/>
  <c r="AH14" i="4" s="1"/>
  <c r="AF16" i="4"/>
  <c r="AH16" i="4" s="1"/>
  <c r="AF18" i="4"/>
  <c r="AH18" i="4" s="1"/>
  <c r="AF20" i="4"/>
  <c r="AH20" i="4" s="1"/>
  <c r="AF22" i="4"/>
  <c r="AH22" i="4" s="1"/>
  <c r="AF24" i="4"/>
  <c r="AH24" i="4" s="1"/>
  <c r="AF26" i="4"/>
  <c r="AH26" i="4" s="1"/>
  <c r="AF28" i="4"/>
  <c r="AH28" i="4" s="1"/>
  <c r="AF30" i="4"/>
  <c r="AH30" i="4" s="1"/>
  <c r="AF32" i="4"/>
  <c r="AH32" i="4" s="1"/>
  <c r="AE15" i="4"/>
  <c r="AG15" i="4" s="1"/>
  <c r="AE17" i="4"/>
  <c r="AG17" i="4" s="1"/>
  <c r="AE19" i="4"/>
  <c r="AG19" i="4" s="1"/>
  <c r="AE21" i="4"/>
  <c r="AG21" i="4" s="1"/>
  <c r="AE23" i="4"/>
  <c r="AG23" i="4" s="1"/>
  <c r="AE25" i="4"/>
  <c r="AG25" i="4" s="1"/>
  <c r="AE27" i="4"/>
  <c r="AG27" i="4" s="1"/>
  <c r="AE29" i="4"/>
  <c r="AG29" i="4" s="1"/>
  <c r="AE31" i="4"/>
  <c r="AG31" i="4" s="1"/>
  <c r="AE33" i="4"/>
  <c r="AG33" i="4" s="1"/>
  <c r="AF15" i="4"/>
  <c r="AH15" i="4" s="1"/>
  <c r="AF17" i="4"/>
  <c r="AH17" i="4" s="1"/>
  <c r="AF19" i="4"/>
  <c r="AH19" i="4" s="1"/>
  <c r="AF21" i="4"/>
  <c r="AH21" i="4" s="1"/>
  <c r="AF23" i="4"/>
  <c r="AH23" i="4" s="1"/>
  <c r="AF25" i="4"/>
  <c r="AH25" i="4" s="1"/>
  <c r="AF27" i="4"/>
  <c r="AH27" i="4" s="1"/>
  <c r="AF29" i="4"/>
  <c r="AH29" i="4" s="1"/>
  <c r="AF31" i="4"/>
  <c r="AH31" i="4" s="1"/>
  <c r="AF33" i="4"/>
  <c r="AH33" i="4" s="1"/>
  <c r="AF13" i="4"/>
  <c r="AE13" i="4"/>
  <c r="AG13" i="4" s="1"/>
  <c r="BY76" i="9" l="1"/>
  <c r="EF75" i="9"/>
  <c r="CU75" i="9"/>
  <c r="EB75" i="9"/>
  <c r="CH75" i="9"/>
  <c r="DZ75" i="9"/>
  <c r="CV75" i="9"/>
  <c r="CR75" i="9"/>
  <c r="CQ75" i="9"/>
  <c r="CT75" i="9"/>
  <c r="CP75" i="9"/>
  <c r="EE75" i="9"/>
  <c r="CS75" i="9"/>
  <c r="DQ75" i="9"/>
  <c r="EA75" i="9"/>
  <c r="CX74" i="9"/>
  <c r="D74" i="9" s="1"/>
  <c r="AQ74" i="9" s="1"/>
  <c r="FB73" i="9"/>
  <c r="AH13" i="4"/>
  <c r="O2" i="4"/>
  <c r="CX75" i="9" l="1"/>
  <c r="D75" i="9" s="1"/>
  <c r="AQ75" i="9" s="1"/>
  <c r="FB75" i="9" s="1"/>
  <c r="BY77" i="9"/>
  <c r="CR76" i="9"/>
  <c r="EE76" i="9"/>
  <c r="EB76" i="9"/>
  <c r="CQ76" i="9"/>
  <c r="CT76" i="9"/>
  <c r="CV76" i="9"/>
  <c r="DQ76" i="9"/>
  <c r="CP76" i="9"/>
  <c r="DZ76" i="9"/>
  <c r="CS76" i="9"/>
  <c r="EA76" i="9"/>
  <c r="CU76" i="9"/>
  <c r="EF76" i="9"/>
  <c r="CH76" i="9"/>
  <c r="FB74" i="9"/>
  <c r="AE3" i="9"/>
  <c r="DD25" i="9" s="1"/>
  <c r="T3" i="5"/>
  <c r="AC13" i="5" s="1"/>
  <c r="CX76" i="9" l="1"/>
  <c r="D76" i="9" s="1"/>
  <c r="AQ76" i="9" s="1"/>
  <c r="BY78" i="9"/>
  <c r="CH77" i="9"/>
  <c r="DQ77" i="9"/>
  <c r="CU77" i="9"/>
  <c r="EB77" i="9"/>
  <c r="CQ77" i="9"/>
  <c r="EA77" i="9"/>
  <c r="CV77" i="9"/>
  <c r="CR77" i="9"/>
  <c r="CP77" i="9"/>
  <c r="EE77" i="9"/>
  <c r="DZ77" i="9"/>
  <c r="EF77" i="9"/>
  <c r="CT77" i="9"/>
  <c r="CS77" i="9"/>
  <c r="DD77" i="9"/>
  <c r="DP77" i="9" s="1"/>
  <c r="DD34" i="9"/>
  <c r="DD29" i="9"/>
  <c r="DD24" i="9"/>
  <c r="DD38" i="9"/>
  <c r="DD81" i="9"/>
  <c r="DP81" i="9" s="1"/>
  <c r="DD37" i="9"/>
  <c r="DD26" i="9"/>
  <c r="DD30" i="9"/>
  <c r="DD33" i="9"/>
  <c r="DD27" i="9"/>
  <c r="DD32" i="9"/>
  <c r="DD35" i="9"/>
  <c r="DD31" i="9"/>
  <c r="DD39" i="9"/>
  <c r="DD28" i="9"/>
  <c r="DD36" i="9"/>
  <c r="DD40" i="9"/>
  <c r="DD82" i="9"/>
  <c r="DD23" i="9"/>
  <c r="DD41" i="9"/>
  <c r="AC13" i="8"/>
  <c r="AM13" i="8" s="1"/>
  <c r="AC17" i="8"/>
  <c r="AM17" i="8" s="1"/>
  <c r="AC14" i="8"/>
  <c r="AM14" i="8" s="1"/>
  <c r="AC18" i="8"/>
  <c r="AM18" i="8" s="1"/>
  <c r="AC16" i="8"/>
  <c r="AM16" i="8" s="1"/>
  <c r="AC15" i="8"/>
  <c r="AM15" i="8" s="1"/>
  <c r="AC20" i="5"/>
  <c r="AM20" i="5" s="1"/>
  <c r="T20" i="5" s="1"/>
  <c r="AC16" i="5"/>
  <c r="AM16" i="5" s="1"/>
  <c r="T16" i="5" s="1"/>
  <c r="AC15" i="5"/>
  <c r="AM15" i="5" s="1"/>
  <c r="T15" i="5" s="1"/>
  <c r="AC24" i="5"/>
  <c r="AM24" i="5" s="1"/>
  <c r="T24" i="5" s="1"/>
  <c r="AC21" i="5"/>
  <c r="AM21" i="5" s="1"/>
  <c r="T21" i="5" s="1"/>
  <c r="AC22" i="5"/>
  <c r="AM22" i="5" s="1"/>
  <c r="T22" i="5" s="1"/>
  <c r="AC25" i="5"/>
  <c r="AM25" i="5" s="1"/>
  <c r="T25" i="5" s="1"/>
  <c r="AC14" i="5"/>
  <c r="AM14" i="5" s="1"/>
  <c r="T14" i="5" s="1"/>
  <c r="AC23" i="5"/>
  <c r="AM23" i="5" s="1"/>
  <c r="T23" i="5" s="1"/>
  <c r="AC18" i="5"/>
  <c r="AM18" i="5" s="1"/>
  <c r="T18" i="5" s="1"/>
  <c r="AC19" i="5"/>
  <c r="AM19" i="5" s="1"/>
  <c r="T19" i="5" s="1"/>
  <c r="AC17" i="5"/>
  <c r="AM17" i="5" s="1"/>
  <c r="T17" i="5" s="1"/>
  <c r="AM13" i="5"/>
  <c r="T13" i="5" s="1"/>
  <c r="AQ17" i="9" a="1"/>
  <c r="AQ17" i="9" l="1"/>
  <c r="CX77" i="9"/>
  <c r="D77" i="9" s="1"/>
  <c r="AQ77" i="9" s="1"/>
  <c r="FB77" i="9" s="1"/>
  <c r="FI77" i="9" s="1"/>
  <c r="BY79" i="9"/>
  <c r="CH78" i="9"/>
  <c r="DQ78" i="9"/>
  <c r="DZ78" i="9"/>
  <c r="CU78" i="9"/>
  <c r="CQ78" i="9"/>
  <c r="EB78" i="9"/>
  <c r="EA78" i="9"/>
  <c r="CP78" i="9"/>
  <c r="EE78" i="9"/>
  <c r="CS78" i="9"/>
  <c r="EF78" i="9"/>
  <c r="CV78" i="9"/>
  <c r="CR78" i="9"/>
  <c r="CT78" i="9"/>
  <c r="FB76" i="9"/>
  <c r="AM10" i="5"/>
  <c r="AM11" i="5"/>
  <c r="AO18" i="8"/>
  <c r="AN18" i="8"/>
  <c r="AN14" i="8"/>
  <c r="AO14" i="8"/>
  <c r="AN17" i="8"/>
  <c r="AO17" i="8"/>
  <c r="AO16" i="8"/>
  <c r="AN16" i="8"/>
  <c r="AO15" i="8"/>
  <c r="AN15" i="8"/>
  <c r="AN13" i="8"/>
  <c r="AO13" i="8"/>
  <c r="AO17" i="5"/>
  <c r="AN17" i="5"/>
  <c r="AO14" i="5"/>
  <c r="AN14" i="5"/>
  <c r="AO24" i="5"/>
  <c r="AN24" i="5"/>
  <c r="AO19" i="5"/>
  <c r="AN19" i="5"/>
  <c r="AN25" i="5"/>
  <c r="AO25" i="5"/>
  <c r="AO15" i="5"/>
  <c r="AN15" i="5"/>
  <c r="AO18" i="5"/>
  <c r="AN18" i="5"/>
  <c r="AO22" i="5"/>
  <c r="AN22" i="5"/>
  <c r="AO16" i="5"/>
  <c r="AN16" i="5"/>
  <c r="AO13" i="5"/>
  <c r="AN13" i="5"/>
  <c r="AN23" i="5"/>
  <c r="AO23" i="5"/>
  <c r="AO21" i="5"/>
  <c r="AN21" i="5"/>
  <c r="AO20" i="5"/>
  <c r="AN20" i="5"/>
  <c r="T11" i="5" a="1"/>
  <c r="CX78" i="9" l="1"/>
  <c r="D78" i="9" s="1"/>
  <c r="AQ78" i="9" s="1"/>
  <c r="FB78" i="9" s="1"/>
  <c r="FI78" i="9" s="1"/>
  <c r="BY80" i="9"/>
  <c r="EF79" i="9"/>
  <c r="CR79" i="9"/>
  <c r="DQ79" i="9"/>
  <c r="CH79" i="9"/>
  <c r="EB79" i="9"/>
  <c r="CQ79" i="9"/>
  <c r="CP79" i="9"/>
  <c r="EA79" i="9"/>
  <c r="DZ79" i="9"/>
  <c r="CT79" i="9"/>
  <c r="EE79" i="9"/>
  <c r="CV79" i="9"/>
  <c r="CU79" i="9"/>
  <c r="CS79" i="9"/>
  <c r="T11" i="5"/>
  <c r="AO11" i="5"/>
  <c r="L2" i="5" s="1"/>
  <c r="BY81" i="9" l="1"/>
  <c r="DQ80" i="9"/>
  <c r="DZ80" i="9"/>
  <c r="CH80" i="9"/>
  <c r="CV80" i="9"/>
  <c r="EF80" i="9"/>
  <c r="EB80" i="9"/>
  <c r="CP80" i="9"/>
  <c r="CS80" i="9"/>
  <c r="CT80" i="9"/>
  <c r="CU80" i="9"/>
  <c r="CR80" i="9"/>
  <c r="EA80" i="9"/>
  <c r="CQ80" i="9"/>
  <c r="EE80" i="9"/>
  <c r="CX79" i="9"/>
  <c r="D79" i="9" s="1"/>
  <c r="AQ79" i="9" s="1"/>
  <c r="FB79" i="9" s="1"/>
  <c r="AK3" i="10"/>
  <c r="BL77" i="10" s="1"/>
  <c r="BV77" i="10" s="1"/>
  <c r="AF3" i="9"/>
  <c r="BL21" i="10"/>
  <c r="BV21" i="10" s="1"/>
  <c r="BL20" i="10"/>
  <c r="BV20" i="10" s="1"/>
  <c r="BL24" i="10"/>
  <c r="BV24" i="10" s="1"/>
  <c r="BL19" i="10"/>
  <c r="BV19" i="10" s="1"/>
  <c r="BL25" i="10"/>
  <c r="BV25" i="10" s="1"/>
  <c r="BL28" i="10"/>
  <c r="BV28" i="10" s="1"/>
  <c r="BL23" i="10"/>
  <c r="BV23" i="10" s="1"/>
  <c r="BL22" i="10"/>
  <c r="BV22" i="10" s="1"/>
  <c r="BL31" i="10"/>
  <c r="BV31" i="10" s="1"/>
  <c r="BL29" i="10"/>
  <c r="BV29" i="10" s="1"/>
  <c r="BL32" i="10"/>
  <c r="BV32" i="10" s="1"/>
  <c r="BL26" i="10"/>
  <c r="BV26" i="10" s="1"/>
  <c r="BL30" i="10"/>
  <c r="BV30" i="10" s="1"/>
  <c r="BL27" i="10"/>
  <c r="BV27" i="10" s="1"/>
  <c r="BL42" i="10"/>
  <c r="BV42" i="10" s="1"/>
  <c r="BL34" i="10"/>
  <c r="BV34" i="10" s="1"/>
  <c r="BL37" i="10"/>
  <c r="BV37" i="10" s="1"/>
  <c r="BL35" i="10"/>
  <c r="BV35" i="10" s="1"/>
  <c r="BL40" i="10"/>
  <c r="BV40" i="10" s="1"/>
  <c r="BL33" i="10"/>
  <c r="BV33" i="10" s="1"/>
  <c r="BL39" i="10"/>
  <c r="BV39" i="10" s="1"/>
  <c r="BL43" i="10"/>
  <c r="BV43" i="10" s="1"/>
  <c r="BL38" i="10"/>
  <c r="BV38" i="10" s="1"/>
  <c r="BL41" i="10"/>
  <c r="BV41" i="10" s="1"/>
  <c r="BL36" i="10"/>
  <c r="BV36" i="10" s="1"/>
  <c r="AK3" i="6"/>
  <c r="AK3" i="7"/>
  <c r="O14" i="1"/>
  <c r="O15" i="1"/>
  <c r="O16" i="1"/>
  <c r="O17" i="1"/>
  <c r="O18" i="1"/>
  <c r="O19" i="1"/>
  <c r="O20" i="1"/>
  <c r="O21" i="1"/>
  <c r="AJ21" i="1" s="1"/>
  <c r="O22" i="1"/>
  <c r="AJ22" i="1" s="1"/>
  <c r="O23" i="1"/>
  <c r="O24" i="1"/>
  <c r="O25" i="1"/>
  <c r="AJ25" i="1" s="1"/>
  <c r="O26" i="1"/>
  <c r="AJ26" i="1" s="1"/>
  <c r="O27" i="1"/>
  <c r="O28" i="1"/>
  <c r="O29" i="1"/>
  <c r="AJ29" i="1" s="1"/>
  <c r="O30" i="1"/>
  <c r="AJ30" i="1" s="1"/>
  <c r="O31" i="1"/>
  <c r="O32" i="1"/>
  <c r="O33" i="1"/>
  <c r="AJ33" i="1" s="1"/>
  <c r="O34" i="1"/>
  <c r="AJ34" i="1" s="1"/>
  <c r="O35" i="1"/>
  <c r="O36" i="1"/>
  <c r="O37" i="1"/>
  <c r="AJ37" i="1" s="1"/>
  <c r="O38" i="1"/>
  <c r="AJ38" i="1" s="1"/>
  <c r="O39" i="1"/>
  <c r="O40" i="1"/>
  <c r="O41" i="1"/>
  <c r="O42" i="1"/>
  <c r="O43" i="1"/>
  <c r="O44" i="1"/>
  <c r="O13" i="1"/>
  <c r="P13" i="1"/>
  <c r="AJ14" i="1"/>
  <c r="AJ15" i="1"/>
  <c r="AJ16" i="1"/>
  <c r="AJ17" i="1"/>
  <c r="AJ18" i="1"/>
  <c r="AJ40" i="1"/>
  <c r="AJ41" i="1"/>
  <c r="AJ42" i="1"/>
  <c r="AJ43" i="1"/>
  <c r="AJ44" i="1"/>
  <c r="AJ13" i="1"/>
  <c r="AD14" i="1"/>
  <c r="AE14" i="1"/>
  <c r="AF14" i="1"/>
  <c r="AG14" i="1"/>
  <c r="AH14" i="1"/>
  <c r="AD15" i="1"/>
  <c r="AE15" i="1"/>
  <c r="AF15" i="1"/>
  <c r="AG15" i="1"/>
  <c r="AH15" i="1"/>
  <c r="AD16" i="1"/>
  <c r="AE16" i="1"/>
  <c r="AF16" i="1"/>
  <c r="AG16" i="1"/>
  <c r="AH16" i="1"/>
  <c r="AD17" i="1"/>
  <c r="AE17" i="1"/>
  <c r="AF17" i="1"/>
  <c r="AG17" i="1"/>
  <c r="AH17" i="1"/>
  <c r="AD18" i="1"/>
  <c r="AE18" i="1"/>
  <c r="AF18" i="1"/>
  <c r="AG18" i="1"/>
  <c r="AH18" i="1"/>
  <c r="AD40" i="1"/>
  <c r="AE40" i="1"/>
  <c r="AF40" i="1"/>
  <c r="AG40" i="1"/>
  <c r="AH40" i="1"/>
  <c r="AD41" i="1"/>
  <c r="AE41" i="1"/>
  <c r="AF41" i="1"/>
  <c r="AG41" i="1"/>
  <c r="AH41" i="1"/>
  <c r="AD42" i="1"/>
  <c r="AE42" i="1"/>
  <c r="AF42" i="1"/>
  <c r="AG42" i="1"/>
  <c r="AH42" i="1"/>
  <c r="AD43" i="1"/>
  <c r="AE43" i="1"/>
  <c r="AF43" i="1"/>
  <c r="AG43" i="1"/>
  <c r="AH43" i="1"/>
  <c r="AD44" i="1"/>
  <c r="AE44" i="1"/>
  <c r="AF44" i="1"/>
  <c r="AG44" i="1"/>
  <c r="AH44" i="1"/>
  <c r="AH13" i="1"/>
  <c r="AG13" i="1"/>
  <c r="AF13" i="1"/>
  <c r="AE13" i="1"/>
  <c r="AD13" i="1"/>
  <c r="S14" i="1"/>
  <c r="T14" i="1"/>
  <c r="S15" i="1"/>
  <c r="T15" i="1"/>
  <c r="S16" i="1"/>
  <c r="T16" i="1"/>
  <c r="S17" i="1"/>
  <c r="T17" i="1"/>
  <c r="S18" i="1"/>
  <c r="T18" i="1"/>
  <c r="S40" i="1"/>
  <c r="T40" i="1"/>
  <c r="S41" i="1"/>
  <c r="T41" i="1"/>
  <c r="S42" i="1"/>
  <c r="T42" i="1"/>
  <c r="S43" i="1"/>
  <c r="T43" i="1"/>
  <c r="S44" i="1"/>
  <c r="T44" i="1"/>
  <c r="T13" i="1"/>
  <c r="S13" i="1"/>
  <c r="R14" i="1"/>
  <c r="R15" i="1"/>
  <c r="R16" i="1"/>
  <c r="R17" i="1"/>
  <c r="R18" i="1"/>
  <c r="R40" i="1"/>
  <c r="R41" i="1"/>
  <c r="R42" i="1"/>
  <c r="R43" i="1"/>
  <c r="R44" i="1"/>
  <c r="R13" i="1"/>
  <c r="Q14" i="1"/>
  <c r="Q15" i="1"/>
  <c r="Q16" i="1"/>
  <c r="Q17" i="1"/>
  <c r="Q18" i="1"/>
  <c r="Q40" i="1"/>
  <c r="Q41" i="1"/>
  <c r="Q42" i="1"/>
  <c r="Q43" i="1"/>
  <c r="Q44" i="1"/>
  <c r="Q13" i="1"/>
  <c r="P14" i="1"/>
  <c r="P15" i="1"/>
  <c r="P16" i="1"/>
  <c r="P17" i="1"/>
  <c r="P18" i="1"/>
  <c r="P19" i="1"/>
  <c r="Q19" i="1" s="1"/>
  <c r="R19" i="1" s="1"/>
  <c r="S19" i="1" s="1"/>
  <c r="T19" i="1" s="1"/>
  <c r="P20" i="1"/>
  <c r="Q20" i="1" s="1"/>
  <c r="R20" i="1" s="1"/>
  <c r="S20" i="1" s="1"/>
  <c r="T20" i="1" s="1"/>
  <c r="P21" i="1"/>
  <c r="Q21" i="1" s="1"/>
  <c r="R21" i="1" s="1"/>
  <c r="S21" i="1" s="1"/>
  <c r="T21" i="1" s="1"/>
  <c r="P22" i="1"/>
  <c r="Q22" i="1" s="1"/>
  <c r="R22" i="1" s="1"/>
  <c r="S22" i="1" s="1"/>
  <c r="T22" i="1" s="1"/>
  <c r="P23" i="1"/>
  <c r="Q23" i="1" s="1"/>
  <c r="R23" i="1" s="1"/>
  <c r="S23" i="1" s="1"/>
  <c r="T23" i="1" s="1"/>
  <c r="P24" i="1"/>
  <c r="Q24" i="1" s="1"/>
  <c r="R24" i="1" s="1"/>
  <c r="S24" i="1" s="1"/>
  <c r="T24" i="1" s="1"/>
  <c r="P25" i="1"/>
  <c r="Q25" i="1" s="1"/>
  <c r="R25" i="1" s="1"/>
  <c r="S25" i="1" s="1"/>
  <c r="T25" i="1" s="1"/>
  <c r="P26" i="1"/>
  <c r="Q26" i="1" s="1"/>
  <c r="R26" i="1" s="1"/>
  <c r="S26" i="1" s="1"/>
  <c r="T26" i="1" s="1"/>
  <c r="P27" i="1"/>
  <c r="Q27" i="1" s="1"/>
  <c r="R27" i="1" s="1"/>
  <c r="S27" i="1" s="1"/>
  <c r="T27" i="1" s="1"/>
  <c r="P28" i="1"/>
  <c r="Q28" i="1" s="1"/>
  <c r="R28" i="1" s="1"/>
  <c r="S28" i="1" s="1"/>
  <c r="T28" i="1" s="1"/>
  <c r="P29" i="1"/>
  <c r="Q29" i="1" s="1"/>
  <c r="R29" i="1" s="1"/>
  <c r="S29" i="1" s="1"/>
  <c r="T29" i="1" s="1"/>
  <c r="P30" i="1"/>
  <c r="Q30" i="1" s="1"/>
  <c r="R30" i="1" s="1"/>
  <c r="S30" i="1" s="1"/>
  <c r="T30" i="1" s="1"/>
  <c r="P31" i="1"/>
  <c r="Q31" i="1" s="1"/>
  <c r="R31" i="1" s="1"/>
  <c r="S31" i="1" s="1"/>
  <c r="T31" i="1" s="1"/>
  <c r="P32" i="1"/>
  <c r="Q32" i="1" s="1"/>
  <c r="R32" i="1" s="1"/>
  <c r="S32" i="1" s="1"/>
  <c r="T32" i="1" s="1"/>
  <c r="P33" i="1"/>
  <c r="Q33" i="1" s="1"/>
  <c r="R33" i="1" s="1"/>
  <c r="S33" i="1" s="1"/>
  <c r="T33" i="1" s="1"/>
  <c r="P34" i="1"/>
  <c r="Q34" i="1" s="1"/>
  <c r="R34" i="1" s="1"/>
  <c r="S34" i="1" s="1"/>
  <c r="T34" i="1" s="1"/>
  <c r="P35" i="1"/>
  <c r="Q35" i="1" s="1"/>
  <c r="R35" i="1" s="1"/>
  <c r="S35" i="1" s="1"/>
  <c r="T35" i="1" s="1"/>
  <c r="P36" i="1"/>
  <c r="Q36" i="1" s="1"/>
  <c r="R36" i="1" s="1"/>
  <c r="S36" i="1" s="1"/>
  <c r="T36" i="1" s="1"/>
  <c r="P37" i="1"/>
  <c r="Q37" i="1" s="1"/>
  <c r="R37" i="1" s="1"/>
  <c r="S37" i="1" s="1"/>
  <c r="T37" i="1" s="1"/>
  <c r="P38" i="1"/>
  <c r="Q38" i="1" s="1"/>
  <c r="R38" i="1" s="1"/>
  <c r="S38" i="1" s="1"/>
  <c r="T38" i="1" s="1"/>
  <c r="P39" i="1"/>
  <c r="Q39" i="1" s="1"/>
  <c r="R39" i="1" s="1"/>
  <c r="S39" i="1" s="1"/>
  <c r="T39" i="1" s="1"/>
  <c r="P40" i="1"/>
  <c r="P41" i="1"/>
  <c r="P42" i="1"/>
  <c r="P43" i="1"/>
  <c r="P44" i="1"/>
  <c r="AJ35" i="1"/>
  <c r="AJ36" i="1"/>
  <c r="AJ39" i="1"/>
  <c r="F34" i="1"/>
  <c r="F35" i="1"/>
  <c r="F36" i="1"/>
  <c r="F37" i="1"/>
  <c r="F38" i="1"/>
  <c r="F39" i="1"/>
  <c r="F40" i="1"/>
  <c r="F41" i="1"/>
  <c r="F42" i="1"/>
  <c r="F43" i="1"/>
  <c r="F44" i="1"/>
  <c r="AJ19" i="1"/>
  <c r="AJ20" i="1"/>
  <c r="AJ23" i="1"/>
  <c r="AJ24" i="1"/>
  <c r="AJ27" i="1"/>
  <c r="AJ28" i="1"/>
  <c r="AJ31" i="1"/>
  <c r="AJ32" i="1"/>
  <c r="AL512" i="1"/>
  <c r="AM512" i="1" s="1"/>
  <c r="AN512" i="1" s="1"/>
  <c r="AO512" i="1" s="1"/>
  <c r="AJ512" i="1"/>
  <c r="AL511" i="1"/>
  <c r="AM511" i="1" s="1"/>
  <c r="AN511" i="1" s="1"/>
  <c r="AO511" i="1" s="1"/>
  <c r="AJ511" i="1"/>
  <c r="AL510" i="1"/>
  <c r="AM510" i="1" s="1"/>
  <c r="AN510" i="1" s="1"/>
  <c r="AO510" i="1" s="1"/>
  <c r="AJ510" i="1"/>
  <c r="AL509" i="1"/>
  <c r="AM509" i="1" s="1"/>
  <c r="AN509" i="1" s="1"/>
  <c r="AO509" i="1" s="1"/>
  <c r="AJ509" i="1"/>
  <c r="AL508" i="1"/>
  <c r="AM508" i="1" s="1"/>
  <c r="AN508" i="1" s="1"/>
  <c r="AO508" i="1" s="1"/>
  <c r="AJ508" i="1"/>
  <c r="AL507" i="1"/>
  <c r="AM507" i="1" s="1"/>
  <c r="AN507" i="1" s="1"/>
  <c r="AO507" i="1" s="1"/>
  <c r="AJ507" i="1"/>
  <c r="AL506" i="1"/>
  <c r="AM506" i="1" s="1"/>
  <c r="AN506" i="1" s="1"/>
  <c r="AO506" i="1" s="1"/>
  <c r="AJ506" i="1"/>
  <c r="AL505" i="1"/>
  <c r="AM505" i="1" s="1"/>
  <c r="AN505" i="1" s="1"/>
  <c r="AO505" i="1" s="1"/>
  <c r="AJ505" i="1"/>
  <c r="AL504" i="1"/>
  <c r="AM504" i="1" s="1"/>
  <c r="AN504" i="1" s="1"/>
  <c r="AO504" i="1" s="1"/>
  <c r="AJ504" i="1"/>
  <c r="AL503" i="1"/>
  <c r="AM503" i="1" s="1"/>
  <c r="AN503" i="1" s="1"/>
  <c r="AO503" i="1" s="1"/>
  <c r="AJ503" i="1"/>
  <c r="AL502" i="1"/>
  <c r="AM502" i="1" s="1"/>
  <c r="AN502" i="1" s="1"/>
  <c r="AO502" i="1" s="1"/>
  <c r="AJ502" i="1"/>
  <c r="AL501" i="1"/>
  <c r="AM501" i="1" s="1"/>
  <c r="AN501" i="1" s="1"/>
  <c r="AO501" i="1" s="1"/>
  <c r="AJ501" i="1"/>
  <c r="AL500" i="1"/>
  <c r="AM500" i="1" s="1"/>
  <c r="AN500" i="1" s="1"/>
  <c r="AO500" i="1" s="1"/>
  <c r="AJ500" i="1"/>
  <c r="AL499" i="1"/>
  <c r="AM499" i="1" s="1"/>
  <c r="AN499" i="1" s="1"/>
  <c r="AO499" i="1" s="1"/>
  <c r="AJ499" i="1"/>
  <c r="AL498" i="1"/>
  <c r="AM498" i="1" s="1"/>
  <c r="AN498" i="1" s="1"/>
  <c r="AO498" i="1" s="1"/>
  <c r="AJ498" i="1"/>
  <c r="AL497" i="1"/>
  <c r="AM497" i="1" s="1"/>
  <c r="AN497" i="1" s="1"/>
  <c r="AO497" i="1" s="1"/>
  <c r="AJ497" i="1"/>
  <c r="AL496" i="1"/>
  <c r="AM496" i="1" s="1"/>
  <c r="AN496" i="1" s="1"/>
  <c r="AO496" i="1" s="1"/>
  <c r="AJ496" i="1"/>
  <c r="AL495" i="1"/>
  <c r="AM495" i="1" s="1"/>
  <c r="AN495" i="1" s="1"/>
  <c r="AO495" i="1" s="1"/>
  <c r="AJ495" i="1"/>
  <c r="AL494" i="1"/>
  <c r="AM494" i="1" s="1"/>
  <c r="AN494" i="1" s="1"/>
  <c r="AO494" i="1" s="1"/>
  <c r="AJ494" i="1"/>
  <c r="AL493" i="1"/>
  <c r="AM493" i="1" s="1"/>
  <c r="AN493" i="1" s="1"/>
  <c r="AO493" i="1" s="1"/>
  <c r="AJ493" i="1"/>
  <c r="AL492" i="1"/>
  <c r="AM492" i="1" s="1"/>
  <c r="AN492" i="1" s="1"/>
  <c r="AO492" i="1" s="1"/>
  <c r="AJ492" i="1"/>
  <c r="AL491" i="1"/>
  <c r="AM491" i="1" s="1"/>
  <c r="AN491" i="1" s="1"/>
  <c r="AO491" i="1" s="1"/>
  <c r="AJ491" i="1"/>
  <c r="AL490" i="1"/>
  <c r="AM490" i="1" s="1"/>
  <c r="AN490" i="1" s="1"/>
  <c r="AO490" i="1" s="1"/>
  <c r="AJ490" i="1"/>
  <c r="AL489" i="1"/>
  <c r="AM489" i="1" s="1"/>
  <c r="AN489" i="1" s="1"/>
  <c r="AO489" i="1" s="1"/>
  <c r="AJ489" i="1"/>
  <c r="AL488" i="1"/>
  <c r="AM488" i="1" s="1"/>
  <c r="AN488" i="1" s="1"/>
  <c r="AO488" i="1" s="1"/>
  <c r="AJ488" i="1"/>
  <c r="AL487" i="1"/>
  <c r="AM487" i="1" s="1"/>
  <c r="AN487" i="1" s="1"/>
  <c r="AO487" i="1" s="1"/>
  <c r="AJ487" i="1"/>
  <c r="AL486" i="1"/>
  <c r="AM486" i="1" s="1"/>
  <c r="AN486" i="1" s="1"/>
  <c r="AO486" i="1" s="1"/>
  <c r="AJ486" i="1"/>
  <c r="AL485" i="1"/>
  <c r="AM485" i="1" s="1"/>
  <c r="AN485" i="1" s="1"/>
  <c r="AO485" i="1" s="1"/>
  <c r="AJ485" i="1"/>
  <c r="AL484" i="1"/>
  <c r="AM484" i="1" s="1"/>
  <c r="AN484" i="1" s="1"/>
  <c r="AO484" i="1" s="1"/>
  <c r="AJ484" i="1"/>
  <c r="AL483" i="1"/>
  <c r="AM483" i="1" s="1"/>
  <c r="AN483" i="1" s="1"/>
  <c r="AO483" i="1" s="1"/>
  <c r="AJ483" i="1"/>
  <c r="AL482" i="1"/>
  <c r="AM482" i="1" s="1"/>
  <c r="AN482" i="1" s="1"/>
  <c r="AO482" i="1" s="1"/>
  <c r="AJ482" i="1"/>
  <c r="AL481" i="1"/>
  <c r="AM481" i="1" s="1"/>
  <c r="AN481" i="1" s="1"/>
  <c r="AO481" i="1" s="1"/>
  <c r="AJ481" i="1"/>
  <c r="AL480" i="1"/>
  <c r="AM480" i="1" s="1"/>
  <c r="AN480" i="1" s="1"/>
  <c r="AO480" i="1" s="1"/>
  <c r="AJ480" i="1"/>
  <c r="AL479" i="1"/>
  <c r="AM479" i="1" s="1"/>
  <c r="AN479" i="1" s="1"/>
  <c r="AO479" i="1" s="1"/>
  <c r="AJ479" i="1"/>
  <c r="AL478" i="1"/>
  <c r="AM478" i="1" s="1"/>
  <c r="AN478" i="1" s="1"/>
  <c r="AO478" i="1" s="1"/>
  <c r="AJ478" i="1"/>
  <c r="AL477" i="1"/>
  <c r="AM477" i="1" s="1"/>
  <c r="AN477" i="1" s="1"/>
  <c r="AO477" i="1" s="1"/>
  <c r="AJ477" i="1"/>
  <c r="AL476" i="1"/>
  <c r="AM476" i="1" s="1"/>
  <c r="AN476" i="1" s="1"/>
  <c r="AO476" i="1" s="1"/>
  <c r="AJ476" i="1"/>
  <c r="AL475" i="1"/>
  <c r="AM475" i="1" s="1"/>
  <c r="AN475" i="1" s="1"/>
  <c r="AO475" i="1" s="1"/>
  <c r="AJ475" i="1"/>
  <c r="AL474" i="1"/>
  <c r="AM474" i="1" s="1"/>
  <c r="AN474" i="1" s="1"/>
  <c r="AO474" i="1" s="1"/>
  <c r="AJ474" i="1"/>
  <c r="AL473" i="1"/>
  <c r="AM473" i="1" s="1"/>
  <c r="AN473" i="1" s="1"/>
  <c r="AO473" i="1" s="1"/>
  <c r="AJ473" i="1"/>
  <c r="AL472" i="1"/>
  <c r="AM472" i="1" s="1"/>
  <c r="AN472" i="1" s="1"/>
  <c r="AO472" i="1" s="1"/>
  <c r="AJ472" i="1"/>
  <c r="AL471" i="1"/>
  <c r="AM471" i="1" s="1"/>
  <c r="AN471" i="1" s="1"/>
  <c r="AO471" i="1" s="1"/>
  <c r="AJ471" i="1"/>
  <c r="AL470" i="1"/>
  <c r="AM470" i="1" s="1"/>
  <c r="AN470" i="1" s="1"/>
  <c r="AO470" i="1" s="1"/>
  <c r="AJ470" i="1"/>
  <c r="AL469" i="1"/>
  <c r="AM469" i="1" s="1"/>
  <c r="AN469" i="1" s="1"/>
  <c r="AO469" i="1" s="1"/>
  <c r="AJ469" i="1"/>
  <c r="AL468" i="1"/>
  <c r="AM468" i="1" s="1"/>
  <c r="AN468" i="1" s="1"/>
  <c r="AO468" i="1" s="1"/>
  <c r="AJ468" i="1"/>
  <c r="AL467" i="1"/>
  <c r="AM467" i="1" s="1"/>
  <c r="AN467" i="1" s="1"/>
  <c r="AO467" i="1" s="1"/>
  <c r="AJ467" i="1"/>
  <c r="AL466" i="1"/>
  <c r="AM466" i="1" s="1"/>
  <c r="AN466" i="1" s="1"/>
  <c r="AO466" i="1" s="1"/>
  <c r="AJ466" i="1"/>
  <c r="AL465" i="1"/>
  <c r="AM465" i="1" s="1"/>
  <c r="AN465" i="1" s="1"/>
  <c r="AO465" i="1" s="1"/>
  <c r="AJ465" i="1"/>
  <c r="AL464" i="1"/>
  <c r="AM464" i="1" s="1"/>
  <c r="AN464" i="1" s="1"/>
  <c r="AO464" i="1" s="1"/>
  <c r="AJ464" i="1"/>
  <c r="AL463" i="1"/>
  <c r="AM463" i="1" s="1"/>
  <c r="AN463" i="1" s="1"/>
  <c r="AO463" i="1" s="1"/>
  <c r="AJ463" i="1"/>
  <c r="AL462" i="1"/>
  <c r="AM462" i="1" s="1"/>
  <c r="AN462" i="1" s="1"/>
  <c r="AO462" i="1" s="1"/>
  <c r="AJ462" i="1"/>
  <c r="AL461" i="1"/>
  <c r="AM461" i="1" s="1"/>
  <c r="AN461" i="1" s="1"/>
  <c r="AO461" i="1" s="1"/>
  <c r="AJ461" i="1"/>
  <c r="AL460" i="1"/>
  <c r="AM460" i="1" s="1"/>
  <c r="AN460" i="1" s="1"/>
  <c r="AO460" i="1" s="1"/>
  <c r="AJ460" i="1"/>
  <c r="AL459" i="1"/>
  <c r="AM459" i="1" s="1"/>
  <c r="AN459" i="1" s="1"/>
  <c r="AO459" i="1" s="1"/>
  <c r="AJ459" i="1"/>
  <c r="AL458" i="1"/>
  <c r="AM458" i="1" s="1"/>
  <c r="AN458" i="1" s="1"/>
  <c r="AO458" i="1" s="1"/>
  <c r="AJ458" i="1"/>
  <c r="AL457" i="1"/>
  <c r="AM457" i="1" s="1"/>
  <c r="AN457" i="1" s="1"/>
  <c r="AO457" i="1" s="1"/>
  <c r="AJ457" i="1"/>
  <c r="AL456" i="1"/>
  <c r="AM456" i="1" s="1"/>
  <c r="AN456" i="1" s="1"/>
  <c r="AO456" i="1" s="1"/>
  <c r="AJ456" i="1"/>
  <c r="AL455" i="1"/>
  <c r="AM455" i="1" s="1"/>
  <c r="AN455" i="1" s="1"/>
  <c r="AO455" i="1" s="1"/>
  <c r="AJ455" i="1"/>
  <c r="AL454" i="1"/>
  <c r="AM454" i="1" s="1"/>
  <c r="AN454" i="1" s="1"/>
  <c r="AO454" i="1" s="1"/>
  <c r="AJ454" i="1"/>
  <c r="AL453" i="1"/>
  <c r="AM453" i="1" s="1"/>
  <c r="AN453" i="1" s="1"/>
  <c r="AO453" i="1" s="1"/>
  <c r="AJ453" i="1"/>
  <c r="AL452" i="1"/>
  <c r="AM452" i="1" s="1"/>
  <c r="AN452" i="1" s="1"/>
  <c r="AO452" i="1" s="1"/>
  <c r="AJ452" i="1"/>
  <c r="AL451" i="1"/>
  <c r="AM451" i="1" s="1"/>
  <c r="AN451" i="1" s="1"/>
  <c r="AO451" i="1" s="1"/>
  <c r="AJ451" i="1"/>
  <c r="AL450" i="1"/>
  <c r="AM450" i="1" s="1"/>
  <c r="AN450" i="1" s="1"/>
  <c r="AO450" i="1" s="1"/>
  <c r="AJ450" i="1"/>
  <c r="AL449" i="1"/>
  <c r="AM449" i="1" s="1"/>
  <c r="AN449" i="1" s="1"/>
  <c r="AO449" i="1" s="1"/>
  <c r="AJ449" i="1"/>
  <c r="AL448" i="1"/>
  <c r="AM448" i="1" s="1"/>
  <c r="AN448" i="1" s="1"/>
  <c r="AO448" i="1" s="1"/>
  <c r="AJ448" i="1"/>
  <c r="AL447" i="1"/>
  <c r="AM447" i="1" s="1"/>
  <c r="AN447" i="1" s="1"/>
  <c r="AO447" i="1" s="1"/>
  <c r="AJ447" i="1"/>
  <c r="AL446" i="1"/>
  <c r="AM446" i="1" s="1"/>
  <c r="AN446" i="1" s="1"/>
  <c r="AO446" i="1" s="1"/>
  <c r="AJ446" i="1"/>
  <c r="AL445" i="1"/>
  <c r="AM445" i="1" s="1"/>
  <c r="AN445" i="1" s="1"/>
  <c r="AO445" i="1" s="1"/>
  <c r="AJ445" i="1"/>
  <c r="AL444" i="1"/>
  <c r="AM444" i="1" s="1"/>
  <c r="AN444" i="1" s="1"/>
  <c r="AO444" i="1" s="1"/>
  <c r="AJ444" i="1"/>
  <c r="AL443" i="1"/>
  <c r="AM443" i="1" s="1"/>
  <c r="AN443" i="1" s="1"/>
  <c r="AO443" i="1" s="1"/>
  <c r="AJ443" i="1"/>
  <c r="AL442" i="1"/>
  <c r="AM442" i="1" s="1"/>
  <c r="AN442" i="1" s="1"/>
  <c r="AO442" i="1" s="1"/>
  <c r="AJ442" i="1"/>
  <c r="AL441" i="1"/>
  <c r="AM441" i="1" s="1"/>
  <c r="AN441" i="1" s="1"/>
  <c r="AO441" i="1" s="1"/>
  <c r="AJ441" i="1"/>
  <c r="AL440" i="1"/>
  <c r="AM440" i="1" s="1"/>
  <c r="AN440" i="1" s="1"/>
  <c r="AO440" i="1" s="1"/>
  <c r="AJ440" i="1"/>
  <c r="AL439" i="1"/>
  <c r="AM439" i="1" s="1"/>
  <c r="AN439" i="1" s="1"/>
  <c r="AO439" i="1" s="1"/>
  <c r="AJ439" i="1"/>
  <c r="AL438" i="1"/>
  <c r="AM438" i="1" s="1"/>
  <c r="AN438" i="1" s="1"/>
  <c r="AO438" i="1" s="1"/>
  <c r="AJ438" i="1"/>
  <c r="AL437" i="1"/>
  <c r="AM437" i="1" s="1"/>
  <c r="AN437" i="1" s="1"/>
  <c r="AO437" i="1" s="1"/>
  <c r="AJ437" i="1"/>
  <c r="AL436" i="1"/>
  <c r="AM436" i="1" s="1"/>
  <c r="AN436" i="1" s="1"/>
  <c r="AO436" i="1" s="1"/>
  <c r="AJ436" i="1"/>
  <c r="AL435" i="1"/>
  <c r="AM435" i="1" s="1"/>
  <c r="AN435" i="1" s="1"/>
  <c r="AO435" i="1" s="1"/>
  <c r="AJ435" i="1"/>
  <c r="AL434" i="1"/>
  <c r="AM434" i="1" s="1"/>
  <c r="AN434" i="1" s="1"/>
  <c r="AO434" i="1" s="1"/>
  <c r="AJ434" i="1"/>
  <c r="AL433" i="1"/>
  <c r="AM433" i="1" s="1"/>
  <c r="AN433" i="1" s="1"/>
  <c r="AO433" i="1" s="1"/>
  <c r="AJ433" i="1"/>
  <c r="AL432" i="1"/>
  <c r="AM432" i="1" s="1"/>
  <c r="AN432" i="1" s="1"/>
  <c r="AO432" i="1" s="1"/>
  <c r="AJ432" i="1"/>
  <c r="AL431" i="1"/>
  <c r="AM431" i="1" s="1"/>
  <c r="AN431" i="1" s="1"/>
  <c r="AO431" i="1" s="1"/>
  <c r="AJ431" i="1"/>
  <c r="AL430" i="1"/>
  <c r="AM430" i="1" s="1"/>
  <c r="AN430" i="1" s="1"/>
  <c r="AO430" i="1" s="1"/>
  <c r="AJ430" i="1"/>
  <c r="AL429" i="1"/>
  <c r="AM429" i="1" s="1"/>
  <c r="AN429" i="1" s="1"/>
  <c r="AO429" i="1" s="1"/>
  <c r="AJ429" i="1"/>
  <c r="AL428" i="1"/>
  <c r="AM428" i="1" s="1"/>
  <c r="AN428" i="1" s="1"/>
  <c r="AO428" i="1" s="1"/>
  <c r="AJ428" i="1"/>
  <c r="AL427" i="1"/>
  <c r="AM427" i="1" s="1"/>
  <c r="AN427" i="1" s="1"/>
  <c r="AO427" i="1" s="1"/>
  <c r="AJ427" i="1"/>
  <c r="AL426" i="1"/>
  <c r="AM426" i="1" s="1"/>
  <c r="AN426" i="1" s="1"/>
  <c r="AO426" i="1" s="1"/>
  <c r="AJ426" i="1"/>
  <c r="AL425" i="1"/>
  <c r="AM425" i="1" s="1"/>
  <c r="AN425" i="1" s="1"/>
  <c r="AO425" i="1" s="1"/>
  <c r="AJ425" i="1"/>
  <c r="AL424" i="1"/>
  <c r="AM424" i="1" s="1"/>
  <c r="AN424" i="1" s="1"/>
  <c r="AO424" i="1" s="1"/>
  <c r="AJ424" i="1"/>
  <c r="AL423" i="1"/>
  <c r="AM423" i="1" s="1"/>
  <c r="AN423" i="1" s="1"/>
  <c r="AO423" i="1" s="1"/>
  <c r="AJ423" i="1"/>
  <c r="AL422" i="1"/>
  <c r="AM422" i="1" s="1"/>
  <c r="AN422" i="1" s="1"/>
  <c r="AO422" i="1" s="1"/>
  <c r="AJ422" i="1"/>
  <c r="AL421" i="1"/>
  <c r="AM421" i="1" s="1"/>
  <c r="AN421" i="1" s="1"/>
  <c r="AO421" i="1" s="1"/>
  <c r="AJ421" i="1"/>
  <c r="AL420" i="1"/>
  <c r="AM420" i="1" s="1"/>
  <c r="AN420" i="1" s="1"/>
  <c r="AO420" i="1" s="1"/>
  <c r="AJ420" i="1"/>
  <c r="AL419" i="1"/>
  <c r="AM419" i="1" s="1"/>
  <c r="AN419" i="1" s="1"/>
  <c r="AO419" i="1" s="1"/>
  <c r="AJ419" i="1"/>
  <c r="AL418" i="1"/>
  <c r="AM418" i="1" s="1"/>
  <c r="AN418" i="1" s="1"/>
  <c r="AO418" i="1" s="1"/>
  <c r="AJ418" i="1"/>
  <c r="AL417" i="1"/>
  <c r="AM417" i="1" s="1"/>
  <c r="AN417" i="1" s="1"/>
  <c r="AO417" i="1" s="1"/>
  <c r="AJ417" i="1"/>
  <c r="AL416" i="1"/>
  <c r="AM416" i="1" s="1"/>
  <c r="AN416" i="1" s="1"/>
  <c r="AO416" i="1" s="1"/>
  <c r="AJ416" i="1"/>
  <c r="AL415" i="1"/>
  <c r="AM415" i="1" s="1"/>
  <c r="AN415" i="1" s="1"/>
  <c r="AO415" i="1" s="1"/>
  <c r="AJ415" i="1"/>
  <c r="AL414" i="1"/>
  <c r="AM414" i="1" s="1"/>
  <c r="AN414" i="1" s="1"/>
  <c r="AO414" i="1" s="1"/>
  <c r="AJ414" i="1"/>
  <c r="AL413" i="1"/>
  <c r="AM413" i="1" s="1"/>
  <c r="AN413" i="1" s="1"/>
  <c r="AO413" i="1" s="1"/>
  <c r="AJ413" i="1"/>
  <c r="AL412" i="1"/>
  <c r="AM412" i="1" s="1"/>
  <c r="AN412" i="1" s="1"/>
  <c r="AO412" i="1" s="1"/>
  <c r="AJ412" i="1"/>
  <c r="AL411" i="1"/>
  <c r="AM411" i="1" s="1"/>
  <c r="AN411" i="1" s="1"/>
  <c r="AO411" i="1" s="1"/>
  <c r="AJ411" i="1"/>
  <c r="AL410" i="1"/>
  <c r="AM410" i="1" s="1"/>
  <c r="AN410" i="1" s="1"/>
  <c r="AO410" i="1" s="1"/>
  <c r="AJ410" i="1"/>
  <c r="AL409" i="1"/>
  <c r="AM409" i="1" s="1"/>
  <c r="AN409" i="1" s="1"/>
  <c r="AO409" i="1" s="1"/>
  <c r="AJ409" i="1"/>
  <c r="AL408" i="1"/>
  <c r="AM408" i="1" s="1"/>
  <c r="AN408" i="1" s="1"/>
  <c r="AO408" i="1" s="1"/>
  <c r="AJ408" i="1"/>
  <c r="AL407" i="1"/>
  <c r="AM407" i="1" s="1"/>
  <c r="AN407" i="1" s="1"/>
  <c r="AO407" i="1" s="1"/>
  <c r="AJ407" i="1"/>
  <c r="AL406" i="1"/>
  <c r="AM406" i="1" s="1"/>
  <c r="AN406" i="1" s="1"/>
  <c r="AO406" i="1" s="1"/>
  <c r="AJ406" i="1"/>
  <c r="AL405" i="1"/>
  <c r="AM405" i="1" s="1"/>
  <c r="AN405" i="1" s="1"/>
  <c r="AO405" i="1" s="1"/>
  <c r="AJ405" i="1"/>
  <c r="AL404" i="1"/>
  <c r="AM404" i="1" s="1"/>
  <c r="AN404" i="1" s="1"/>
  <c r="AO404" i="1" s="1"/>
  <c r="AJ404" i="1"/>
  <c r="AL403" i="1"/>
  <c r="AM403" i="1" s="1"/>
  <c r="AN403" i="1" s="1"/>
  <c r="AO403" i="1" s="1"/>
  <c r="AJ403" i="1"/>
  <c r="AL402" i="1"/>
  <c r="AM402" i="1" s="1"/>
  <c r="AN402" i="1" s="1"/>
  <c r="AO402" i="1" s="1"/>
  <c r="AJ402" i="1"/>
  <c r="AL401" i="1"/>
  <c r="AM401" i="1" s="1"/>
  <c r="AN401" i="1" s="1"/>
  <c r="AO401" i="1" s="1"/>
  <c r="AJ401" i="1"/>
  <c r="AL400" i="1"/>
  <c r="AM400" i="1" s="1"/>
  <c r="AN400" i="1" s="1"/>
  <c r="AO400" i="1" s="1"/>
  <c r="AJ400" i="1"/>
  <c r="AL399" i="1"/>
  <c r="AM399" i="1" s="1"/>
  <c r="AN399" i="1" s="1"/>
  <c r="AO399" i="1" s="1"/>
  <c r="AJ399" i="1"/>
  <c r="AL398" i="1"/>
  <c r="AM398" i="1" s="1"/>
  <c r="AN398" i="1" s="1"/>
  <c r="AO398" i="1" s="1"/>
  <c r="AJ398" i="1"/>
  <c r="AL397" i="1"/>
  <c r="AM397" i="1" s="1"/>
  <c r="AN397" i="1" s="1"/>
  <c r="AO397" i="1" s="1"/>
  <c r="AJ397" i="1"/>
  <c r="AL396" i="1"/>
  <c r="AM396" i="1" s="1"/>
  <c r="AN396" i="1" s="1"/>
  <c r="AO396" i="1" s="1"/>
  <c r="AJ396" i="1"/>
  <c r="AL395" i="1"/>
  <c r="AM395" i="1" s="1"/>
  <c r="AN395" i="1" s="1"/>
  <c r="AO395" i="1" s="1"/>
  <c r="AJ395" i="1"/>
  <c r="AL394" i="1"/>
  <c r="AM394" i="1" s="1"/>
  <c r="AN394" i="1" s="1"/>
  <c r="AO394" i="1" s="1"/>
  <c r="AJ394" i="1"/>
  <c r="AL393" i="1"/>
  <c r="AM393" i="1" s="1"/>
  <c r="AN393" i="1" s="1"/>
  <c r="AO393" i="1" s="1"/>
  <c r="AJ393" i="1"/>
  <c r="AL392" i="1"/>
  <c r="AM392" i="1" s="1"/>
  <c r="AN392" i="1" s="1"/>
  <c r="AO392" i="1" s="1"/>
  <c r="AJ392" i="1"/>
  <c r="AL391" i="1"/>
  <c r="AM391" i="1" s="1"/>
  <c r="AN391" i="1" s="1"/>
  <c r="AO391" i="1" s="1"/>
  <c r="AJ391" i="1"/>
  <c r="AL390" i="1"/>
  <c r="AM390" i="1" s="1"/>
  <c r="AN390" i="1" s="1"/>
  <c r="AO390" i="1" s="1"/>
  <c r="AJ390" i="1"/>
  <c r="AL389" i="1"/>
  <c r="AM389" i="1" s="1"/>
  <c r="AN389" i="1" s="1"/>
  <c r="AO389" i="1" s="1"/>
  <c r="AJ389" i="1"/>
  <c r="AL388" i="1"/>
  <c r="AM388" i="1" s="1"/>
  <c r="AN388" i="1" s="1"/>
  <c r="AO388" i="1" s="1"/>
  <c r="AJ388" i="1"/>
  <c r="AL387" i="1"/>
  <c r="AM387" i="1" s="1"/>
  <c r="AN387" i="1" s="1"/>
  <c r="AO387" i="1" s="1"/>
  <c r="AJ387" i="1"/>
  <c r="AL386" i="1"/>
  <c r="AM386" i="1" s="1"/>
  <c r="AN386" i="1" s="1"/>
  <c r="AO386" i="1" s="1"/>
  <c r="AJ386" i="1"/>
  <c r="AL385" i="1"/>
  <c r="AM385" i="1" s="1"/>
  <c r="AN385" i="1" s="1"/>
  <c r="AO385" i="1" s="1"/>
  <c r="AJ385" i="1"/>
  <c r="AL384" i="1"/>
  <c r="AM384" i="1" s="1"/>
  <c r="AN384" i="1" s="1"/>
  <c r="AO384" i="1" s="1"/>
  <c r="AJ384" i="1"/>
  <c r="AL383" i="1"/>
  <c r="AM383" i="1" s="1"/>
  <c r="AN383" i="1" s="1"/>
  <c r="AO383" i="1" s="1"/>
  <c r="AJ383" i="1"/>
  <c r="AL382" i="1"/>
  <c r="AM382" i="1" s="1"/>
  <c r="AN382" i="1" s="1"/>
  <c r="AO382" i="1" s="1"/>
  <c r="AJ382" i="1"/>
  <c r="AL381" i="1"/>
  <c r="AM381" i="1" s="1"/>
  <c r="AN381" i="1" s="1"/>
  <c r="AO381" i="1" s="1"/>
  <c r="AJ381" i="1"/>
  <c r="AL380" i="1"/>
  <c r="AM380" i="1" s="1"/>
  <c r="AN380" i="1" s="1"/>
  <c r="AO380" i="1" s="1"/>
  <c r="AJ380" i="1"/>
  <c r="AL379" i="1"/>
  <c r="AM379" i="1" s="1"/>
  <c r="AN379" i="1" s="1"/>
  <c r="AO379" i="1" s="1"/>
  <c r="AJ379" i="1"/>
  <c r="AL378" i="1"/>
  <c r="AM378" i="1" s="1"/>
  <c r="AN378" i="1" s="1"/>
  <c r="AO378" i="1" s="1"/>
  <c r="AJ378" i="1"/>
  <c r="AL377" i="1"/>
  <c r="AM377" i="1" s="1"/>
  <c r="AN377" i="1" s="1"/>
  <c r="AO377" i="1" s="1"/>
  <c r="AJ377" i="1"/>
  <c r="AL376" i="1"/>
  <c r="AM376" i="1" s="1"/>
  <c r="AN376" i="1" s="1"/>
  <c r="AO376" i="1" s="1"/>
  <c r="AJ376" i="1"/>
  <c r="AL375" i="1"/>
  <c r="AM375" i="1" s="1"/>
  <c r="AN375" i="1" s="1"/>
  <c r="AO375" i="1" s="1"/>
  <c r="AJ375" i="1"/>
  <c r="AL374" i="1"/>
  <c r="AM374" i="1" s="1"/>
  <c r="AN374" i="1" s="1"/>
  <c r="AO374" i="1" s="1"/>
  <c r="AJ374" i="1"/>
  <c r="AL373" i="1"/>
  <c r="AM373" i="1" s="1"/>
  <c r="AN373" i="1" s="1"/>
  <c r="AO373" i="1" s="1"/>
  <c r="AJ373" i="1"/>
  <c r="AL372" i="1"/>
  <c r="AM372" i="1" s="1"/>
  <c r="AN372" i="1" s="1"/>
  <c r="AO372" i="1" s="1"/>
  <c r="AJ372" i="1"/>
  <c r="AL371" i="1"/>
  <c r="AM371" i="1" s="1"/>
  <c r="AN371" i="1" s="1"/>
  <c r="AO371" i="1" s="1"/>
  <c r="AJ371" i="1"/>
  <c r="AL370" i="1"/>
  <c r="AM370" i="1" s="1"/>
  <c r="AN370" i="1" s="1"/>
  <c r="AO370" i="1" s="1"/>
  <c r="AJ370" i="1"/>
  <c r="AL369" i="1"/>
  <c r="AM369" i="1" s="1"/>
  <c r="AN369" i="1" s="1"/>
  <c r="AO369" i="1" s="1"/>
  <c r="AJ369" i="1"/>
  <c r="AL368" i="1"/>
  <c r="AM368" i="1" s="1"/>
  <c r="AN368" i="1" s="1"/>
  <c r="AO368" i="1" s="1"/>
  <c r="AJ368" i="1"/>
  <c r="AL367" i="1"/>
  <c r="AM367" i="1" s="1"/>
  <c r="AN367" i="1" s="1"/>
  <c r="AO367" i="1" s="1"/>
  <c r="AJ367" i="1"/>
  <c r="AL366" i="1"/>
  <c r="AM366" i="1" s="1"/>
  <c r="AN366" i="1" s="1"/>
  <c r="AO366" i="1" s="1"/>
  <c r="AJ366" i="1"/>
  <c r="AL365" i="1"/>
  <c r="AM365" i="1" s="1"/>
  <c r="AN365" i="1" s="1"/>
  <c r="AO365" i="1" s="1"/>
  <c r="AJ365" i="1"/>
  <c r="AL364" i="1"/>
  <c r="AM364" i="1" s="1"/>
  <c r="AN364" i="1" s="1"/>
  <c r="AO364" i="1" s="1"/>
  <c r="AJ364" i="1"/>
  <c r="AL363" i="1"/>
  <c r="AM363" i="1" s="1"/>
  <c r="AN363" i="1" s="1"/>
  <c r="AO363" i="1" s="1"/>
  <c r="AJ363" i="1"/>
  <c r="AL362" i="1"/>
  <c r="AM362" i="1" s="1"/>
  <c r="AN362" i="1" s="1"/>
  <c r="AO362" i="1" s="1"/>
  <c r="AJ362" i="1"/>
  <c r="AL361" i="1"/>
  <c r="AM361" i="1" s="1"/>
  <c r="AN361" i="1" s="1"/>
  <c r="AO361" i="1" s="1"/>
  <c r="AJ361" i="1"/>
  <c r="AL360" i="1"/>
  <c r="AM360" i="1" s="1"/>
  <c r="AN360" i="1" s="1"/>
  <c r="AO360" i="1" s="1"/>
  <c r="AJ360" i="1"/>
  <c r="AL359" i="1"/>
  <c r="AM359" i="1" s="1"/>
  <c r="AN359" i="1" s="1"/>
  <c r="AO359" i="1" s="1"/>
  <c r="AJ359" i="1"/>
  <c r="AL358" i="1"/>
  <c r="AM358" i="1" s="1"/>
  <c r="AN358" i="1" s="1"/>
  <c r="AO358" i="1" s="1"/>
  <c r="AJ358" i="1"/>
  <c r="AL357" i="1"/>
  <c r="AM357" i="1" s="1"/>
  <c r="AN357" i="1" s="1"/>
  <c r="AO357" i="1" s="1"/>
  <c r="AJ357" i="1"/>
  <c r="AL356" i="1"/>
  <c r="AM356" i="1" s="1"/>
  <c r="AN356" i="1" s="1"/>
  <c r="AO356" i="1" s="1"/>
  <c r="AJ356" i="1"/>
  <c r="AL355" i="1"/>
  <c r="AM355" i="1" s="1"/>
  <c r="AN355" i="1" s="1"/>
  <c r="AO355" i="1" s="1"/>
  <c r="AJ355" i="1"/>
  <c r="AL354" i="1"/>
  <c r="AM354" i="1" s="1"/>
  <c r="AN354" i="1" s="1"/>
  <c r="AO354" i="1" s="1"/>
  <c r="AJ354" i="1"/>
  <c r="AL353" i="1"/>
  <c r="AM353" i="1" s="1"/>
  <c r="AN353" i="1" s="1"/>
  <c r="AO353" i="1" s="1"/>
  <c r="AJ353" i="1"/>
  <c r="AL352" i="1"/>
  <c r="AM352" i="1" s="1"/>
  <c r="AN352" i="1" s="1"/>
  <c r="AO352" i="1" s="1"/>
  <c r="AJ352" i="1"/>
  <c r="AL351" i="1"/>
  <c r="AM351" i="1" s="1"/>
  <c r="AN351" i="1" s="1"/>
  <c r="AO351" i="1" s="1"/>
  <c r="AJ351" i="1"/>
  <c r="AL350" i="1"/>
  <c r="AM350" i="1" s="1"/>
  <c r="AN350" i="1" s="1"/>
  <c r="AO350" i="1" s="1"/>
  <c r="AJ350" i="1"/>
  <c r="AL349" i="1"/>
  <c r="AM349" i="1" s="1"/>
  <c r="AN349" i="1" s="1"/>
  <c r="AO349" i="1" s="1"/>
  <c r="AJ349" i="1"/>
  <c r="AL348" i="1"/>
  <c r="AM348" i="1" s="1"/>
  <c r="AN348" i="1" s="1"/>
  <c r="AO348" i="1" s="1"/>
  <c r="AJ348" i="1"/>
  <c r="AL347" i="1"/>
  <c r="AM347" i="1" s="1"/>
  <c r="AN347" i="1" s="1"/>
  <c r="AO347" i="1" s="1"/>
  <c r="AJ347" i="1"/>
  <c r="AL346" i="1"/>
  <c r="AM346" i="1" s="1"/>
  <c r="AN346" i="1" s="1"/>
  <c r="AO346" i="1" s="1"/>
  <c r="AJ346" i="1"/>
  <c r="AL345" i="1"/>
  <c r="AM345" i="1" s="1"/>
  <c r="AN345" i="1" s="1"/>
  <c r="AO345" i="1" s="1"/>
  <c r="AJ345" i="1"/>
  <c r="AL344" i="1"/>
  <c r="AM344" i="1" s="1"/>
  <c r="AN344" i="1" s="1"/>
  <c r="AO344" i="1" s="1"/>
  <c r="AJ344" i="1"/>
  <c r="AL343" i="1"/>
  <c r="AM343" i="1" s="1"/>
  <c r="AN343" i="1" s="1"/>
  <c r="AO343" i="1" s="1"/>
  <c r="AJ343" i="1"/>
  <c r="AL342" i="1"/>
  <c r="AM342" i="1" s="1"/>
  <c r="AN342" i="1" s="1"/>
  <c r="AO342" i="1" s="1"/>
  <c r="AJ342" i="1"/>
  <c r="AL341" i="1"/>
  <c r="AM341" i="1" s="1"/>
  <c r="AN341" i="1" s="1"/>
  <c r="AO341" i="1" s="1"/>
  <c r="AJ341" i="1"/>
  <c r="AL340" i="1"/>
  <c r="AM340" i="1" s="1"/>
  <c r="AN340" i="1" s="1"/>
  <c r="AO340" i="1" s="1"/>
  <c r="AJ340" i="1"/>
  <c r="AL339" i="1"/>
  <c r="AM339" i="1" s="1"/>
  <c r="AN339" i="1" s="1"/>
  <c r="AO339" i="1" s="1"/>
  <c r="AJ339" i="1"/>
  <c r="AL338" i="1"/>
  <c r="AM338" i="1" s="1"/>
  <c r="AN338" i="1" s="1"/>
  <c r="AO338" i="1" s="1"/>
  <c r="AJ338" i="1"/>
  <c r="AL337" i="1"/>
  <c r="AM337" i="1" s="1"/>
  <c r="AN337" i="1" s="1"/>
  <c r="AO337" i="1" s="1"/>
  <c r="AJ337" i="1"/>
  <c r="AL336" i="1"/>
  <c r="AM336" i="1" s="1"/>
  <c r="AN336" i="1" s="1"/>
  <c r="AO336" i="1" s="1"/>
  <c r="AJ336" i="1"/>
  <c r="AL335" i="1"/>
  <c r="AM335" i="1" s="1"/>
  <c r="AN335" i="1" s="1"/>
  <c r="AO335" i="1" s="1"/>
  <c r="AJ335" i="1"/>
  <c r="AL334" i="1"/>
  <c r="AM334" i="1" s="1"/>
  <c r="AN334" i="1" s="1"/>
  <c r="AO334" i="1" s="1"/>
  <c r="AJ334" i="1"/>
  <c r="AL333" i="1"/>
  <c r="AM333" i="1" s="1"/>
  <c r="AN333" i="1" s="1"/>
  <c r="AO333" i="1" s="1"/>
  <c r="AJ333" i="1"/>
  <c r="AL332" i="1"/>
  <c r="AM332" i="1" s="1"/>
  <c r="AN332" i="1" s="1"/>
  <c r="AO332" i="1" s="1"/>
  <c r="AJ332" i="1"/>
  <c r="AL331" i="1"/>
  <c r="AM331" i="1" s="1"/>
  <c r="AN331" i="1" s="1"/>
  <c r="AO331" i="1" s="1"/>
  <c r="AJ331" i="1"/>
  <c r="AL330" i="1"/>
  <c r="AM330" i="1" s="1"/>
  <c r="AN330" i="1" s="1"/>
  <c r="AO330" i="1" s="1"/>
  <c r="AJ330" i="1"/>
  <c r="AL329" i="1"/>
  <c r="AM329" i="1" s="1"/>
  <c r="AN329" i="1" s="1"/>
  <c r="AO329" i="1" s="1"/>
  <c r="AJ329" i="1"/>
  <c r="AL328" i="1"/>
  <c r="AM328" i="1" s="1"/>
  <c r="AN328" i="1" s="1"/>
  <c r="AO328" i="1" s="1"/>
  <c r="AJ328" i="1"/>
  <c r="AL327" i="1"/>
  <c r="AM327" i="1" s="1"/>
  <c r="AN327" i="1" s="1"/>
  <c r="AO327" i="1" s="1"/>
  <c r="AJ327" i="1"/>
  <c r="AL326" i="1"/>
  <c r="AM326" i="1" s="1"/>
  <c r="AN326" i="1" s="1"/>
  <c r="AO326" i="1" s="1"/>
  <c r="AJ326" i="1"/>
  <c r="AL325" i="1"/>
  <c r="AM325" i="1" s="1"/>
  <c r="AN325" i="1" s="1"/>
  <c r="AO325" i="1" s="1"/>
  <c r="AJ325" i="1"/>
  <c r="AL324" i="1"/>
  <c r="AM324" i="1" s="1"/>
  <c r="AN324" i="1" s="1"/>
  <c r="AO324" i="1" s="1"/>
  <c r="AJ324" i="1"/>
  <c r="AL323" i="1"/>
  <c r="AM323" i="1" s="1"/>
  <c r="AN323" i="1" s="1"/>
  <c r="AO323" i="1" s="1"/>
  <c r="AJ323" i="1"/>
  <c r="AL322" i="1"/>
  <c r="AM322" i="1" s="1"/>
  <c r="AN322" i="1" s="1"/>
  <c r="AO322" i="1" s="1"/>
  <c r="AJ322" i="1"/>
  <c r="AL321" i="1"/>
  <c r="AM321" i="1" s="1"/>
  <c r="AN321" i="1" s="1"/>
  <c r="AO321" i="1" s="1"/>
  <c r="AJ321" i="1"/>
  <c r="AL320" i="1"/>
  <c r="AM320" i="1" s="1"/>
  <c r="AN320" i="1" s="1"/>
  <c r="AO320" i="1" s="1"/>
  <c r="AJ320" i="1"/>
  <c r="AL319" i="1"/>
  <c r="AM319" i="1" s="1"/>
  <c r="AN319" i="1" s="1"/>
  <c r="AO319" i="1" s="1"/>
  <c r="AJ319" i="1"/>
  <c r="AL318" i="1"/>
  <c r="AM318" i="1" s="1"/>
  <c r="AN318" i="1" s="1"/>
  <c r="AO318" i="1" s="1"/>
  <c r="AJ318" i="1"/>
  <c r="AL317" i="1"/>
  <c r="AM317" i="1" s="1"/>
  <c r="AN317" i="1" s="1"/>
  <c r="AO317" i="1" s="1"/>
  <c r="AJ317" i="1"/>
  <c r="AL316" i="1"/>
  <c r="AM316" i="1" s="1"/>
  <c r="AN316" i="1" s="1"/>
  <c r="AO316" i="1" s="1"/>
  <c r="AJ316" i="1"/>
  <c r="AL315" i="1"/>
  <c r="AM315" i="1" s="1"/>
  <c r="AN315" i="1" s="1"/>
  <c r="AO315" i="1" s="1"/>
  <c r="AJ315" i="1"/>
  <c r="AL314" i="1"/>
  <c r="AM314" i="1" s="1"/>
  <c r="AN314" i="1" s="1"/>
  <c r="AO314" i="1" s="1"/>
  <c r="AJ314" i="1"/>
  <c r="AL313" i="1"/>
  <c r="AM313" i="1" s="1"/>
  <c r="AN313" i="1" s="1"/>
  <c r="AO313" i="1" s="1"/>
  <c r="AJ313" i="1"/>
  <c r="AL312" i="1"/>
  <c r="AM312" i="1" s="1"/>
  <c r="AN312" i="1" s="1"/>
  <c r="AO312" i="1" s="1"/>
  <c r="AJ312" i="1"/>
  <c r="AL311" i="1"/>
  <c r="AM311" i="1" s="1"/>
  <c r="AN311" i="1" s="1"/>
  <c r="AO311" i="1" s="1"/>
  <c r="AJ311" i="1"/>
  <c r="AL310" i="1"/>
  <c r="AM310" i="1" s="1"/>
  <c r="AN310" i="1" s="1"/>
  <c r="AO310" i="1" s="1"/>
  <c r="AJ310" i="1"/>
  <c r="AL309" i="1"/>
  <c r="AM309" i="1" s="1"/>
  <c r="AN309" i="1" s="1"/>
  <c r="AO309" i="1" s="1"/>
  <c r="AJ309" i="1"/>
  <c r="AL308" i="1"/>
  <c r="AM308" i="1" s="1"/>
  <c r="AN308" i="1" s="1"/>
  <c r="AO308" i="1" s="1"/>
  <c r="AJ308" i="1"/>
  <c r="AL307" i="1"/>
  <c r="AM307" i="1" s="1"/>
  <c r="AN307" i="1" s="1"/>
  <c r="AO307" i="1" s="1"/>
  <c r="AJ307" i="1"/>
  <c r="AL306" i="1"/>
  <c r="AM306" i="1" s="1"/>
  <c r="AN306" i="1" s="1"/>
  <c r="AO306" i="1" s="1"/>
  <c r="AJ306" i="1"/>
  <c r="AL305" i="1"/>
  <c r="AM305" i="1" s="1"/>
  <c r="AN305" i="1" s="1"/>
  <c r="AO305" i="1" s="1"/>
  <c r="AJ305" i="1"/>
  <c r="AL304" i="1"/>
  <c r="AM304" i="1" s="1"/>
  <c r="AN304" i="1" s="1"/>
  <c r="AO304" i="1" s="1"/>
  <c r="AJ304" i="1"/>
  <c r="AL303" i="1"/>
  <c r="AM303" i="1" s="1"/>
  <c r="AN303" i="1" s="1"/>
  <c r="AO303" i="1" s="1"/>
  <c r="AJ303" i="1"/>
  <c r="AL302" i="1"/>
  <c r="AM302" i="1" s="1"/>
  <c r="AN302" i="1" s="1"/>
  <c r="AO302" i="1" s="1"/>
  <c r="AJ302" i="1"/>
  <c r="AL301" i="1"/>
  <c r="AM301" i="1" s="1"/>
  <c r="AN301" i="1" s="1"/>
  <c r="AO301" i="1" s="1"/>
  <c r="AJ301" i="1"/>
  <c r="AL300" i="1"/>
  <c r="AM300" i="1" s="1"/>
  <c r="AN300" i="1" s="1"/>
  <c r="AO300" i="1" s="1"/>
  <c r="AJ300" i="1"/>
  <c r="AL299" i="1"/>
  <c r="AM299" i="1" s="1"/>
  <c r="AN299" i="1" s="1"/>
  <c r="AO299" i="1" s="1"/>
  <c r="AJ299" i="1"/>
  <c r="AL298" i="1"/>
  <c r="AM298" i="1" s="1"/>
  <c r="AN298" i="1" s="1"/>
  <c r="AO298" i="1" s="1"/>
  <c r="AJ298" i="1"/>
  <c r="AL297" i="1"/>
  <c r="AM297" i="1" s="1"/>
  <c r="AN297" i="1" s="1"/>
  <c r="AO297" i="1" s="1"/>
  <c r="AJ297" i="1"/>
  <c r="AL296" i="1"/>
  <c r="AM296" i="1" s="1"/>
  <c r="AN296" i="1" s="1"/>
  <c r="AO296" i="1" s="1"/>
  <c r="AJ296" i="1"/>
  <c r="AL295" i="1"/>
  <c r="AM295" i="1" s="1"/>
  <c r="AN295" i="1" s="1"/>
  <c r="AO295" i="1" s="1"/>
  <c r="AJ295" i="1"/>
  <c r="AL294" i="1"/>
  <c r="AM294" i="1" s="1"/>
  <c r="AN294" i="1" s="1"/>
  <c r="AO294" i="1" s="1"/>
  <c r="AJ294" i="1"/>
  <c r="AL293" i="1"/>
  <c r="AM293" i="1" s="1"/>
  <c r="AN293" i="1" s="1"/>
  <c r="AO293" i="1" s="1"/>
  <c r="AJ293" i="1"/>
  <c r="AL292" i="1"/>
  <c r="AM292" i="1" s="1"/>
  <c r="AN292" i="1" s="1"/>
  <c r="AO292" i="1" s="1"/>
  <c r="AJ292" i="1"/>
  <c r="AL291" i="1"/>
  <c r="AM291" i="1" s="1"/>
  <c r="AN291" i="1" s="1"/>
  <c r="AO291" i="1" s="1"/>
  <c r="AJ291" i="1"/>
  <c r="AL290" i="1"/>
  <c r="AM290" i="1" s="1"/>
  <c r="AN290" i="1" s="1"/>
  <c r="AO290" i="1" s="1"/>
  <c r="AJ290" i="1"/>
  <c r="AL289" i="1"/>
  <c r="AM289" i="1" s="1"/>
  <c r="AN289" i="1" s="1"/>
  <c r="AO289" i="1" s="1"/>
  <c r="AJ289" i="1"/>
  <c r="AL288" i="1"/>
  <c r="AM288" i="1" s="1"/>
  <c r="AN288" i="1" s="1"/>
  <c r="AO288" i="1" s="1"/>
  <c r="AJ288" i="1"/>
  <c r="AL287" i="1"/>
  <c r="AM287" i="1" s="1"/>
  <c r="AN287" i="1" s="1"/>
  <c r="AO287" i="1" s="1"/>
  <c r="AJ287" i="1"/>
  <c r="AL286" i="1"/>
  <c r="AM286" i="1" s="1"/>
  <c r="AN286" i="1" s="1"/>
  <c r="AO286" i="1" s="1"/>
  <c r="AJ286" i="1"/>
  <c r="AL285" i="1"/>
  <c r="AM285" i="1" s="1"/>
  <c r="AN285" i="1" s="1"/>
  <c r="AO285" i="1" s="1"/>
  <c r="AJ285" i="1"/>
  <c r="AL284" i="1"/>
  <c r="AM284" i="1" s="1"/>
  <c r="AN284" i="1" s="1"/>
  <c r="AO284" i="1" s="1"/>
  <c r="AJ284" i="1"/>
  <c r="AL283" i="1"/>
  <c r="AM283" i="1" s="1"/>
  <c r="AN283" i="1" s="1"/>
  <c r="AO283" i="1" s="1"/>
  <c r="AJ283" i="1"/>
  <c r="AL282" i="1"/>
  <c r="AM282" i="1" s="1"/>
  <c r="AN282" i="1" s="1"/>
  <c r="AO282" i="1" s="1"/>
  <c r="AJ282" i="1"/>
  <c r="AL281" i="1"/>
  <c r="AM281" i="1" s="1"/>
  <c r="AN281" i="1" s="1"/>
  <c r="AO281" i="1" s="1"/>
  <c r="AJ281" i="1"/>
  <c r="AL280" i="1"/>
  <c r="AM280" i="1" s="1"/>
  <c r="AN280" i="1" s="1"/>
  <c r="AO280" i="1" s="1"/>
  <c r="AJ280" i="1"/>
  <c r="AL279" i="1"/>
  <c r="AM279" i="1" s="1"/>
  <c r="AN279" i="1" s="1"/>
  <c r="AO279" i="1" s="1"/>
  <c r="AJ279" i="1"/>
  <c r="AL278" i="1"/>
  <c r="AM278" i="1" s="1"/>
  <c r="AN278" i="1" s="1"/>
  <c r="AO278" i="1" s="1"/>
  <c r="AJ278" i="1"/>
  <c r="AL277" i="1"/>
  <c r="AM277" i="1" s="1"/>
  <c r="AN277" i="1" s="1"/>
  <c r="AO277" i="1" s="1"/>
  <c r="AJ277" i="1"/>
  <c r="AL276" i="1"/>
  <c r="AM276" i="1" s="1"/>
  <c r="AN276" i="1" s="1"/>
  <c r="AO276" i="1" s="1"/>
  <c r="AJ276" i="1"/>
  <c r="AL275" i="1"/>
  <c r="AM275" i="1" s="1"/>
  <c r="AN275" i="1" s="1"/>
  <c r="AO275" i="1" s="1"/>
  <c r="AJ275" i="1"/>
  <c r="AL274" i="1"/>
  <c r="AM274" i="1" s="1"/>
  <c r="AN274" i="1" s="1"/>
  <c r="AO274" i="1" s="1"/>
  <c r="AJ274" i="1"/>
  <c r="AL273" i="1"/>
  <c r="AM273" i="1" s="1"/>
  <c r="AN273" i="1" s="1"/>
  <c r="AO273" i="1" s="1"/>
  <c r="AJ273" i="1"/>
  <c r="AL272" i="1"/>
  <c r="AM272" i="1" s="1"/>
  <c r="AN272" i="1" s="1"/>
  <c r="AO272" i="1" s="1"/>
  <c r="AJ272" i="1"/>
  <c r="AL271" i="1"/>
  <c r="AM271" i="1" s="1"/>
  <c r="AN271" i="1" s="1"/>
  <c r="AO271" i="1" s="1"/>
  <c r="AJ271" i="1"/>
  <c r="AL270" i="1"/>
  <c r="AM270" i="1" s="1"/>
  <c r="AN270" i="1" s="1"/>
  <c r="AO270" i="1" s="1"/>
  <c r="AJ270" i="1"/>
  <c r="AL269" i="1"/>
  <c r="AM269" i="1" s="1"/>
  <c r="AN269" i="1" s="1"/>
  <c r="AO269" i="1" s="1"/>
  <c r="AJ269" i="1"/>
  <c r="AL268" i="1"/>
  <c r="AM268" i="1" s="1"/>
  <c r="AN268" i="1" s="1"/>
  <c r="AO268" i="1" s="1"/>
  <c r="AJ268" i="1"/>
  <c r="AL267" i="1"/>
  <c r="AM267" i="1" s="1"/>
  <c r="AN267" i="1" s="1"/>
  <c r="AO267" i="1" s="1"/>
  <c r="AJ267" i="1"/>
  <c r="AL266" i="1"/>
  <c r="AM266" i="1" s="1"/>
  <c r="AN266" i="1" s="1"/>
  <c r="AO266" i="1" s="1"/>
  <c r="AJ266" i="1"/>
  <c r="AL265" i="1"/>
  <c r="AM265" i="1" s="1"/>
  <c r="AN265" i="1" s="1"/>
  <c r="AO265" i="1" s="1"/>
  <c r="AJ265" i="1"/>
  <c r="AL264" i="1"/>
  <c r="AM264" i="1" s="1"/>
  <c r="AN264" i="1" s="1"/>
  <c r="AO264" i="1" s="1"/>
  <c r="AJ264" i="1"/>
  <c r="AL263" i="1"/>
  <c r="AM263" i="1" s="1"/>
  <c r="AN263" i="1" s="1"/>
  <c r="AO263" i="1" s="1"/>
  <c r="AJ263" i="1"/>
  <c r="AL262" i="1"/>
  <c r="AM262" i="1" s="1"/>
  <c r="AN262" i="1" s="1"/>
  <c r="AO262" i="1" s="1"/>
  <c r="AJ262" i="1"/>
  <c r="AL261" i="1"/>
  <c r="AM261" i="1" s="1"/>
  <c r="AN261" i="1" s="1"/>
  <c r="AO261" i="1" s="1"/>
  <c r="AJ261" i="1"/>
  <c r="AL260" i="1"/>
  <c r="AM260" i="1" s="1"/>
  <c r="AN260" i="1" s="1"/>
  <c r="AO260" i="1" s="1"/>
  <c r="AJ260" i="1"/>
  <c r="AL259" i="1"/>
  <c r="AM259" i="1" s="1"/>
  <c r="AN259" i="1" s="1"/>
  <c r="AO259" i="1" s="1"/>
  <c r="AJ259" i="1"/>
  <c r="AL258" i="1"/>
  <c r="AM258" i="1" s="1"/>
  <c r="AN258" i="1" s="1"/>
  <c r="AO258" i="1" s="1"/>
  <c r="AJ258" i="1"/>
  <c r="AL257" i="1"/>
  <c r="AM257" i="1" s="1"/>
  <c r="AN257" i="1" s="1"/>
  <c r="AO257" i="1" s="1"/>
  <c r="AJ257" i="1"/>
  <c r="AL256" i="1"/>
  <c r="AM256" i="1" s="1"/>
  <c r="AN256" i="1" s="1"/>
  <c r="AO256" i="1" s="1"/>
  <c r="AJ256" i="1"/>
  <c r="AL255" i="1"/>
  <c r="AM255" i="1" s="1"/>
  <c r="AN255" i="1" s="1"/>
  <c r="AO255" i="1" s="1"/>
  <c r="AJ255" i="1"/>
  <c r="AL254" i="1"/>
  <c r="AM254" i="1" s="1"/>
  <c r="AN254" i="1" s="1"/>
  <c r="AO254" i="1" s="1"/>
  <c r="AJ254" i="1"/>
  <c r="AL253" i="1"/>
  <c r="AM253" i="1" s="1"/>
  <c r="AN253" i="1" s="1"/>
  <c r="AO253" i="1" s="1"/>
  <c r="AJ253" i="1"/>
  <c r="AL252" i="1"/>
  <c r="AM252" i="1" s="1"/>
  <c r="AN252" i="1" s="1"/>
  <c r="AO252" i="1" s="1"/>
  <c r="AJ252" i="1"/>
  <c r="AL251" i="1"/>
  <c r="AM251" i="1" s="1"/>
  <c r="AN251" i="1" s="1"/>
  <c r="AO251" i="1" s="1"/>
  <c r="AJ251" i="1"/>
  <c r="AL250" i="1"/>
  <c r="AM250" i="1" s="1"/>
  <c r="AN250" i="1" s="1"/>
  <c r="AO250" i="1" s="1"/>
  <c r="AJ250" i="1"/>
  <c r="AL249" i="1"/>
  <c r="AM249" i="1" s="1"/>
  <c r="AN249" i="1" s="1"/>
  <c r="AO249" i="1" s="1"/>
  <c r="AJ249" i="1"/>
  <c r="AL248" i="1"/>
  <c r="AM248" i="1" s="1"/>
  <c r="AN248" i="1" s="1"/>
  <c r="AO248" i="1" s="1"/>
  <c r="AJ248" i="1"/>
  <c r="AL247" i="1"/>
  <c r="AM247" i="1" s="1"/>
  <c r="AN247" i="1" s="1"/>
  <c r="AO247" i="1" s="1"/>
  <c r="AJ247" i="1"/>
  <c r="AL246" i="1"/>
  <c r="AM246" i="1" s="1"/>
  <c r="AN246" i="1" s="1"/>
  <c r="AO246" i="1" s="1"/>
  <c r="AJ246" i="1"/>
  <c r="AL245" i="1"/>
  <c r="AM245" i="1" s="1"/>
  <c r="AN245" i="1" s="1"/>
  <c r="AO245" i="1" s="1"/>
  <c r="AJ245" i="1"/>
  <c r="AL244" i="1"/>
  <c r="AM244" i="1" s="1"/>
  <c r="AN244" i="1" s="1"/>
  <c r="AO244" i="1" s="1"/>
  <c r="AJ244" i="1"/>
  <c r="AL243" i="1"/>
  <c r="AM243" i="1" s="1"/>
  <c r="AN243" i="1" s="1"/>
  <c r="AO243" i="1" s="1"/>
  <c r="AJ243" i="1"/>
  <c r="AL242" i="1"/>
  <c r="AM242" i="1" s="1"/>
  <c r="AN242" i="1" s="1"/>
  <c r="AO242" i="1" s="1"/>
  <c r="AJ242" i="1"/>
  <c r="AL241" i="1"/>
  <c r="AM241" i="1" s="1"/>
  <c r="AN241" i="1" s="1"/>
  <c r="AO241" i="1" s="1"/>
  <c r="AJ241" i="1"/>
  <c r="AL240" i="1"/>
  <c r="AM240" i="1" s="1"/>
  <c r="AN240" i="1" s="1"/>
  <c r="AO240" i="1" s="1"/>
  <c r="AJ240" i="1"/>
  <c r="AL239" i="1"/>
  <c r="AM239" i="1" s="1"/>
  <c r="AN239" i="1" s="1"/>
  <c r="AO239" i="1" s="1"/>
  <c r="AJ239" i="1"/>
  <c r="AL238" i="1"/>
  <c r="AM238" i="1" s="1"/>
  <c r="AN238" i="1" s="1"/>
  <c r="AO238" i="1" s="1"/>
  <c r="AJ238" i="1"/>
  <c r="AL237" i="1"/>
  <c r="AM237" i="1" s="1"/>
  <c r="AN237" i="1" s="1"/>
  <c r="AO237" i="1" s="1"/>
  <c r="AJ237" i="1"/>
  <c r="AL236" i="1"/>
  <c r="AM236" i="1" s="1"/>
  <c r="AN236" i="1" s="1"/>
  <c r="AO236" i="1" s="1"/>
  <c r="AJ236" i="1"/>
  <c r="AL235" i="1"/>
  <c r="AM235" i="1" s="1"/>
  <c r="AN235" i="1" s="1"/>
  <c r="AO235" i="1" s="1"/>
  <c r="AJ235" i="1"/>
  <c r="AL234" i="1"/>
  <c r="AM234" i="1" s="1"/>
  <c r="AN234" i="1" s="1"/>
  <c r="AO234" i="1" s="1"/>
  <c r="AJ234" i="1"/>
  <c r="AL233" i="1"/>
  <c r="AM233" i="1" s="1"/>
  <c r="AN233" i="1" s="1"/>
  <c r="AO233" i="1" s="1"/>
  <c r="AJ233" i="1"/>
  <c r="AL232" i="1"/>
  <c r="AM232" i="1" s="1"/>
  <c r="AN232" i="1" s="1"/>
  <c r="AO232" i="1" s="1"/>
  <c r="AJ232" i="1"/>
  <c r="AL231" i="1"/>
  <c r="AM231" i="1" s="1"/>
  <c r="AN231" i="1" s="1"/>
  <c r="AO231" i="1" s="1"/>
  <c r="AJ231" i="1"/>
  <c r="AL230" i="1"/>
  <c r="AM230" i="1" s="1"/>
  <c r="AN230" i="1" s="1"/>
  <c r="AO230" i="1" s="1"/>
  <c r="AJ230" i="1"/>
  <c r="AL229" i="1"/>
  <c r="AM229" i="1" s="1"/>
  <c r="AN229" i="1" s="1"/>
  <c r="AO229" i="1" s="1"/>
  <c r="AJ229" i="1"/>
  <c r="AL228" i="1"/>
  <c r="AM228" i="1" s="1"/>
  <c r="AN228" i="1" s="1"/>
  <c r="AO228" i="1" s="1"/>
  <c r="AJ228" i="1"/>
  <c r="AL227" i="1"/>
  <c r="AM227" i="1" s="1"/>
  <c r="AN227" i="1" s="1"/>
  <c r="AO227" i="1" s="1"/>
  <c r="AJ227" i="1"/>
  <c r="AL226" i="1"/>
  <c r="AM226" i="1" s="1"/>
  <c r="AN226" i="1" s="1"/>
  <c r="AO226" i="1" s="1"/>
  <c r="AJ226" i="1"/>
  <c r="AL225" i="1"/>
  <c r="AM225" i="1" s="1"/>
  <c r="AN225" i="1" s="1"/>
  <c r="AO225" i="1" s="1"/>
  <c r="AJ225" i="1"/>
  <c r="AL224" i="1"/>
  <c r="AM224" i="1" s="1"/>
  <c r="AN224" i="1" s="1"/>
  <c r="AO224" i="1" s="1"/>
  <c r="AJ224" i="1"/>
  <c r="AL223" i="1"/>
  <c r="AM223" i="1" s="1"/>
  <c r="AN223" i="1" s="1"/>
  <c r="AO223" i="1" s="1"/>
  <c r="AJ223" i="1"/>
  <c r="AL222" i="1"/>
  <c r="AM222" i="1" s="1"/>
  <c r="AN222" i="1" s="1"/>
  <c r="AO222" i="1" s="1"/>
  <c r="AJ222" i="1"/>
  <c r="AL221" i="1"/>
  <c r="AM221" i="1" s="1"/>
  <c r="AN221" i="1" s="1"/>
  <c r="AO221" i="1" s="1"/>
  <c r="AJ221" i="1"/>
  <c r="AL220" i="1"/>
  <c r="AM220" i="1" s="1"/>
  <c r="AN220" i="1" s="1"/>
  <c r="AO220" i="1" s="1"/>
  <c r="AJ220" i="1"/>
  <c r="AL219" i="1"/>
  <c r="AM219" i="1" s="1"/>
  <c r="AN219" i="1" s="1"/>
  <c r="AO219" i="1" s="1"/>
  <c r="AJ219" i="1"/>
  <c r="AL218" i="1"/>
  <c r="AM218" i="1" s="1"/>
  <c r="AN218" i="1" s="1"/>
  <c r="AO218" i="1" s="1"/>
  <c r="AJ218" i="1"/>
  <c r="AL217" i="1"/>
  <c r="AM217" i="1" s="1"/>
  <c r="AN217" i="1" s="1"/>
  <c r="AO217" i="1" s="1"/>
  <c r="AJ217" i="1"/>
  <c r="AL216" i="1"/>
  <c r="AM216" i="1" s="1"/>
  <c r="AN216" i="1" s="1"/>
  <c r="AO216" i="1" s="1"/>
  <c r="AJ216" i="1"/>
  <c r="AL215" i="1"/>
  <c r="AM215" i="1" s="1"/>
  <c r="AN215" i="1" s="1"/>
  <c r="AO215" i="1" s="1"/>
  <c r="AJ215" i="1"/>
  <c r="AL214" i="1"/>
  <c r="AM214" i="1" s="1"/>
  <c r="AN214" i="1" s="1"/>
  <c r="AO214" i="1" s="1"/>
  <c r="AJ214" i="1"/>
  <c r="AL213" i="1"/>
  <c r="AM213" i="1" s="1"/>
  <c r="AN213" i="1" s="1"/>
  <c r="AO213" i="1" s="1"/>
  <c r="AJ213" i="1"/>
  <c r="AL212" i="1"/>
  <c r="AM212" i="1" s="1"/>
  <c r="AN212" i="1" s="1"/>
  <c r="AO212" i="1" s="1"/>
  <c r="AJ212" i="1"/>
  <c r="AL211" i="1"/>
  <c r="AM211" i="1" s="1"/>
  <c r="AN211" i="1" s="1"/>
  <c r="AO211" i="1" s="1"/>
  <c r="AJ211" i="1"/>
  <c r="AL210" i="1"/>
  <c r="AM210" i="1" s="1"/>
  <c r="AN210" i="1" s="1"/>
  <c r="AO210" i="1" s="1"/>
  <c r="AJ210" i="1"/>
  <c r="AL209" i="1"/>
  <c r="AM209" i="1" s="1"/>
  <c r="AN209" i="1" s="1"/>
  <c r="AO209" i="1" s="1"/>
  <c r="AJ209" i="1"/>
  <c r="AL208" i="1"/>
  <c r="AM208" i="1" s="1"/>
  <c r="AN208" i="1" s="1"/>
  <c r="AO208" i="1" s="1"/>
  <c r="AJ208" i="1"/>
  <c r="AL207" i="1"/>
  <c r="AM207" i="1" s="1"/>
  <c r="AN207" i="1" s="1"/>
  <c r="AO207" i="1" s="1"/>
  <c r="AJ207" i="1"/>
  <c r="AL206" i="1"/>
  <c r="AM206" i="1" s="1"/>
  <c r="AN206" i="1" s="1"/>
  <c r="AO206" i="1" s="1"/>
  <c r="AJ206" i="1"/>
  <c r="AL205" i="1"/>
  <c r="AM205" i="1" s="1"/>
  <c r="AN205" i="1" s="1"/>
  <c r="AO205" i="1" s="1"/>
  <c r="AJ205" i="1"/>
  <c r="AL204" i="1"/>
  <c r="AM204" i="1" s="1"/>
  <c r="AN204" i="1" s="1"/>
  <c r="AO204" i="1" s="1"/>
  <c r="AJ204" i="1"/>
  <c r="AL203" i="1"/>
  <c r="AM203" i="1" s="1"/>
  <c r="AN203" i="1" s="1"/>
  <c r="AO203" i="1" s="1"/>
  <c r="AJ203" i="1"/>
  <c r="AL202" i="1"/>
  <c r="AM202" i="1" s="1"/>
  <c r="AN202" i="1" s="1"/>
  <c r="AO202" i="1" s="1"/>
  <c r="AJ202" i="1"/>
  <c r="AL201" i="1"/>
  <c r="AM201" i="1" s="1"/>
  <c r="AN201" i="1" s="1"/>
  <c r="AO201" i="1" s="1"/>
  <c r="AJ201" i="1"/>
  <c r="AL200" i="1"/>
  <c r="AM200" i="1" s="1"/>
  <c r="AN200" i="1" s="1"/>
  <c r="AO200" i="1" s="1"/>
  <c r="AJ200" i="1"/>
  <c r="AL199" i="1"/>
  <c r="AM199" i="1" s="1"/>
  <c r="AN199" i="1" s="1"/>
  <c r="AO199" i="1" s="1"/>
  <c r="AJ199" i="1"/>
  <c r="AL198" i="1"/>
  <c r="AM198" i="1" s="1"/>
  <c r="AN198" i="1" s="1"/>
  <c r="AO198" i="1" s="1"/>
  <c r="AJ198" i="1"/>
  <c r="AL197" i="1"/>
  <c r="AM197" i="1" s="1"/>
  <c r="AN197" i="1" s="1"/>
  <c r="AO197" i="1" s="1"/>
  <c r="AJ197" i="1"/>
  <c r="AL196" i="1"/>
  <c r="AM196" i="1" s="1"/>
  <c r="AN196" i="1" s="1"/>
  <c r="AO196" i="1" s="1"/>
  <c r="AJ196" i="1"/>
  <c r="AL195" i="1"/>
  <c r="AM195" i="1" s="1"/>
  <c r="AN195" i="1" s="1"/>
  <c r="AO195" i="1" s="1"/>
  <c r="AJ195" i="1"/>
  <c r="AL194" i="1"/>
  <c r="AM194" i="1" s="1"/>
  <c r="AN194" i="1" s="1"/>
  <c r="AO194" i="1" s="1"/>
  <c r="AJ194" i="1"/>
  <c r="AL193" i="1"/>
  <c r="AM193" i="1" s="1"/>
  <c r="AN193" i="1" s="1"/>
  <c r="AO193" i="1" s="1"/>
  <c r="AJ193" i="1"/>
  <c r="AL192" i="1"/>
  <c r="AM192" i="1" s="1"/>
  <c r="AN192" i="1" s="1"/>
  <c r="AO192" i="1" s="1"/>
  <c r="AJ192" i="1"/>
  <c r="AL191" i="1"/>
  <c r="AM191" i="1" s="1"/>
  <c r="AN191" i="1" s="1"/>
  <c r="AO191" i="1" s="1"/>
  <c r="AJ191" i="1"/>
  <c r="AL190" i="1"/>
  <c r="AM190" i="1" s="1"/>
  <c r="AN190" i="1" s="1"/>
  <c r="AO190" i="1" s="1"/>
  <c r="AJ190" i="1"/>
  <c r="AL189" i="1"/>
  <c r="AM189" i="1" s="1"/>
  <c r="AN189" i="1" s="1"/>
  <c r="AO189" i="1" s="1"/>
  <c r="AJ189" i="1"/>
  <c r="AL188" i="1"/>
  <c r="AM188" i="1" s="1"/>
  <c r="AN188" i="1" s="1"/>
  <c r="AO188" i="1" s="1"/>
  <c r="AJ188" i="1"/>
  <c r="AL187" i="1"/>
  <c r="AM187" i="1" s="1"/>
  <c r="AN187" i="1" s="1"/>
  <c r="AO187" i="1" s="1"/>
  <c r="AJ187" i="1"/>
  <c r="AL186" i="1"/>
  <c r="AM186" i="1" s="1"/>
  <c r="AN186" i="1" s="1"/>
  <c r="AO186" i="1" s="1"/>
  <c r="AJ186" i="1"/>
  <c r="AL185" i="1"/>
  <c r="AM185" i="1" s="1"/>
  <c r="AN185" i="1" s="1"/>
  <c r="AO185" i="1" s="1"/>
  <c r="AJ185" i="1"/>
  <c r="AL184" i="1"/>
  <c r="AM184" i="1" s="1"/>
  <c r="AN184" i="1" s="1"/>
  <c r="AO184" i="1" s="1"/>
  <c r="AJ184" i="1"/>
  <c r="AL183" i="1"/>
  <c r="AM183" i="1" s="1"/>
  <c r="AN183" i="1" s="1"/>
  <c r="AO183" i="1" s="1"/>
  <c r="AJ183" i="1"/>
  <c r="AL182" i="1"/>
  <c r="AM182" i="1" s="1"/>
  <c r="AN182" i="1" s="1"/>
  <c r="AO182" i="1" s="1"/>
  <c r="AJ182" i="1"/>
  <c r="AL181" i="1"/>
  <c r="AM181" i="1" s="1"/>
  <c r="AN181" i="1" s="1"/>
  <c r="AO181" i="1" s="1"/>
  <c r="AJ181" i="1"/>
  <c r="AL180" i="1"/>
  <c r="AM180" i="1" s="1"/>
  <c r="AN180" i="1" s="1"/>
  <c r="AO180" i="1" s="1"/>
  <c r="AJ180" i="1"/>
  <c r="AL179" i="1"/>
  <c r="AM179" i="1" s="1"/>
  <c r="AN179" i="1" s="1"/>
  <c r="AO179" i="1" s="1"/>
  <c r="AJ179" i="1"/>
  <c r="AL178" i="1"/>
  <c r="AM178" i="1" s="1"/>
  <c r="AN178" i="1" s="1"/>
  <c r="AO178" i="1" s="1"/>
  <c r="AJ178" i="1"/>
  <c r="AL177" i="1"/>
  <c r="AM177" i="1" s="1"/>
  <c r="AN177" i="1" s="1"/>
  <c r="AO177" i="1" s="1"/>
  <c r="AJ177" i="1"/>
  <c r="AL176" i="1"/>
  <c r="AM176" i="1" s="1"/>
  <c r="AN176" i="1" s="1"/>
  <c r="AO176" i="1" s="1"/>
  <c r="AJ176" i="1"/>
  <c r="AL175" i="1"/>
  <c r="AM175" i="1" s="1"/>
  <c r="AN175" i="1" s="1"/>
  <c r="AO175" i="1" s="1"/>
  <c r="AJ175" i="1"/>
  <c r="AL174" i="1"/>
  <c r="AM174" i="1" s="1"/>
  <c r="AN174" i="1" s="1"/>
  <c r="AO174" i="1" s="1"/>
  <c r="AJ174" i="1"/>
  <c r="AL173" i="1"/>
  <c r="AM173" i="1" s="1"/>
  <c r="AN173" i="1" s="1"/>
  <c r="AO173" i="1" s="1"/>
  <c r="AJ173" i="1"/>
  <c r="AL172" i="1"/>
  <c r="AM172" i="1" s="1"/>
  <c r="AN172" i="1" s="1"/>
  <c r="AO172" i="1" s="1"/>
  <c r="AJ172" i="1"/>
  <c r="AL171" i="1"/>
  <c r="AM171" i="1" s="1"/>
  <c r="AN171" i="1" s="1"/>
  <c r="AO171" i="1" s="1"/>
  <c r="AJ171" i="1"/>
  <c r="AL170" i="1"/>
  <c r="AM170" i="1" s="1"/>
  <c r="AN170" i="1" s="1"/>
  <c r="AO170" i="1" s="1"/>
  <c r="AJ170" i="1"/>
  <c r="AL169" i="1"/>
  <c r="AM169" i="1" s="1"/>
  <c r="AN169" i="1" s="1"/>
  <c r="AO169" i="1" s="1"/>
  <c r="AJ169" i="1"/>
  <c r="AL168" i="1"/>
  <c r="AM168" i="1" s="1"/>
  <c r="AN168" i="1" s="1"/>
  <c r="AO168" i="1" s="1"/>
  <c r="AJ168" i="1"/>
  <c r="AL167" i="1"/>
  <c r="AM167" i="1" s="1"/>
  <c r="AN167" i="1" s="1"/>
  <c r="AO167" i="1" s="1"/>
  <c r="AJ167" i="1"/>
  <c r="AL166" i="1"/>
  <c r="AM166" i="1" s="1"/>
  <c r="AN166" i="1" s="1"/>
  <c r="AO166" i="1" s="1"/>
  <c r="AJ166" i="1"/>
  <c r="AL165" i="1"/>
  <c r="AM165" i="1" s="1"/>
  <c r="AN165" i="1" s="1"/>
  <c r="AO165" i="1" s="1"/>
  <c r="AJ165" i="1"/>
  <c r="AL164" i="1"/>
  <c r="AM164" i="1" s="1"/>
  <c r="AN164" i="1" s="1"/>
  <c r="AO164" i="1" s="1"/>
  <c r="AJ164" i="1"/>
  <c r="AL163" i="1"/>
  <c r="AM163" i="1" s="1"/>
  <c r="AN163" i="1" s="1"/>
  <c r="AO163" i="1" s="1"/>
  <c r="AJ163" i="1"/>
  <c r="AL162" i="1"/>
  <c r="AM162" i="1" s="1"/>
  <c r="AN162" i="1" s="1"/>
  <c r="AO162" i="1" s="1"/>
  <c r="AJ162" i="1"/>
  <c r="AL161" i="1"/>
  <c r="AM161" i="1" s="1"/>
  <c r="AN161" i="1" s="1"/>
  <c r="AO161" i="1" s="1"/>
  <c r="AJ161" i="1"/>
  <c r="AL160" i="1"/>
  <c r="AM160" i="1" s="1"/>
  <c r="AN160" i="1" s="1"/>
  <c r="AO160" i="1" s="1"/>
  <c r="AJ160" i="1"/>
  <c r="AL159" i="1"/>
  <c r="AM159" i="1" s="1"/>
  <c r="AN159" i="1" s="1"/>
  <c r="AO159" i="1" s="1"/>
  <c r="AJ159" i="1"/>
  <c r="AL158" i="1"/>
  <c r="AM158" i="1" s="1"/>
  <c r="AN158" i="1" s="1"/>
  <c r="AO158" i="1" s="1"/>
  <c r="AJ158" i="1"/>
  <c r="AL157" i="1"/>
  <c r="AM157" i="1" s="1"/>
  <c r="AN157" i="1" s="1"/>
  <c r="AO157" i="1" s="1"/>
  <c r="AJ157" i="1"/>
  <c r="AL156" i="1"/>
  <c r="AM156" i="1" s="1"/>
  <c r="AN156" i="1" s="1"/>
  <c r="AO156" i="1" s="1"/>
  <c r="AJ156" i="1"/>
  <c r="AL155" i="1"/>
  <c r="AM155" i="1" s="1"/>
  <c r="AN155" i="1" s="1"/>
  <c r="AO155" i="1" s="1"/>
  <c r="AJ155" i="1"/>
  <c r="AL154" i="1"/>
  <c r="AM154" i="1" s="1"/>
  <c r="AN154" i="1" s="1"/>
  <c r="AO154" i="1" s="1"/>
  <c r="AJ154" i="1"/>
  <c r="AL153" i="1"/>
  <c r="AM153" i="1" s="1"/>
  <c r="AN153" i="1" s="1"/>
  <c r="AO153" i="1" s="1"/>
  <c r="AJ153" i="1"/>
  <c r="AL152" i="1"/>
  <c r="AM152" i="1" s="1"/>
  <c r="AN152" i="1" s="1"/>
  <c r="AO152" i="1" s="1"/>
  <c r="AJ152" i="1"/>
  <c r="AL151" i="1"/>
  <c r="AM151" i="1" s="1"/>
  <c r="AN151" i="1" s="1"/>
  <c r="AO151" i="1" s="1"/>
  <c r="AJ151" i="1"/>
  <c r="AL150" i="1"/>
  <c r="AM150" i="1" s="1"/>
  <c r="AN150" i="1" s="1"/>
  <c r="AO150" i="1" s="1"/>
  <c r="AJ150" i="1"/>
  <c r="AL149" i="1"/>
  <c r="AM149" i="1" s="1"/>
  <c r="AN149" i="1" s="1"/>
  <c r="AO149" i="1" s="1"/>
  <c r="AJ149" i="1"/>
  <c r="AL148" i="1"/>
  <c r="AM148" i="1" s="1"/>
  <c r="AN148" i="1" s="1"/>
  <c r="AO148" i="1" s="1"/>
  <c r="AJ148" i="1"/>
  <c r="AL147" i="1"/>
  <c r="AM147" i="1" s="1"/>
  <c r="AN147" i="1" s="1"/>
  <c r="AO147" i="1" s="1"/>
  <c r="AJ147" i="1"/>
  <c r="AL146" i="1"/>
  <c r="AM146" i="1" s="1"/>
  <c r="AN146" i="1" s="1"/>
  <c r="AO146" i="1" s="1"/>
  <c r="AJ146" i="1"/>
  <c r="AL145" i="1"/>
  <c r="AM145" i="1" s="1"/>
  <c r="AN145" i="1" s="1"/>
  <c r="AO145" i="1" s="1"/>
  <c r="AJ145" i="1"/>
  <c r="AL144" i="1"/>
  <c r="AM144" i="1" s="1"/>
  <c r="AN144" i="1" s="1"/>
  <c r="AO144" i="1" s="1"/>
  <c r="AJ144" i="1"/>
  <c r="AL143" i="1"/>
  <c r="AM143" i="1" s="1"/>
  <c r="AN143" i="1" s="1"/>
  <c r="AO143" i="1" s="1"/>
  <c r="AJ143" i="1"/>
  <c r="AL142" i="1"/>
  <c r="AM142" i="1" s="1"/>
  <c r="AN142" i="1" s="1"/>
  <c r="AO142" i="1" s="1"/>
  <c r="AJ142" i="1"/>
  <c r="AL141" i="1"/>
  <c r="AM141" i="1" s="1"/>
  <c r="AN141" i="1" s="1"/>
  <c r="AO141" i="1" s="1"/>
  <c r="AJ141" i="1"/>
  <c r="AL140" i="1"/>
  <c r="AM140" i="1" s="1"/>
  <c r="AN140" i="1" s="1"/>
  <c r="AO140" i="1" s="1"/>
  <c r="AJ140" i="1"/>
  <c r="AL139" i="1"/>
  <c r="AM139" i="1" s="1"/>
  <c r="AN139" i="1" s="1"/>
  <c r="AO139" i="1" s="1"/>
  <c r="AJ139" i="1"/>
  <c r="AL138" i="1"/>
  <c r="AM138" i="1" s="1"/>
  <c r="AN138" i="1" s="1"/>
  <c r="AO138" i="1" s="1"/>
  <c r="AJ138" i="1"/>
  <c r="AL137" i="1"/>
  <c r="AM137" i="1" s="1"/>
  <c r="AN137" i="1" s="1"/>
  <c r="AO137" i="1" s="1"/>
  <c r="AJ137" i="1"/>
  <c r="AL136" i="1"/>
  <c r="AM136" i="1" s="1"/>
  <c r="AN136" i="1" s="1"/>
  <c r="AO136" i="1" s="1"/>
  <c r="AJ136" i="1"/>
  <c r="AL135" i="1"/>
  <c r="AM135" i="1" s="1"/>
  <c r="AN135" i="1" s="1"/>
  <c r="AO135" i="1" s="1"/>
  <c r="AJ135" i="1"/>
  <c r="AL134" i="1"/>
  <c r="AM134" i="1" s="1"/>
  <c r="AN134" i="1" s="1"/>
  <c r="AO134" i="1" s="1"/>
  <c r="AJ134" i="1"/>
  <c r="AL133" i="1"/>
  <c r="AM133" i="1" s="1"/>
  <c r="AN133" i="1" s="1"/>
  <c r="AO133" i="1" s="1"/>
  <c r="AJ133" i="1"/>
  <c r="AL132" i="1"/>
  <c r="AM132" i="1" s="1"/>
  <c r="AN132" i="1" s="1"/>
  <c r="AO132" i="1" s="1"/>
  <c r="AJ132" i="1"/>
  <c r="AL131" i="1"/>
  <c r="AM131" i="1" s="1"/>
  <c r="AN131" i="1" s="1"/>
  <c r="AO131" i="1" s="1"/>
  <c r="AJ131" i="1"/>
  <c r="AL130" i="1"/>
  <c r="AM130" i="1" s="1"/>
  <c r="AN130" i="1" s="1"/>
  <c r="AO130" i="1" s="1"/>
  <c r="AJ130" i="1"/>
  <c r="AL129" i="1"/>
  <c r="AM129" i="1" s="1"/>
  <c r="AN129" i="1" s="1"/>
  <c r="AO129" i="1" s="1"/>
  <c r="AJ129" i="1"/>
  <c r="AL128" i="1"/>
  <c r="AM128" i="1" s="1"/>
  <c r="AN128" i="1" s="1"/>
  <c r="AO128" i="1" s="1"/>
  <c r="AJ128" i="1"/>
  <c r="AL127" i="1"/>
  <c r="AM127" i="1" s="1"/>
  <c r="AN127" i="1" s="1"/>
  <c r="AO127" i="1" s="1"/>
  <c r="AJ127" i="1"/>
  <c r="AL126" i="1"/>
  <c r="AM126" i="1" s="1"/>
  <c r="AN126" i="1" s="1"/>
  <c r="AO126" i="1" s="1"/>
  <c r="AJ126" i="1"/>
  <c r="AL125" i="1"/>
  <c r="AM125" i="1" s="1"/>
  <c r="AN125" i="1" s="1"/>
  <c r="AO125" i="1" s="1"/>
  <c r="AJ125" i="1"/>
  <c r="AL124" i="1"/>
  <c r="AM124" i="1" s="1"/>
  <c r="AN124" i="1" s="1"/>
  <c r="AO124" i="1" s="1"/>
  <c r="AJ124" i="1"/>
  <c r="AL123" i="1"/>
  <c r="AM123" i="1" s="1"/>
  <c r="AN123" i="1" s="1"/>
  <c r="AO123" i="1" s="1"/>
  <c r="AJ123" i="1"/>
  <c r="AL122" i="1"/>
  <c r="AM122" i="1" s="1"/>
  <c r="AN122" i="1" s="1"/>
  <c r="AO122" i="1" s="1"/>
  <c r="AJ122" i="1"/>
  <c r="AL121" i="1"/>
  <c r="AM121" i="1" s="1"/>
  <c r="AN121" i="1" s="1"/>
  <c r="AO121" i="1" s="1"/>
  <c r="AJ121" i="1"/>
  <c r="AL120" i="1"/>
  <c r="AM120" i="1" s="1"/>
  <c r="AN120" i="1" s="1"/>
  <c r="AO120" i="1" s="1"/>
  <c r="AJ120" i="1"/>
  <c r="AL119" i="1"/>
  <c r="AM119" i="1" s="1"/>
  <c r="AN119" i="1" s="1"/>
  <c r="AO119" i="1" s="1"/>
  <c r="AJ119" i="1"/>
  <c r="AL118" i="1"/>
  <c r="AM118" i="1" s="1"/>
  <c r="AN118" i="1" s="1"/>
  <c r="AO118" i="1" s="1"/>
  <c r="AJ118" i="1"/>
  <c r="AL117" i="1"/>
  <c r="AM117" i="1" s="1"/>
  <c r="AN117" i="1" s="1"/>
  <c r="AO117" i="1" s="1"/>
  <c r="AJ117" i="1"/>
  <c r="AL116" i="1"/>
  <c r="AM116" i="1" s="1"/>
  <c r="AN116" i="1" s="1"/>
  <c r="AO116" i="1" s="1"/>
  <c r="AJ116" i="1"/>
  <c r="AL115" i="1"/>
  <c r="AM115" i="1" s="1"/>
  <c r="AN115" i="1" s="1"/>
  <c r="AO115" i="1" s="1"/>
  <c r="AJ115" i="1"/>
  <c r="AL114" i="1"/>
  <c r="AM114" i="1" s="1"/>
  <c r="AN114" i="1" s="1"/>
  <c r="AO114" i="1" s="1"/>
  <c r="AJ114" i="1"/>
  <c r="AL113" i="1"/>
  <c r="AM113" i="1" s="1"/>
  <c r="AN113" i="1" s="1"/>
  <c r="AO113" i="1" s="1"/>
  <c r="AJ113" i="1"/>
  <c r="AL112" i="1"/>
  <c r="AM112" i="1" s="1"/>
  <c r="AN112" i="1" s="1"/>
  <c r="AO112" i="1" s="1"/>
  <c r="AJ112" i="1"/>
  <c r="AL111" i="1"/>
  <c r="AM111" i="1" s="1"/>
  <c r="AN111" i="1" s="1"/>
  <c r="AO111" i="1" s="1"/>
  <c r="AJ111" i="1"/>
  <c r="AL110" i="1"/>
  <c r="AM110" i="1" s="1"/>
  <c r="AN110" i="1" s="1"/>
  <c r="AO110" i="1" s="1"/>
  <c r="AJ110" i="1"/>
  <c r="AL109" i="1"/>
  <c r="AM109" i="1" s="1"/>
  <c r="AN109" i="1" s="1"/>
  <c r="AO109" i="1" s="1"/>
  <c r="AJ109" i="1"/>
  <c r="AL108" i="1"/>
  <c r="AM108" i="1" s="1"/>
  <c r="AN108" i="1" s="1"/>
  <c r="AO108" i="1" s="1"/>
  <c r="AJ108" i="1"/>
  <c r="AL107" i="1"/>
  <c r="AM107" i="1" s="1"/>
  <c r="AN107" i="1" s="1"/>
  <c r="AO107" i="1" s="1"/>
  <c r="AJ107" i="1"/>
  <c r="AL106" i="1"/>
  <c r="AM106" i="1" s="1"/>
  <c r="AN106" i="1" s="1"/>
  <c r="AO106" i="1" s="1"/>
  <c r="AJ106" i="1"/>
  <c r="AL105" i="1"/>
  <c r="AM105" i="1" s="1"/>
  <c r="AN105" i="1" s="1"/>
  <c r="AO105" i="1" s="1"/>
  <c r="AJ105" i="1"/>
  <c r="AL104" i="1"/>
  <c r="AM104" i="1" s="1"/>
  <c r="AN104" i="1" s="1"/>
  <c r="AO104" i="1" s="1"/>
  <c r="AJ104" i="1"/>
  <c r="AL103" i="1"/>
  <c r="AM103" i="1" s="1"/>
  <c r="AN103" i="1" s="1"/>
  <c r="AO103" i="1" s="1"/>
  <c r="AJ103" i="1"/>
  <c r="AL102" i="1"/>
  <c r="AM102" i="1" s="1"/>
  <c r="AN102" i="1" s="1"/>
  <c r="AO102" i="1" s="1"/>
  <c r="AJ102" i="1"/>
  <c r="AL101" i="1"/>
  <c r="AM101" i="1" s="1"/>
  <c r="AN101" i="1" s="1"/>
  <c r="AO101" i="1" s="1"/>
  <c r="AJ101" i="1"/>
  <c r="AL100" i="1"/>
  <c r="AM100" i="1" s="1"/>
  <c r="AN100" i="1" s="1"/>
  <c r="AO100" i="1" s="1"/>
  <c r="AJ100" i="1"/>
  <c r="AL99" i="1"/>
  <c r="AM99" i="1" s="1"/>
  <c r="AN99" i="1" s="1"/>
  <c r="AO99" i="1" s="1"/>
  <c r="AJ99" i="1"/>
  <c r="AL98" i="1"/>
  <c r="AM98" i="1" s="1"/>
  <c r="AN98" i="1" s="1"/>
  <c r="AO98" i="1" s="1"/>
  <c r="AJ98" i="1"/>
  <c r="AL97" i="1"/>
  <c r="AM97" i="1" s="1"/>
  <c r="AN97" i="1" s="1"/>
  <c r="AO97" i="1" s="1"/>
  <c r="AJ97" i="1"/>
  <c r="AL96" i="1"/>
  <c r="AM96" i="1" s="1"/>
  <c r="AN96" i="1" s="1"/>
  <c r="AO96" i="1" s="1"/>
  <c r="AJ96" i="1"/>
  <c r="AL95" i="1"/>
  <c r="AM95" i="1" s="1"/>
  <c r="AN95" i="1" s="1"/>
  <c r="AO95" i="1" s="1"/>
  <c r="AJ95" i="1"/>
  <c r="AL94" i="1"/>
  <c r="AM94" i="1" s="1"/>
  <c r="AN94" i="1" s="1"/>
  <c r="AO94" i="1" s="1"/>
  <c r="AJ94" i="1"/>
  <c r="AL93" i="1"/>
  <c r="AM93" i="1" s="1"/>
  <c r="AN93" i="1" s="1"/>
  <c r="AO93" i="1" s="1"/>
  <c r="AJ93" i="1"/>
  <c r="AL92" i="1"/>
  <c r="AM92" i="1" s="1"/>
  <c r="AN92" i="1" s="1"/>
  <c r="AO92" i="1" s="1"/>
  <c r="AJ92" i="1"/>
  <c r="AL91" i="1"/>
  <c r="AM91" i="1" s="1"/>
  <c r="AN91" i="1" s="1"/>
  <c r="AO91" i="1" s="1"/>
  <c r="AJ91" i="1"/>
  <c r="AL90" i="1"/>
  <c r="AM90" i="1" s="1"/>
  <c r="AN90" i="1" s="1"/>
  <c r="AO90" i="1" s="1"/>
  <c r="AJ90" i="1"/>
  <c r="AL89" i="1"/>
  <c r="AM89" i="1" s="1"/>
  <c r="AN89" i="1" s="1"/>
  <c r="AO89" i="1" s="1"/>
  <c r="AJ89" i="1"/>
  <c r="AL88" i="1"/>
  <c r="AM88" i="1" s="1"/>
  <c r="AN88" i="1" s="1"/>
  <c r="AO88" i="1" s="1"/>
  <c r="AJ88" i="1"/>
  <c r="AL87" i="1"/>
  <c r="AM87" i="1" s="1"/>
  <c r="AN87" i="1" s="1"/>
  <c r="AO87" i="1" s="1"/>
  <c r="AJ87" i="1"/>
  <c r="AL86" i="1"/>
  <c r="AM86" i="1" s="1"/>
  <c r="AN86" i="1" s="1"/>
  <c r="AO86" i="1" s="1"/>
  <c r="AJ86" i="1"/>
  <c r="AL85" i="1"/>
  <c r="AM85" i="1" s="1"/>
  <c r="AN85" i="1" s="1"/>
  <c r="AO85" i="1" s="1"/>
  <c r="AJ85" i="1"/>
  <c r="AL84" i="1"/>
  <c r="AM84" i="1" s="1"/>
  <c r="AN84" i="1" s="1"/>
  <c r="AO84" i="1" s="1"/>
  <c r="AJ84" i="1"/>
  <c r="AL83" i="1"/>
  <c r="AM83" i="1" s="1"/>
  <c r="AN83" i="1" s="1"/>
  <c r="AO83" i="1" s="1"/>
  <c r="AJ83" i="1"/>
  <c r="AL82" i="1"/>
  <c r="AM82" i="1" s="1"/>
  <c r="AN82" i="1" s="1"/>
  <c r="AO82" i="1" s="1"/>
  <c r="AJ82" i="1"/>
  <c r="AL81" i="1"/>
  <c r="AM81" i="1" s="1"/>
  <c r="AN81" i="1" s="1"/>
  <c r="AO81" i="1" s="1"/>
  <c r="AJ81" i="1"/>
  <c r="AL80" i="1"/>
  <c r="AM80" i="1" s="1"/>
  <c r="AN80" i="1" s="1"/>
  <c r="AO80" i="1" s="1"/>
  <c r="AJ80" i="1"/>
  <c r="AL79" i="1"/>
  <c r="AM79" i="1" s="1"/>
  <c r="AN79" i="1" s="1"/>
  <c r="AO79" i="1" s="1"/>
  <c r="AJ79" i="1"/>
  <c r="AL78" i="1"/>
  <c r="AM78" i="1" s="1"/>
  <c r="AN78" i="1" s="1"/>
  <c r="AO78" i="1" s="1"/>
  <c r="AJ78" i="1"/>
  <c r="AL77" i="1"/>
  <c r="AM77" i="1" s="1"/>
  <c r="AN77" i="1" s="1"/>
  <c r="AO77" i="1" s="1"/>
  <c r="AJ77" i="1"/>
  <c r="AL76" i="1"/>
  <c r="AM76" i="1" s="1"/>
  <c r="AN76" i="1" s="1"/>
  <c r="AO76" i="1" s="1"/>
  <c r="AJ76" i="1"/>
  <c r="AL75" i="1"/>
  <c r="AM75" i="1" s="1"/>
  <c r="AN75" i="1" s="1"/>
  <c r="AO75" i="1" s="1"/>
  <c r="AJ75" i="1"/>
  <c r="AL74" i="1"/>
  <c r="AM74" i="1" s="1"/>
  <c r="AN74" i="1" s="1"/>
  <c r="AO74" i="1" s="1"/>
  <c r="AJ74" i="1"/>
  <c r="AL73" i="1"/>
  <c r="AM73" i="1" s="1"/>
  <c r="AN73" i="1" s="1"/>
  <c r="AO73" i="1" s="1"/>
  <c r="AJ73" i="1"/>
  <c r="AL72" i="1"/>
  <c r="AM72" i="1" s="1"/>
  <c r="AN72" i="1" s="1"/>
  <c r="AO72" i="1" s="1"/>
  <c r="AJ72" i="1"/>
  <c r="AL71" i="1"/>
  <c r="AM71" i="1" s="1"/>
  <c r="AN71" i="1" s="1"/>
  <c r="AO71" i="1" s="1"/>
  <c r="AJ71" i="1"/>
  <c r="AL70" i="1"/>
  <c r="AM70" i="1" s="1"/>
  <c r="AN70" i="1" s="1"/>
  <c r="AO70" i="1" s="1"/>
  <c r="AJ70" i="1"/>
  <c r="AL69" i="1"/>
  <c r="AM69" i="1" s="1"/>
  <c r="AN69" i="1" s="1"/>
  <c r="AO69" i="1" s="1"/>
  <c r="AJ69" i="1"/>
  <c r="AL68" i="1"/>
  <c r="AM68" i="1" s="1"/>
  <c r="AN68" i="1" s="1"/>
  <c r="AO68" i="1" s="1"/>
  <c r="AJ68" i="1"/>
  <c r="AL67" i="1"/>
  <c r="AM67" i="1" s="1"/>
  <c r="AN67" i="1" s="1"/>
  <c r="AO67" i="1" s="1"/>
  <c r="AJ67" i="1"/>
  <c r="AL66" i="1"/>
  <c r="AM66" i="1" s="1"/>
  <c r="AN66" i="1" s="1"/>
  <c r="AO66" i="1" s="1"/>
  <c r="AJ66" i="1"/>
  <c r="AL65" i="1"/>
  <c r="AM65" i="1" s="1"/>
  <c r="AN65" i="1" s="1"/>
  <c r="AO65" i="1" s="1"/>
  <c r="AJ65" i="1"/>
  <c r="AL64" i="1"/>
  <c r="AM64" i="1" s="1"/>
  <c r="AN64" i="1" s="1"/>
  <c r="AO64" i="1" s="1"/>
  <c r="AJ64" i="1"/>
  <c r="AL63" i="1"/>
  <c r="AM63" i="1" s="1"/>
  <c r="AN63" i="1" s="1"/>
  <c r="AO63" i="1" s="1"/>
  <c r="AJ63" i="1"/>
  <c r="AL62" i="1"/>
  <c r="AM62" i="1" s="1"/>
  <c r="AN62" i="1" s="1"/>
  <c r="AO62" i="1" s="1"/>
  <c r="AJ62" i="1"/>
  <c r="AL61" i="1"/>
  <c r="AM61" i="1" s="1"/>
  <c r="AN61" i="1" s="1"/>
  <c r="AO61" i="1" s="1"/>
  <c r="AJ61" i="1"/>
  <c r="AL60" i="1"/>
  <c r="AM60" i="1" s="1"/>
  <c r="AN60" i="1" s="1"/>
  <c r="AO60" i="1" s="1"/>
  <c r="AJ60" i="1"/>
  <c r="AL59" i="1"/>
  <c r="AM59" i="1" s="1"/>
  <c r="AN59" i="1" s="1"/>
  <c r="AO59" i="1" s="1"/>
  <c r="AJ59" i="1"/>
  <c r="AL58" i="1"/>
  <c r="AM58" i="1" s="1"/>
  <c r="AN58" i="1" s="1"/>
  <c r="AO58" i="1" s="1"/>
  <c r="AJ58" i="1"/>
  <c r="AL57" i="1"/>
  <c r="AM57" i="1" s="1"/>
  <c r="AN57" i="1" s="1"/>
  <c r="AO57" i="1" s="1"/>
  <c r="AJ57" i="1"/>
  <c r="AL56" i="1"/>
  <c r="AM56" i="1" s="1"/>
  <c r="AN56" i="1" s="1"/>
  <c r="AO56" i="1" s="1"/>
  <c r="AJ56" i="1"/>
  <c r="AL55" i="1"/>
  <c r="AM55" i="1" s="1"/>
  <c r="AN55" i="1" s="1"/>
  <c r="AO55" i="1" s="1"/>
  <c r="AJ55" i="1"/>
  <c r="AL54" i="1"/>
  <c r="AM54" i="1" s="1"/>
  <c r="AN54" i="1" s="1"/>
  <c r="AO54" i="1" s="1"/>
  <c r="AJ54" i="1"/>
  <c r="AL53" i="1"/>
  <c r="AM53" i="1" s="1"/>
  <c r="AN53" i="1" s="1"/>
  <c r="AO53" i="1" s="1"/>
  <c r="AJ53" i="1"/>
  <c r="AL52" i="1"/>
  <c r="AM52" i="1" s="1"/>
  <c r="AN52" i="1" s="1"/>
  <c r="AO52" i="1" s="1"/>
  <c r="AJ52" i="1"/>
  <c r="AL51" i="1"/>
  <c r="AM51" i="1" s="1"/>
  <c r="AN51" i="1" s="1"/>
  <c r="AO51" i="1" s="1"/>
  <c r="AJ51" i="1"/>
  <c r="AL50" i="1"/>
  <c r="AM50" i="1" s="1"/>
  <c r="AN50" i="1" s="1"/>
  <c r="AO50" i="1" s="1"/>
  <c r="AJ50" i="1"/>
  <c r="AL49" i="1"/>
  <c r="AM49" i="1" s="1"/>
  <c r="AN49" i="1" s="1"/>
  <c r="AO49" i="1" s="1"/>
  <c r="AJ49" i="1"/>
  <c r="AL48" i="1"/>
  <c r="AM48" i="1" s="1"/>
  <c r="AN48" i="1" s="1"/>
  <c r="AO48" i="1" s="1"/>
  <c r="AJ48" i="1"/>
  <c r="AL47" i="1"/>
  <c r="AM47" i="1" s="1"/>
  <c r="AN47" i="1" s="1"/>
  <c r="AO47" i="1" s="1"/>
  <c r="AJ47" i="1"/>
  <c r="AL46" i="1"/>
  <c r="AM46" i="1" s="1"/>
  <c r="AN46" i="1" s="1"/>
  <c r="AO46" i="1" s="1"/>
  <c r="AJ46" i="1"/>
  <c r="AL45" i="1"/>
  <c r="AM45" i="1" s="1"/>
  <c r="AN45" i="1" s="1"/>
  <c r="AO45" i="1" s="1"/>
  <c r="AJ45" i="1"/>
  <c r="AL44" i="1"/>
  <c r="AM44" i="1" s="1"/>
  <c r="AN44" i="1" s="1"/>
  <c r="AO44" i="1" s="1"/>
  <c r="AL43" i="1"/>
  <c r="AM43" i="1" s="1"/>
  <c r="AN43" i="1" s="1"/>
  <c r="AO43" i="1" s="1"/>
  <c r="AL42" i="1"/>
  <c r="AM42" i="1" s="1"/>
  <c r="AN42" i="1" s="1"/>
  <c r="AO42" i="1" s="1"/>
  <c r="AL41" i="1"/>
  <c r="AM41" i="1" s="1"/>
  <c r="AN41" i="1" s="1"/>
  <c r="AO41" i="1" s="1"/>
  <c r="AL40" i="1"/>
  <c r="AM40" i="1" s="1"/>
  <c r="AN40" i="1" s="1"/>
  <c r="AO40" i="1" s="1"/>
  <c r="AL39" i="1"/>
  <c r="AM39" i="1" s="1"/>
  <c r="AN39" i="1" s="1"/>
  <c r="AO39" i="1" s="1"/>
  <c r="AL38" i="1"/>
  <c r="AM38" i="1" s="1"/>
  <c r="AN38" i="1" s="1"/>
  <c r="AO38" i="1" s="1"/>
  <c r="AL37" i="1"/>
  <c r="AM37" i="1" s="1"/>
  <c r="AN37" i="1" s="1"/>
  <c r="AO37" i="1" s="1"/>
  <c r="AL36" i="1"/>
  <c r="AM36" i="1" s="1"/>
  <c r="AN36" i="1" s="1"/>
  <c r="AO36" i="1" s="1"/>
  <c r="AL35" i="1"/>
  <c r="AM35" i="1" s="1"/>
  <c r="AN35" i="1" s="1"/>
  <c r="AO35" i="1" s="1"/>
  <c r="AL34" i="1"/>
  <c r="AM34" i="1" s="1"/>
  <c r="AN34" i="1" s="1"/>
  <c r="AO34" i="1" s="1"/>
  <c r="AL33" i="1"/>
  <c r="AM33" i="1" s="1"/>
  <c r="AN33" i="1" s="1"/>
  <c r="AO33" i="1" s="1"/>
  <c r="F33" i="1"/>
  <c r="AL32" i="1"/>
  <c r="AM32" i="1" s="1"/>
  <c r="AN32" i="1" s="1"/>
  <c r="AO32" i="1" s="1"/>
  <c r="F32" i="1"/>
  <c r="AL31" i="1"/>
  <c r="AM31" i="1" s="1"/>
  <c r="AN31" i="1" s="1"/>
  <c r="AO31" i="1" s="1"/>
  <c r="F31" i="1"/>
  <c r="AL30" i="1"/>
  <c r="AM30" i="1" s="1"/>
  <c r="AN30" i="1" s="1"/>
  <c r="AO30" i="1" s="1"/>
  <c r="F30" i="1"/>
  <c r="AL29" i="1"/>
  <c r="AM29" i="1" s="1"/>
  <c r="AN29" i="1" s="1"/>
  <c r="AO29" i="1" s="1"/>
  <c r="F29" i="1"/>
  <c r="AL28" i="1"/>
  <c r="AM28" i="1" s="1"/>
  <c r="AN28" i="1" s="1"/>
  <c r="AO28" i="1" s="1"/>
  <c r="F28" i="1"/>
  <c r="AL27" i="1"/>
  <c r="AM27" i="1" s="1"/>
  <c r="AN27" i="1" s="1"/>
  <c r="AO27" i="1" s="1"/>
  <c r="F27" i="1"/>
  <c r="AL26" i="1"/>
  <c r="AM26" i="1" s="1"/>
  <c r="AN26" i="1" s="1"/>
  <c r="AO26" i="1" s="1"/>
  <c r="F26" i="1"/>
  <c r="AL25" i="1"/>
  <c r="AM25" i="1" s="1"/>
  <c r="AN25" i="1" s="1"/>
  <c r="AO25" i="1" s="1"/>
  <c r="F25" i="1"/>
  <c r="AL24" i="1"/>
  <c r="AM24" i="1" s="1"/>
  <c r="AN24" i="1" s="1"/>
  <c r="AO24" i="1" s="1"/>
  <c r="F24" i="1"/>
  <c r="AL23" i="1"/>
  <c r="AM23" i="1" s="1"/>
  <c r="AN23" i="1" s="1"/>
  <c r="AO23" i="1" s="1"/>
  <c r="F23" i="1"/>
  <c r="AL22" i="1"/>
  <c r="AM22" i="1" s="1"/>
  <c r="AN22" i="1" s="1"/>
  <c r="AO22" i="1" s="1"/>
  <c r="F22" i="1"/>
  <c r="AL21" i="1"/>
  <c r="AM21" i="1" s="1"/>
  <c r="AN21" i="1" s="1"/>
  <c r="AO21" i="1" s="1"/>
  <c r="F21" i="1"/>
  <c r="AL20" i="1"/>
  <c r="AM20" i="1" s="1"/>
  <c r="AN20" i="1" s="1"/>
  <c r="AO20" i="1" s="1"/>
  <c r="F20" i="1"/>
  <c r="AL19" i="1"/>
  <c r="AM19" i="1" s="1"/>
  <c r="AN19" i="1" s="1"/>
  <c r="AO19" i="1" s="1"/>
  <c r="F19" i="1"/>
  <c r="AL18" i="1"/>
  <c r="AM18" i="1" s="1"/>
  <c r="AN18" i="1" s="1"/>
  <c r="AO18" i="1" s="1"/>
  <c r="F18" i="1"/>
  <c r="AL17" i="1"/>
  <c r="AM17" i="1" s="1"/>
  <c r="AN17" i="1" s="1"/>
  <c r="AO17" i="1" s="1"/>
  <c r="F17" i="1"/>
  <c r="AL16" i="1"/>
  <c r="AM16" i="1" s="1"/>
  <c r="AN16" i="1" s="1"/>
  <c r="AO16" i="1" s="1"/>
  <c r="F16" i="1"/>
  <c r="AL15" i="1"/>
  <c r="AM15" i="1" s="1"/>
  <c r="AN15" i="1" s="1"/>
  <c r="AO15" i="1" s="1"/>
  <c r="F15" i="1"/>
  <c r="AL14" i="1"/>
  <c r="AM14" i="1" s="1"/>
  <c r="AN14" i="1" s="1"/>
  <c r="AO14" i="1" s="1"/>
  <c r="F14" i="1"/>
  <c r="AL13" i="1"/>
  <c r="AM13" i="1" s="1"/>
  <c r="AN13" i="1" s="1"/>
  <c r="AO13" i="1" s="1"/>
  <c r="F13" i="1"/>
  <c r="CX80" i="9" l="1"/>
  <c r="D80" i="9" s="1"/>
  <c r="AQ80" i="9" s="1"/>
  <c r="FB80" i="9" s="1"/>
  <c r="FI80" i="9" s="1"/>
  <c r="FI79" i="9"/>
  <c r="BY82" i="9"/>
  <c r="CV81" i="9"/>
  <c r="EF81" i="9"/>
  <c r="CH81" i="9"/>
  <c r="EE81" i="9"/>
  <c r="CU81" i="9"/>
  <c r="CQ81" i="9"/>
  <c r="CP81" i="9"/>
  <c r="DZ81" i="9"/>
  <c r="EB81" i="9"/>
  <c r="EA81" i="9"/>
  <c r="CR81" i="9"/>
  <c r="DQ81" i="9"/>
  <c r="CT81" i="9"/>
  <c r="CS81" i="9"/>
  <c r="BD32" i="10"/>
  <c r="BN32" i="10" s="1"/>
  <c r="BX32" i="10" s="1"/>
  <c r="BL17" i="10"/>
  <c r="BV17" i="10" s="1"/>
  <c r="CF17" i="10" s="1"/>
  <c r="BL66" i="10"/>
  <c r="BV66" i="10" s="1"/>
  <c r="CP66" i="10" s="1"/>
  <c r="BL49" i="10"/>
  <c r="BV49" i="10" s="1"/>
  <c r="CP49" i="10" s="1"/>
  <c r="BL61" i="10"/>
  <c r="BV61" i="10" s="1"/>
  <c r="CF61" i="10" s="1"/>
  <c r="BL46" i="10"/>
  <c r="BV46" i="10" s="1"/>
  <c r="CP46" i="10" s="1"/>
  <c r="BD37" i="10"/>
  <c r="BN37" i="10" s="1"/>
  <c r="BX37" i="10" s="1"/>
  <c r="BL16" i="10"/>
  <c r="BV16" i="10" s="1"/>
  <c r="CP16" i="10" s="1"/>
  <c r="BD49" i="10"/>
  <c r="BN49" i="10" s="1"/>
  <c r="CH49" i="10" s="1"/>
  <c r="BL63" i="10"/>
  <c r="BV63" i="10" s="1"/>
  <c r="CP63" i="10" s="1"/>
  <c r="BL70" i="10"/>
  <c r="BV70" i="10" s="1"/>
  <c r="CP70" i="10" s="1"/>
  <c r="BD36" i="10"/>
  <c r="BN36" i="10" s="1"/>
  <c r="CH36" i="10" s="1"/>
  <c r="BD21" i="10"/>
  <c r="BN21" i="10" s="1"/>
  <c r="CH21" i="10" s="1"/>
  <c r="BD24" i="10"/>
  <c r="BN24" i="10" s="1"/>
  <c r="CH24" i="10" s="1"/>
  <c r="BD33" i="10"/>
  <c r="BN33" i="10" s="1"/>
  <c r="CH33" i="10" s="1"/>
  <c r="BD45" i="10"/>
  <c r="BN45" i="10" s="1"/>
  <c r="BX45" i="10" s="1"/>
  <c r="BL58" i="10"/>
  <c r="BV58" i="10" s="1"/>
  <c r="CP58" i="10" s="1"/>
  <c r="BL57" i="10"/>
  <c r="BV57" i="10" s="1"/>
  <c r="CP57" i="10" s="1"/>
  <c r="BL76" i="10"/>
  <c r="BV76" i="10" s="1"/>
  <c r="CF76" i="10" s="1"/>
  <c r="BD28" i="10"/>
  <c r="BN28" i="10" s="1"/>
  <c r="CH28" i="10" s="1"/>
  <c r="BL72" i="10"/>
  <c r="BV72" i="10" s="1"/>
  <c r="CP72" i="10" s="1"/>
  <c r="BD50" i="10"/>
  <c r="BN50" i="10" s="1"/>
  <c r="BX50" i="10" s="1"/>
  <c r="BD27" i="10"/>
  <c r="BN27" i="10" s="1"/>
  <c r="BX27" i="10" s="1"/>
  <c r="BD44" i="10"/>
  <c r="BN44" i="10" s="1"/>
  <c r="CH44" i="10" s="1"/>
  <c r="BD35" i="10"/>
  <c r="BN35" i="10" s="1"/>
  <c r="BX35" i="10" s="1"/>
  <c r="BD18" i="10"/>
  <c r="BN18" i="10" s="1"/>
  <c r="CH18" i="10" s="1"/>
  <c r="BD34" i="10"/>
  <c r="BN34" i="10" s="1"/>
  <c r="BX34" i="10" s="1"/>
  <c r="BL47" i="10"/>
  <c r="BV47" i="10" s="1"/>
  <c r="CF47" i="10" s="1"/>
  <c r="BD22" i="10"/>
  <c r="BN22" i="10" s="1"/>
  <c r="BX22" i="10" s="1"/>
  <c r="BD23" i="10"/>
  <c r="BN23" i="10" s="1"/>
  <c r="CH23" i="10" s="1"/>
  <c r="BD38" i="10"/>
  <c r="BN38" i="10" s="1"/>
  <c r="BX38" i="10" s="1"/>
  <c r="BL51" i="10"/>
  <c r="BV51" i="10" s="1"/>
  <c r="DE51" i="10" s="1"/>
  <c r="BL59" i="10"/>
  <c r="BV59" i="10" s="1"/>
  <c r="CF59" i="10" s="1"/>
  <c r="BL60" i="10"/>
  <c r="BV60" i="10" s="1"/>
  <c r="CF60" i="10" s="1"/>
  <c r="BL62" i="10"/>
  <c r="BV62" i="10" s="1"/>
  <c r="CP62" i="10" s="1"/>
  <c r="BL64" i="10"/>
  <c r="BV64" i="10" s="1"/>
  <c r="CF64" i="10" s="1"/>
  <c r="BL69" i="10"/>
  <c r="BV69" i="10" s="1"/>
  <c r="CF69" i="10" s="1"/>
  <c r="BL75" i="10"/>
  <c r="BV75" i="10" s="1"/>
  <c r="CP75" i="10" s="1"/>
  <c r="BD46" i="10"/>
  <c r="BN46" i="10" s="1"/>
  <c r="CH46" i="10" s="1"/>
  <c r="BD77" i="10"/>
  <c r="BN77" i="10" s="1"/>
  <c r="CH77" i="10" s="1"/>
  <c r="BL44" i="10"/>
  <c r="BV44" i="10" s="1"/>
  <c r="CF44" i="10" s="1"/>
  <c r="BD43" i="10"/>
  <c r="BN43" i="10" s="1"/>
  <c r="BX43" i="10" s="1"/>
  <c r="BD25" i="10"/>
  <c r="BN25" i="10" s="1"/>
  <c r="CH25" i="10" s="1"/>
  <c r="BD29" i="10"/>
  <c r="BN29" i="10" s="1"/>
  <c r="CH29" i="10" s="1"/>
  <c r="BD40" i="10"/>
  <c r="BN40" i="10" s="1"/>
  <c r="BX40" i="10" s="1"/>
  <c r="BD30" i="10"/>
  <c r="BN30" i="10" s="1"/>
  <c r="BX30" i="10" s="1"/>
  <c r="BD47" i="10"/>
  <c r="BN47" i="10" s="1"/>
  <c r="BX47" i="10" s="1"/>
  <c r="BD31" i="10"/>
  <c r="BN31" i="10" s="1"/>
  <c r="CH31" i="10" s="1"/>
  <c r="BL54" i="10"/>
  <c r="BV54" i="10" s="1"/>
  <c r="CF54" i="10" s="1"/>
  <c r="BD26" i="10"/>
  <c r="BN26" i="10" s="1"/>
  <c r="BX26" i="10" s="1"/>
  <c r="BL52" i="10"/>
  <c r="BV52" i="10" s="1"/>
  <c r="CP52" i="10" s="1"/>
  <c r="I52" i="10" s="1"/>
  <c r="BL53" i="10"/>
  <c r="BV53" i="10" s="1"/>
  <c r="DE53" i="10" s="1"/>
  <c r="BL55" i="10"/>
  <c r="BV55" i="10" s="1"/>
  <c r="CF55" i="10" s="1"/>
  <c r="BL67" i="10"/>
  <c r="BV67" i="10" s="1"/>
  <c r="CP67" i="10" s="1"/>
  <c r="BL71" i="10"/>
  <c r="BV71" i="10" s="1"/>
  <c r="CP71" i="10" s="1"/>
  <c r="BL73" i="10"/>
  <c r="BV73" i="10" s="1"/>
  <c r="CP73" i="10" s="1"/>
  <c r="BL50" i="10"/>
  <c r="BV50" i="10" s="1"/>
  <c r="CF50" i="10" s="1"/>
  <c r="BD20" i="10"/>
  <c r="BN20" i="10" s="1"/>
  <c r="CH20" i="10" s="1"/>
  <c r="BD39" i="10"/>
  <c r="BN39" i="10" s="1"/>
  <c r="CH39" i="10" s="1"/>
  <c r="BD19" i="10"/>
  <c r="BN19" i="10" s="1"/>
  <c r="BX19" i="10" s="1"/>
  <c r="BL18" i="10"/>
  <c r="BV18" i="10" s="1"/>
  <c r="CP18" i="10" s="1"/>
  <c r="BL65" i="10"/>
  <c r="BV65" i="10" s="1"/>
  <c r="CP65" i="10" s="1"/>
  <c r="BD48" i="10"/>
  <c r="BN48" i="10" s="1"/>
  <c r="BX48" i="10" s="1"/>
  <c r="BL45" i="10"/>
  <c r="BV45" i="10" s="1"/>
  <c r="CF45" i="10" s="1"/>
  <c r="BL48" i="10"/>
  <c r="BV48" i="10" s="1"/>
  <c r="CF48" i="10" s="1"/>
  <c r="BL56" i="10"/>
  <c r="BV56" i="10" s="1"/>
  <c r="CF56" i="10" s="1"/>
  <c r="BD41" i="10"/>
  <c r="BN41" i="10" s="1"/>
  <c r="BX41" i="10" s="1"/>
  <c r="BD42" i="10"/>
  <c r="BN42" i="10" s="1"/>
  <c r="CH42" i="10" s="1"/>
  <c r="BL74" i="10"/>
  <c r="BV74" i="10" s="1"/>
  <c r="CF74" i="10" s="1"/>
  <c r="BL68" i="10"/>
  <c r="BV68" i="10" s="1"/>
  <c r="CF68" i="10" s="1"/>
  <c r="DE23" i="9"/>
  <c r="DE31" i="9"/>
  <c r="DE44" i="9"/>
  <c r="DE48" i="9"/>
  <c r="DE45" i="9"/>
  <c r="DE30" i="9"/>
  <c r="DE27" i="9"/>
  <c r="DE34" i="9"/>
  <c r="DE82" i="9"/>
  <c r="DE55" i="9"/>
  <c r="DE51" i="9"/>
  <c r="DE26" i="9"/>
  <c r="DE35" i="9"/>
  <c r="DE41" i="9"/>
  <c r="DE52" i="9"/>
  <c r="DE49" i="9"/>
  <c r="DE38" i="9"/>
  <c r="DE29" i="9"/>
  <c r="DE40" i="9"/>
  <c r="DE54" i="9"/>
  <c r="DE47" i="9"/>
  <c r="DE25" i="9"/>
  <c r="DE24" i="9"/>
  <c r="DE42" i="9"/>
  <c r="DE43" i="9"/>
  <c r="DE36" i="9"/>
  <c r="DE37" i="9"/>
  <c r="DE53" i="9"/>
  <c r="DE39" i="9"/>
  <c r="DE46" i="9"/>
  <c r="DE28" i="9"/>
  <c r="DE50" i="9"/>
  <c r="DE32" i="9"/>
  <c r="DE33" i="9"/>
  <c r="CF26" i="10"/>
  <c r="CP26" i="10"/>
  <c r="CP22" i="10"/>
  <c r="CF22" i="10"/>
  <c r="CF19" i="10"/>
  <c r="CP19" i="10"/>
  <c r="CP32" i="10"/>
  <c r="CF32" i="10"/>
  <c r="CP23" i="10"/>
  <c r="CF23" i="10"/>
  <c r="CP24" i="10"/>
  <c r="CF24" i="10"/>
  <c r="CP27" i="10"/>
  <c r="CF27" i="10"/>
  <c r="CP29" i="10"/>
  <c r="CF29" i="10"/>
  <c r="CP28" i="10"/>
  <c r="CF28" i="10"/>
  <c r="CP20" i="10"/>
  <c r="CF20" i="10"/>
  <c r="CF30" i="10"/>
  <c r="CP30" i="10"/>
  <c r="CF31" i="10"/>
  <c r="CP31" i="10"/>
  <c r="CP25" i="10"/>
  <c r="CF25" i="10"/>
  <c r="CP21" i="10"/>
  <c r="CF21" i="10"/>
  <c r="CP69" i="10"/>
  <c r="CP77" i="10"/>
  <c r="CF77" i="10"/>
  <c r="CP36" i="10"/>
  <c r="CF36" i="10"/>
  <c r="CF41" i="10"/>
  <c r="CP41" i="10"/>
  <c r="CP33" i="10"/>
  <c r="CF33" i="10"/>
  <c r="CF34" i="10"/>
  <c r="CP34" i="10"/>
  <c r="CF42" i="10"/>
  <c r="CP42" i="10"/>
  <c r="CF38" i="10"/>
  <c r="CP38" i="10"/>
  <c r="CP40" i="10"/>
  <c r="CF40" i="10"/>
  <c r="CP35" i="10"/>
  <c r="CF35" i="10"/>
  <c r="CF37" i="10"/>
  <c r="CP37" i="10"/>
  <c r="CP43" i="10"/>
  <c r="CF43" i="10"/>
  <c r="CP39" i="10"/>
  <c r="CF39" i="10"/>
  <c r="BL25" i="7"/>
  <c r="BL19" i="7"/>
  <c r="BL30" i="7"/>
  <c r="BL26" i="7"/>
  <c r="BL28" i="7"/>
  <c r="BL20" i="7"/>
  <c r="BV20" i="7" s="1"/>
  <c r="BL21" i="7"/>
  <c r="BL27" i="7"/>
  <c r="BV27" i="7" s="1"/>
  <c r="BL29" i="7"/>
  <c r="BL22" i="7"/>
  <c r="BL77" i="7"/>
  <c r="BL32" i="7"/>
  <c r="BL31" i="7"/>
  <c r="BL15" i="7"/>
  <c r="BV15" i="7" s="1"/>
  <c r="BL23" i="7"/>
  <c r="BL24" i="7"/>
  <c r="BV24" i="7" s="1"/>
  <c r="BL78" i="7"/>
  <c r="BL17" i="7"/>
  <c r="BV17" i="7" s="1"/>
  <c r="BL58" i="7"/>
  <c r="BV58" i="7" s="1"/>
  <c r="BL46" i="7"/>
  <c r="BV46" i="7" s="1"/>
  <c r="BL63" i="7"/>
  <c r="BV63" i="7" s="1"/>
  <c r="BL60" i="7"/>
  <c r="BV60" i="7" s="1"/>
  <c r="BL62" i="7"/>
  <c r="BV62" i="7" s="1"/>
  <c r="BL59" i="7"/>
  <c r="BV59" i="7" s="1"/>
  <c r="BL57" i="7"/>
  <c r="BV57" i="7" s="1"/>
  <c r="BL65" i="7"/>
  <c r="BV65" i="7" s="1"/>
  <c r="BL55" i="7"/>
  <c r="BV55" i="7" s="1"/>
  <c r="BL38" i="7"/>
  <c r="BV38" i="7" s="1"/>
  <c r="BL54" i="7"/>
  <c r="BV54" i="7" s="1"/>
  <c r="BL64" i="7"/>
  <c r="BV64" i="7" s="1"/>
  <c r="BL56" i="7"/>
  <c r="BV56" i="7" s="1"/>
  <c r="BL53" i="7"/>
  <c r="BV53" i="7" s="1"/>
  <c r="BL61" i="7"/>
  <c r="BV61" i="7" s="1"/>
  <c r="BL52" i="7"/>
  <c r="BV52" i="7" s="1"/>
  <c r="BL51" i="7"/>
  <c r="BV51" i="7" s="1"/>
  <c r="BL40" i="7"/>
  <c r="BV40" i="7" s="1"/>
  <c r="BL49" i="7"/>
  <c r="BV49" i="7" s="1"/>
  <c r="BL44" i="7"/>
  <c r="BV44" i="7" s="1"/>
  <c r="BL37" i="7"/>
  <c r="BV37" i="7" s="1"/>
  <c r="BL18" i="7"/>
  <c r="BV18" i="7" s="1"/>
  <c r="BL42" i="7"/>
  <c r="BV42" i="7" s="1"/>
  <c r="BL48" i="7"/>
  <c r="BV48" i="7" s="1"/>
  <c r="BL34" i="7"/>
  <c r="BV34" i="7" s="1"/>
  <c r="BL41" i="7"/>
  <c r="BV41" i="7" s="1"/>
  <c r="BL76" i="7"/>
  <c r="BV76" i="7" s="1"/>
  <c r="BL36" i="7"/>
  <c r="BV36" i="7" s="1"/>
  <c r="BL33" i="7"/>
  <c r="BV33" i="7" s="1"/>
  <c r="BL16" i="7"/>
  <c r="BV16" i="7" s="1"/>
  <c r="BL50" i="7"/>
  <c r="BV50" i="7" s="1"/>
  <c r="BL39" i="7"/>
  <c r="BV39" i="7" s="1"/>
  <c r="BL45" i="7"/>
  <c r="BV45" i="7" s="1"/>
  <c r="BL35" i="7"/>
  <c r="BV35" i="7" s="1"/>
  <c r="BL43" i="7"/>
  <c r="BV43" i="7" s="1"/>
  <c r="BL47" i="7"/>
  <c r="BV47" i="7" s="1"/>
  <c r="BL15" i="6"/>
  <c r="BV15" i="6" s="1"/>
  <c r="CF15" i="6" s="1"/>
  <c r="BL17" i="6"/>
  <c r="BV17" i="6" s="1"/>
  <c r="CF17" i="6" s="1"/>
  <c r="BL28" i="6"/>
  <c r="BV28" i="6" s="1"/>
  <c r="CP28" i="6" s="1"/>
  <c r="BL46" i="6"/>
  <c r="BV46" i="6" s="1"/>
  <c r="CP46" i="6" s="1"/>
  <c r="BL37" i="6"/>
  <c r="BV37" i="6" s="1"/>
  <c r="CF37" i="6" s="1"/>
  <c r="BL39" i="6"/>
  <c r="BV39" i="6" s="1"/>
  <c r="CP39" i="6" s="1"/>
  <c r="BL16" i="6"/>
  <c r="BV16" i="6" s="1"/>
  <c r="CP16" i="6" s="1"/>
  <c r="BL26" i="6"/>
  <c r="BV26" i="6" s="1"/>
  <c r="CF26" i="6" s="1"/>
  <c r="BL20" i="6"/>
  <c r="BV20" i="6" s="1"/>
  <c r="CP20" i="6" s="1"/>
  <c r="BL44" i="6"/>
  <c r="BV44" i="6" s="1"/>
  <c r="CP44" i="6" s="1"/>
  <c r="BL25" i="6"/>
  <c r="BV25" i="6" s="1"/>
  <c r="CF25" i="6" s="1"/>
  <c r="BL45" i="6"/>
  <c r="BV45" i="6" s="1"/>
  <c r="CP45" i="6" s="1"/>
  <c r="BL34" i="6"/>
  <c r="BV34" i="6" s="1"/>
  <c r="CP34" i="6" s="1"/>
  <c r="BL22" i="6"/>
  <c r="BV22" i="6" s="1"/>
  <c r="CF22" i="6" s="1"/>
  <c r="BL31" i="6"/>
  <c r="BV31" i="6" s="1"/>
  <c r="CP31" i="6" s="1"/>
  <c r="BL30" i="6"/>
  <c r="BV30" i="6" s="1"/>
  <c r="CF30" i="6" s="1"/>
  <c r="BL49" i="6"/>
  <c r="BV49" i="6" s="1"/>
  <c r="CF49" i="6" s="1"/>
  <c r="BL27" i="6"/>
  <c r="BV27" i="6" s="1"/>
  <c r="CP27" i="6" s="1"/>
  <c r="BL18" i="6"/>
  <c r="BV18" i="6" s="1"/>
  <c r="CF18" i="6" s="1"/>
  <c r="BL32" i="6"/>
  <c r="BV32" i="6" s="1"/>
  <c r="CF32" i="6" s="1"/>
  <c r="BL29" i="6"/>
  <c r="BV29" i="6" s="1"/>
  <c r="CF29" i="6" s="1"/>
  <c r="BL38" i="6"/>
  <c r="BV38" i="6" s="1"/>
  <c r="CF38" i="6" s="1"/>
  <c r="BL23" i="6"/>
  <c r="BV23" i="6" s="1"/>
  <c r="CF23" i="6" s="1"/>
  <c r="BL43" i="6"/>
  <c r="BV43" i="6" s="1"/>
  <c r="CF43" i="6" s="1"/>
  <c r="BL47" i="6"/>
  <c r="BV47" i="6" s="1"/>
  <c r="CF47" i="6" s="1"/>
  <c r="BL36" i="6"/>
  <c r="BV36" i="6" s="1"/>
  <c r="CP36" i="6" s="1"/>
  <c r="BL40" i="6"/>
  <c r="BV40" i="6" s="1"/>
  <c r="CF40" i="6" s="1"/>
  <c r="BL21" i="6"/>
  <c r="BV21" i="6" s="1"/>
  <c r="CF21" i="6" s="1"/>
  <c r="BL35" i="6"/>
  <c r="BV35" i="6" s="1"/>
  <c r="CF35" i="6" s="1"/>
  <c r="BL33" i="6"/>
  <c r="BV33" i="6" s="1"/>
  <c r="CP33" i="6" s="1"/>
  <c r="BL24" i="6"/>
  <c r="BV24" i="6" s="1"/>
  <c r="CP24" i="6" s="1"/>
  <c r="BL77" i="6"/>
  <c r="BV77" i="6" s="1"/>
  <c r="CP77" i="6" s="1"/>
  <c r="BL78" i="6"/>
  <c r="BV78" i="6" s="1"/>
  <c r="CP78" i="6" s="1"/>
  <c r="BL41" i="6"/>
  <c r="BV41" i="6" s="1"/>
  <c r="CP41" i="6" s="1"/>
  <c r="BL19" i="6"/>
  <c r="BV19" i="6" s="1"/>
  <c r="CP19" i="6" s="1"/>
  <c r="BL48" i="6"/>
  <c r="BV48" i="6" s="1"/>
  <c r="CF48" i="6" s="1"/>
  <c r="BL42" i="6"/>
  <c r="BV42" i="6" s="1"/>
  <c r="CP42" i="6" s="1"/>
  <c r="BL76" i="6"/>
  <c r="BV76" i="6" s="1"/>
  <c r="CP76" i="6" s="1"/>
  <c r="BD50" i="6"/>
  <c r="BN50" i="6" s="1"/>
  <c r="BX50" i="6" s="1"/>
  <c r="H50" i="6" s="1"/>
  <c r="G50" i="6" s="1"/>
  <c r="BD20" i="6"/>
  <c r="BN20" i="6" s="1"/>
  <c r="BX20" i="6" s="1"/>
  <c r="BD40" i="6"/>
  <c r="BN40" i="6" s="1"/>
  <c r="BX40" i="6" s="1"/>
  <c r="BD34" i="6"/>
  <c r="BN34" i="6" s="1"/>
  <c r="BX34" i="6" s="1"/>
  <c r="BD32" i="6"/>
  <c r="BN32" i="6" s="1"/>
  <c r="BX32" i="6" s="1"/>
  <c r="BD18" i="6"/>
  <c r="BN18" i="6" s="1"/>
  <c r="BD45" i="6"/>
  <c r="BN45" i="6" s="1"/>
  <c r="BX45" i="6" s="1"/>
  <c r="BD39" i="6"/>
  <c r="BN39" i="6" s="1"/>
  <c r="CH39" i="6" s="1"/>
  <c r="BD49" i="6"/>
  <c r="BN49" i="6" s="1"/>
  <c r="CH49" i="6" s="1"/>
  <c r="BD47" i="6"/>
  <c r="BN47" i="6" s="1"/>
  <c r="CH47" i="6" s="1"/>
  <c r="BD19" i="6"/>
  <c r="BN19" i="6" s="1"/>
  <c r="BX19" i="6" s="1"/>
  <c r="BD46" i="6"/>
  <c r="BN46" i="6" s="1"/>
  <c r="BX46" i="6" s="1"/>
  <c r="BD35" i="6"/>
  <c r="BN35" i="6" s="1"/>
  <c r="BX35" i="6" s="1"/>
  <c r="BD38" i="6"/>
  <c r="BN38" i="6" s="1"/>
  <c r="BX38" i="6" s="1"/>
  <c r="BD44" i="6"/>
  <c r="BN44" i="6" s="1"/>
  <c r="CH44" i="6" s="1"/>
  <c r="BD33" i="6"/>
  <c r="BN33" i="6" s="1"/>
  <c r="BX33" i="6" s="1"/>
  <c r="BD36" i="6"/>
  <c r="BN36" i="6" s="1"/>
  <c r="CH36" i="6" s="1"/>
  <c r="BD48" i="6"/>
  <c r="BN48" i="6" s="1"/>
  <c r="BX48" i="6" s="1"/>
  <c r="BD26" i="6"/>
  <c r="BN26" i="6" s="1"/>
  <c r="CH26" i="6" s="1"/>
  <c r="BD27" i="6"/>
  <c r="BN27" i="6" s="1"/>
  <c r="CH27" i="6" s="1"/>
  <c r="BD29" i="6"/>
  <c r="BN29" i="6" s="1"/>
  <c r="BX29" i="6" s="1"/>
  <c r="BD30" i="6"/>
  <c r="BN30" i="6" s="1"/>
  <c r="BX30" i="6" s="1"/>
  <c r="BD28" i="6"/>
  <c r="BN28" i="6" s="1"/>
  <c r="CH28" i="6" s="1"/>
  <c r="BD31" i="6"/>
  <c r="BN31" i="6" s="1"/>
  <c r="BX31" i="6" s="1"/>
  <c r="BD77" i="6"/>
  <c r="BN77" i="6" s="1"/>
  <c r="CH77" i="6" s="1"/>
  <c r="BD25" i="6"/>
  <c r="BN25" i="6" s="1"/>
  <c r="BX25" i="6" s="1"/>
  <c r="BD37" i="6"/>
  <c r="BN37" i="6" s="1"/>
  <c r="CH37" i="6" s="1"/>
  <c r="BD43" i="6"/>
  <c r="BN43" i="6" s="1"/>
  <c r="CH43" i="6" s="1"/>
  <c r="BD24" i="6"/>
  <c r="BN24" i="6" s="1"/>
  <c r="CH24" i="6" s="1"/>
  <c r="BD23" i="6"/>
  <c r="BN23" i="6" s="1"/>
  <c r="CH23" i="6" s="1"/>
  <c r="BD22" i="6"/>
  <c r="BN22" i="6" s="1"/>
  <c r="BX22" i="6" s="1"/>
  <c r="BD42" i="6"/>
  <c r="BN42" i="6" s="1"/>
  <c r="CH42" i="6" s="1"/>
  <c r="BD41" i="6"/>
  <c r="BN41" i="6" s="1"/>
  <c r="CH41" i="6" s="1"/>
  <c r="BD21" i="6"/>
  <c r="BN21" i="6" s="1"/>
  <c r="CH21" i="6" s="1"/>
  <c r="BD46" i="7"/>
  <c r="BN46" i="7" s="1"/>
  <c r="BD50" i="7"/>
  <c r="BN50" i="7" s="1"/>
  <c r="BV25" i="7"/>
  <c r="BD19" i="7"/>
  <c r="BN19" i="7" s="1"/>
  <c r="BD22" i="7"/>
  <c r="BN22" i="7" s="1"/>
  <c r="BV19" i="7"/>
  <c r="BD24" i="7"/>
  <c r="BN24" i="7" s="1"/>
  <c r="BV22" i="7"/>
  <c r="BV21" i="7"/>
  <c r="BD40" i="7"/>
  <c r="BN40" i="7" s="1"/>
  <c r="BD31" i="7"/>
  <c r="BN31" i="7" s="1"/>
  <c r="BD34" i="7"/>
  <c r="BN34" i="7" s="1"/>
  <c r="BV78" i="7"/>
  <c r="BD28" i="7"/>
  <c r="BN28" i="7" s="1"/>
  <c r="BV32" i="7"/>
  <c r="BD23" i="7"/>
  <c r="BN23" i="7" s="1"/>
  <c r="BD42" i="7"/>
  <c r="BN42" i="7" s="1"/>
  <c r="BD20" i="7"/>
  <c r="BN20" i="7" s="1"/>
  <c r="BD36" i="7"/>
  <c r="BN36" i="7" s="1"/>
  <c r="BD26" i="7"/>
  <c r="BN26" i="7" s="1"/>
  <c r="BD29" i="7"/>
  <c r="BN29" i="7" s="1"/>
  <c r="BD18" i="7"/>
  <c r="BN18" i="7" s="1"/>
  <c r="BD48" i="7"/>
  <c r="BN48" i="7" s="1"/>
  <c r="BD33" i="7"/>
  <c r="BN33" i="7" s="1"/>
  <c r="BD32" i="7"/>
  <c r="BN32" i="7" s="1"/>
  <c r="BD41" i="7"/>
  <c r="BN41" i="7" s="1"/>
  <c r="BV31" i="7"/>
  <c r="BV23" i="7"/>
  <c r="BD44" i="7"/>
  <c r="BN44" i="7" s="1"/>
  <c r="BV77" i="7"/>
  <c r="BD77" i="7"/>
  <c r="BN77" i="7" s="1"/>
  <c r="BD37" i="7"/>
  <c r="BN37" i="7" s="1"/>
  <c r="BD27" i="7"/>
  <c r="BN27" i="7" s="1"/>
  <c r="BV28" i="7"/>
  <c r="BD49" i="7"/>
  <c r="BN49" i="7" s="1"/>
  <c r="BD38" i="7"/>
  <c r="BN38" i="7" s="1"/>
  <c r="BD25" i="7"/>
  <c r="BN25" i="7" s="1"/>
  <c r="BV30" i="7"/>
  <c r="BV26" i="7"/>
  <c r="BV29" i="7"/>
  <c r="BD30" i="7"/>
  <c r="BN30" i="7" s="1"/>
  <c r="BD21" i="7"/>
  <c r="BN21" i="7" s="1"/>
  <c r="BD35" i="7"/>
  <c r="BN35" i="7" s="1"/>
  <c r="BD43" i="7"/>
  <c r="BN43" i="7" s="1"/>
  <c r="BD39" i="7"/>
  <c r="BN39" i="7" s="1"/>
  <c r="BD47" i="7"/>
  <c r="BN47" i="7" s="1"/>
  <c r="BD45" i="7"/>
  <c r="BN45" i="7" s="1"/>
  <c r="AD32" i="1"/>
  <c r="AD28" i="1"/>
  <c r="AD24" i="1"/>
  <c r="AD20" i="1"/>
  <c r="AD31" i="1"/>
  <c r="AD27" i="1"/>
  <c r="AD23" i="1"/>
  <c r="AD19" i="1"/>
  <c r="AJ10" i="1"/>
  <c r="AD36" i="1"/>
  <c r="AD39" i="1"/>
  <c r="AD35" i="1"/>
  <c r="AD38" i="1"/>
  <c r="AD34" i="1"/>
  <c r="AD30" i="1"/>
  <c r="AD26" i="1"/>
  <c r="AD22" i="1"/>
  <c r="AJ11" i="1"/>
  <c r="AD37" i="1"/>
  <c r="AD33" i="1"/>
  <c r="AD29" i="1"/>
  <c r="AD25" i="1"/>
  <c r="AD21" i="1"/>
  <c r="AE11" i="1"/>
  <c r="O6" i="1" a="1"/>
  <c r="BY83" i="9" l="1"/>
  <c r="CV82" i="9"/>
  <c r="CT82" i="9"/>
  <c r="EC82" i="9"/>
  <c r="CR82" i="9"/>
  <c r="CS82" i="9"/>
  <c r="EB82" i="9"/>
  <c r="EF82" i="9"/>
  <c r="CQ82" i="9"/>
  <c r="ED82" i="9"/>
  <c r="EA82" i="9"/>
  <c r="CH82" i="9"/>
  <c r="CU82" i="9"/>
  <c r="CP82" i="9"/>
  <c r="EE82" i="9"/>
  <c r="CX81" i="9"/>
  <c r="D81" i="9" s="1"/>
  <c r="AQ81" i="9" s="1"/>
  <c r="FB81" i="9" s="1"/>
  <c r="CF67" i="10"/>
  <c r="CH32" i="10"/>
  <c r="K32" i="10" s="1"/>
  <c r="CF58" i="10"/>
  <c r="BX49" i="10"/>
  <c r="I49" i="10" s="1"/>
  <c r="BX21" i="10"/>
  <c r="CF72" i="10"/>
  <c r="CF66" i="10"/>
  <c r="CP17" i="10"/>
  <c r="CH35" i="10"/>
  <c r="K35" i="10" s="1"/>
  <c r="BX24" i="10"/>
  <c r="CF49" i="10"/>
  <c r="CF51" i="10"/>
  <c r="H51" i="10" s="1"/>
  <c r="G51" i="10" s="1"/>
  <c r="CF16" i="10"/>
  <c r="BX29" i="10"/>
  <c r="I29" i="10" s="1"/>
  <c r="CP61" i="10"/>
  <c r="CP59" i="10"/>
  <c r="CH22" i="10"/>
  <c r="BX23" i="10"/>
  <c r="CF73" i="10"/>
  <c r="BX31" i="10"/>
  <c r="K31" i="10" s="1"/>
  <c r="CF46" i="10"/>
  <c r="CH43" i="10"/>
  <c r="K43" i="10" s="1"/>
  <c r="BX42" i="10"/>
  <c r="I42" i="10" s="1"/>
  <c r="CF65" i="10"/>
  <c r="CH30" i="10"/>
  <c r="K30" i="10" s="1"/>
  <c r="CP56" i="10"/>
  <c r="BX20" i="10"/>
  <c r="CP60" i="10"/>
  <c r="CF75" i="10"/>
  <c r="CH26" i="10"/>
  <c r="CF70" i="10"/>
  <c r="BX18" i="10"/>
  <c r="CH50" i="10"/>
  <c r="K50" i="10" s="1"/>
  <c r="CF57" i="10"/>
  <c r="CF63" i="10"/>
  <c r="CH37" i="10"/>
  <c r="K37" i="10" s="1"/>
  <c r="CH27" i="10"/>
  <c r="CP68" i="10"/>
  <c r="CP48" i="10"/>
  <c r="BX33" i="10"/>
  <c r="H33" i="10" s="1"/>
  <c r="G33" i="10" s="1"/>
  <c r="CH38" i="10"/>
  <c r="K38" i="10" s="1"/>
  <c r="CH41" i="10"/>
  <c r="K41" i="10" s="1"/>
  <c r="CH48" i="10"/>
  <c r="K48" i="10" s="1"/>
  <c r="CH40" i="10"/>
  <c r="I40" i="10" s="1"/>
  <c r="CF53" i="10"/>
  <c r="H53" i="10" s="1"/>
  <c r="G53" i="10" s="1"/>
  <c r="CP47" i="10"/>
  <c r="BX28" i="10"/>
  <c r="H28" i="10" s="1"/>
  <c r="G28" i="10" s="1"/>
  <c r="CH19" i="10"/>
  <c r="CF62" i="10"/>
  <c r="CH34" i="10"/>
  <c r="I34" i="10" s="1"/>
  <c r="CP76" i="10"/>
  <c r="BX77" i="10"/>
  <c r="CP64" i="10"/>
  <c r="CP51" i="10"/>
  <c r="I51" i="10" s="1"/>
  <c r="CH45" i="10"/>
  <c r="K45" i="10" s="1"/>
  <c r="CP45" i="10"/>
  <c r="BX44" i="10"/>
  <c r="J44" i="10" s="1"/>
  <c r="BX36" i="10"/>
  <c r="I36" i="10" s="1"/>
  <c r="CP55" i="10"/>
  <c r="CP53" i="10"/>
  <c r="I53" i="10" s="1"/>
  <c r="CF18" i="10"/>
  <c r="CP50" i="10"/>
  <c r="CP54" i="10"/>
  <c r="CP44" i="10"/>
  <c r="CP74" i="10"/>
  <c r="CF71" i="10"/>
  <c r="BX39" i="10"/>
  <c r="I39" i="10" s="1"/>
  <c r="CF52" i="10"/>
  <c r="H52" i="10" s="1"/>
  <c r="G52" i="10" s="1"/>
  <c r="CH47" i="10"/>
  <c r="K47" i="10" s="1"/>
  <c r="BX25" i="10"/>
  <c r="BX46" i="10"/>
  <c r="DE52" i="10"/>
  <c r="DP50" i="9"/>
  <c r="DP53" i="9"/>
  <c r="DP42" i="9"/>
  <c r="DP54" i="9"/>
  <c r="DP49" i="9"/>
  <c r="DP26" i="9"/>
  <c r="DP34" i="9"/>
  <c r="DP48" i="9"/>
  <c r="DP28" i="9"/>
  <c r="DP37" i="9"/>
  <c r="DQ24" i="9"/>
  <c r="DP24" i="9"/>
  <c r="DZ24" i="9" s="1"/>
  <c r="DP40" i="9"/>
  <c r="DP52" i="9"/>
  <c r="DP51" i="9"/>
  <c r="DP27" i="9"/>
  <c r="DP44" i="9"/>
  <c r="DP33" i="9"/>
  <c r="DP46" i="9"/>
  <c r="DP36" i="9"/>
  <c r="DP25" i="9"/>
  <c r="DP29" i="9"/>
  <c r="DP41" i="9"/>
  <c r="DQ55" i="9"/>
  <c r="DP55" i="9"/>
  <c r="DP30" i="9"/>
  <c r="DP31" i="9"/>
  <c r="DP32" i="9"/>
  <c r="DP39" i="9"/>
  <c r="DP43" i="9"/>
  <c r="DP47" i="9"/>
  <c r="DP38" i="9"/>
  <c r="DP35" i="9"/>
  <c r="DQ82" i="9"/>
  <c r="DP82" i="9"/>
  <c r="DZ82" i="9" s="1"/>
  <c r="DP45" i="9"/>
  <c r="DQ23" i="9"/>
  <c r="DP23" i="9"/>
  <c r="DZ23" i="9" s="1"/>
  <c r="EH23" i="9" s="1"/>
  <c r="H35" i="10"/>
  <c r="G35" i="10" s="1"/>
  <c r="J35" i="10"/>
  <c r="J32" i="10"/>
  <c r="H32" i="10"/>
  <c r="G32" i="10" s="1"/>
  <c r="J43" i="10"/>
  <c r="H43" i="10"/>
  <c r="G43" i="10" s="1"/>
  <c r="J38" i="10"/>
  <c r="H38" i="10"/>
  <c r="G38" i="10" s="1"/>
  <c r="H34" i="10"/>
  <c r="G34" i="10" s="1"/>
  <c r="J34" i="10"/>
  <c r="H41" i="10"/>
  <c r="G41" i="10" s="1"/>
  <c r="J41" i="10"/>
  <c r="J48" i="10"/>
  <c r="H48" i="10"/>
  <c r="G48" i="10" s="1"/>
  <c r="J30" i="10"/>
  <c r="H30" i="10"/>
  <c r="G30" i="10" s="1"/>
  <c r="J50" i="10"/>
  <c r="H50" i="10"/>
  <c r="G50" i="10" s="1"/>
  <c r="H40" i="10"/>
  <c r="G40" i="10" s="1"/>
  <c r="J40" i="10"/>
  <c r="H45" i="10"/>
  <c r="G45" i="10" s="1"/>
  <c r="J45" i="10"/>
  <c r="H37" i="10"/>
  <c r="G37" i="10" s="1"/>
  <c r="J37" i="10"/>
  <c r="J47" i="10"/>
  <c r="H47" i="10"/>
  <c r="G47" i="10" s="1"/>
  <c r="I50" i="6"/>
  <c r="J50" i="6"/>
  <c r="DE50" i="6" s="1"/>
  <c r="CH50" i="6"/>
  <c r="K50" i="6"/>
  <c r="CP48" i="6"/>
  <c r="CH32" i="6"/>
  <c r="K32" i="6" s="1"/>
  <c r="CP15" i="6"/>
  <c r="BX18" i="6"/>
  <c r="CH18" i="6"/>
  <c r="CH35" i="6"/>
  <c r="K35" i="6" s="1"/>
  <c r="CF45" i="6"/>
  <c r="CF27" i="6"/>
  <c r="CH20" i="6"/>
  <c r="CF44" i="6"/>
  <c r="BX26" i="6"/>
  <c r="CP29" i="6"/>
  <c r="CF76" i="6"/>
  <c r="CP47" i="6"/>
  <c r="CP30" i="6"/>
  <c r="CF78" i="6"/>
  <c r="CF39" i="6"/>
  <c r="CP43" i="6"/>
  <c r="CH38" i="6"/>
  <c r="K38" i="6" s="1"/>
  <c r="CF41" i="6"/>
  <c r="BX49" i="6"/>
  <c r="H49" i="6" s="1"/>
  <c r="G49" i="6" s="1"/>
  <c r="CP25" i="6"/>
  <c r="BX47" i="6"/>
  <c r="J47" i="6" s="1"/>
  <c r="BX41" i="6"/>
  <c r="K41" i="6" s="1"/>
  <c r="CF19" i="6"/>
  <c r="CH19" i="6"/>
  <c r="CH34" i="6"/>
  <c r="I34" i="6" s="1"/>
  <c r="BX36" i="6"/>
  <c r="I36" i="6" s="1"/>
  <c r="CP49" i="6"/>
  <c r="CP18" i="6"/>
  <c r="CP32" i="6"/>
  <c r="BX77" i="6"/>
  <c r="BX39" i="6"/>
  <c r="I39" i="6" s="1"/>
  <c r="CH30" i="6"/>
  <c r="K30" i="6" s="1"/>
  <c r="CF24" i="6"/>
  <c r="CH40" i="6"/>
  <c r="K40" i="6" s="1"/>
  <c r="BX43" i="6"/>
  <c r="CH31" i="6"/>
  <c r="I31" i="6" s="1"/>
  <c r="CP40" i="6"/>
  <c r="BX44" i="6"/>
  <c r="H44" i="6" s="1"/>
  <c r="G44" i="6" s="1"/>
  <c r="CF31" i="6"/>
  <c r="H31" i="6" s="1"/>
  <c r="G31" i="6" s="1"/>
  <c r="CP38" i="6"/>
  <c r="BX28" i="6"/>
  <c r="I28" i="6" s="1"/>
  <c r="CP35" i="6"/>
  <c r="CH22" i="6"/>
  <c r="BX37" i="6"/>
  <c r="H37" i="6" s="1"/>
  <c r="G37" i="6" s="1"/>
  <c r="CP21" i="6"/>
  <c r="CP23" i="6"/>
  <c r="CF77" i="6"/>
  <c r="CH29" i="6"/>
  <c r="CH45" i="6"/>
  <c r="CP37" i="6"/>
  <c r="CH48" i="6"/>
  <c r="CF46" i="6"/>
  <c r="CH46" i="6"/>
  <c r="CH33" i="6"/>
  <c r="I33" i="6" s="1"/>
  <c r="BX24" i="6"/>
  <c r="CF36" i="6"/>
  <c r="BX21" i="6"/>
  <c r="CF20" i="6"/>
  <c r="CP17" i="6"/>
  <c r="CH25" i="6"/>
  <c r="CF34" i="6"/>
  <c r="H34" i="6" s="1"/>
  <c r="G34" i="6" s="1"/>
  <c r="CF16" i="6"/>
  <c r="CF33" i="6"/>
  <c r="H33" i="6" s="1"/>
  <c r="G33" i="6" s="1"/>
  <c r="CF42" i="6"/>
  <c r="CP26" i="6"/>
  <c r="BX42" i="6"/>
  <c r="CP22" i="6"/>
  <c r="BX27" i="6"/>
  <c r="CF28" i="6"/>
  <c r="BX23" i="6"/>
  <c r="CP55" i="7"/>
  <c r="CF55" i="7"/>
  <c r="CF52" i="7"/>
  <c r="CP52" i="7"/>
  <c r="CP51" i="7"/>
  <c r="CF51" i="7"/>
  <c r="CF53" i="7"/>
  <c r="CP53" i="7"/>
  <c r="CP61" i="7"/>
  <c r="CF61" i="7"/>
  <c r="CP50" i="7"/>
  <c r="CF50" i="7"/>
  <c r="CP65" i="7"/>
  <c r="CF65" i="7"/>
  <c r="CF60" i="7"/>
  <c r="CP60" i="7"/>
  <c r="CF59" i="7"/>
  <c r="CP59" i="7"/>
  <c r="CF56" i="7"/>
  <c r="CP56" i="7"/>
  <c r="CP54" i="7"/>
  <c r="CF54" i="7"/>
  <c r="CF62" i="7"/>
  <c r="CP62" i="7"/>
  <c r="CP64" i="7"/>
  <c r="CF64" i="7"/>
  <c r="CF63" i="7"/>
  <c r="CP63" i="7"/>
  <c r="CF57" i="7"/>
  <c r="CP57" i="7"/>
  <c r="CF58" i="7"/>
  <c r="CP58" i="7"/>
  <c r="CH45" i="7"/>
  <c r="BX45" i="7"/>
  <c r="CP35" i="7"/>
  <c r="CF35" i="7"/>
  <c r="CF26" i="7"/>
  <c r="CP26" i="7"/>
  <c r="BX27" i="7"/>
  <c r="CH27" i="7"/>
  <c r="CF40" i="7"/>
  <c r="CP40" i="7"/>
  <c r="CF37" i="7"/>
  <c r="CP37" i="7"/>
  <c r="CP32" i="7"/>
  <c r="CF32" i="7"/>
  <c r="CP21" i="7"/>
  <c r="CF21" i="7"/>
  <c r="BX22" i="7"/>
  <c r="CH22" i="7"/>
  <c r="CP39" i="7"/>
  <c r="CF39" i="7"/>
  <c r="CH21" i="7"/>
  <c r="BX21" i="7"/>
  <c r="CF30" i="7"/>
  <c r="CP30" i="7"/>
  <c r="CH37" i="7"/>
  <c r="BX37" i="7"/>
  <c r="CF31" i="7"/>
  <c r="CP31" i="7"/>
  <c r="CH29" i="7"/>
  <c r="BX29" i="7"/>
  <c r="CH28" i="7"/>
  <c r="BX28" i="7"/>
  <c r="CP41" i="7"/>
  <c r="CF41" i="7"/>
  <c r="CP17" i="7"/>
  <c r="CF17" i="7"/>
  <c r="CH47" i="7"/>
  <c r="BX47" i="7"/>
  <c r="BX30" i="7"/>
  <c r="CH30" i="7"/>
  <c r="CH25" i="7"/>
  <c r="BX25" i="7"/>
  <c r="CP42" i="7"/>
  <c r="CF42" i="7"/>
  <c r="CH41" i="7"/>
  <c r="BX41" i="7"/>
  <c r="CP24" i="7"/>
  <c r="CF24" i="7"/>
  <c r="CP78" i="7"/>
  <c r="CF78" i="7"/>
  <c r="CP38" i="7"/>
  <c r="CF38" i="7"/>
  <c r="BX19" i="7"/>
  <c r="CH19" i="7"/>
  <c r="CH39" i="7"/>
  <c r="BX39" i="7"/>
  <c r="CF48" i="7"/>
  <c r="CP48" i="7"/>
  <c r="CH38" i="7"/>
  <c r="BX38" i="7"/>
  <c r="CH77" i="7"/>
  <c r="BX77" i="7"/>
  <c r="CH32" i="7"/>
  <c r="BX32" i="7"/>
  <c r="BX26" i="7"/>
  <c r="CH26" i="7"/>
  <c r="CF20" i="7"/>
  <c r="CP20" i="7"/>
  <c r="CF22" i="7"/>
  <c r="CP22" i="7"/>
  <c r="CP25" i="7"/>
  <c r="CF25" i="7"/>
  <c r="CH43" i="7"/>
  <c r="BX43" i="7"/>
  <c r="CP33" i="7"/>
  <c r="CF33" i="7"/>
  <c r="CP49" i="7"/>
  <c r="CF49" i="7"/>
  <c r="CP77" i="7"/>
  <c r="CF77" i="7"/>
  <c r="CH33" i="7"/>
  <c r="BX33" i="7"/>
  <c r="BX36" i="7"/>
  <c r="CH36" i="7"/>
  <c r="BX34" i="7"/>
  <c r="CH34" i="7"/>
  <c r="CH24" i="7"/>
  <c r="BX24" i="7"/>
  <c r="CP46" i="7"/>
  <c r="CF46" i="7"/>
  <c r="CH35" i="7"/>
  <c r="BX35" i="7"/>
  <c r="CP29" i="7"/>
  <c r="CF29" i="7"/>
  <c r="CH49" i="7"/>
  <c r="BX49" i="7"/>
  <c r="BX44" i="7"/>
  <c r="CH44" i="7"/>
  <c r="BX48" i="7"/>
  <c r="CH48" i="7"/>
  <c r="CH20" i="7"/>
  <c r="BX20" i="7"/>
  <c r="BX31" i="7"/>
  <c r="CH31" i="7"/>
  <c r="CF19" i="7"/>
  <c r="CP19" i="7"/>
  <c r="CH50" i="7"/>
  <c r="BX50" i="7"/>
  <c r="CP47" i="7"/>
  <c r="CF47" i="7"/>
  <c r="CF44" i="7"/>
  <c r="CP44" i="7"/>
  <c r="CP28" i="7"/>
  <c r="CF28" i="7"/>
  <c r="CF36" i="7"/>
  <c r="CP36" i="7"/>
  <c r="CP18" i="7"/>
  <c r="CF18" i="7"/>
  <c r="CH42" i="7"/>
  <c r="BX42" i="7"/>
  <c r="CF34" i="7"/>
  <c r="CP34" i="7"/>
  <c r="CP16" i="7"/>
  <c r="CF16" i="7"/>
  <c r="CH46" i="7"/>
  <c r="BX46" i="7"/>
  <c r="CP43" i="7"/>
  <c r="CF43" i="7"/>
  <c r="CP45" i="7"/>
  <c r="CF45" i="7"/>
  <c r="CP76" i="7"/>
  <c r="CF76" i="7"/>
  <c r="CF27" i="7"/>
  <c r="CP27" i="7"/>
  <c r="CF23" i="7"/>
  <c r="CP23" i="7"/>
  <c r="CH18" i="7"/>
  <c r="BX18" i="7"/>
  <c r="BX23" i="7"/>
  <c r="CH23" i="7"/>
  <c r="BX40" i="7"/>
  <c r="CH40" i="7"/>
  <c r="CF15" i="7"/>
  <c r="CP15" i="7"/>
  <c r="I46" i="6"/>
  <c r="K46" i="6"/>
  <c r="H46" i="6"/>
  <c r="G46" i="6" s="1"/>
  <c r="J46" i="6"/>
  <c r="J34" i="6"/>
  <c r="J31" i="6"/>
  <c r="J33" i="6"/>
  <c r="H30" i="6"/>
  <c r="G30" i="6" s="1"/>
  <c r="J30" i="6"/>
  <c r="J29" i="6"/>
  <c r="H29" i="6"/>
  <c r="G29" i="6" s="1"/>
  <c r="H32" i="6"/>
  <c r="G32" i="6" s="1"/>
  <c r="J32" i="6"/>
  <c r="J40" i="6"/>
  <c r="H40" i="6"/>
  <c r="G40" i="6" s="1"/>
  <c r="I48" i="6"/>
  <c r="K48" i="6"/>
  <c r="J48" i="6"/>
  <c r="H48" i="6"/>
  <c r="G48" i="6" s="1"/>
  <c r="H38" i="6"/>
  <c r="G38" i="6" s="1"/>
  <c r="J38" i="6"/>
  <c r="H35" i="6"/>
  <c r="G35" i="6" s="1"/>
  <c r="J35" i="6"/>
  <c r="I45" i="6"/>
  <c r="K45" i="6"/>
  <c r="H45" i="6"/>
  <c r="G45" i="6" s="1"/>
  <c r="J45" i="6"/>
  <c r="O6" i="1"/>
  <c r="AF20" i="1"/>
  <c r="AH20" i="1" s="1"/>
  <c r="AE25" i="1"/>
  <c r="AG25" i="1" s="1"/>
  <c r="AF28" i="1"/>
  <c r="AH28" i="1" s="1"/>
  <c r="AE33" i="1"/>
  <c r="AG33" i="1" s="1"/>
  <c r="AF36" i="1"/>
  <c r="AH36" i="1" s="1"/>
  <c r="AE31" i="1"/>
  <c r="AG31" i="1" s="1"/>
  <c r="AF31" i="1"/>
  <c r="AH31" i="1" s="1"/>
  <c r="AF39" i="1"/>
  <c r="AH39" i="1" s="1"/>
  <c r="AE22" i="1"/>
  <c r="AG22" i="1" s="1"/>
  <c r="AF25" i="1"/>
  <c r="AH25" i="1" s="1"/>
  <c r="AE30" i="1"/>
  <c r="AG30" i="1" s="1"/>
  <c r="AF33" i="1"/>
  <c r="AH33" i="1" s="1"/>
  <c r="AE38" i="1"/>
  <c r="AG38" i="1" s="1"/>
  <c r="AE23" i="1"/>
  <c r="AG23" i="1" s="1"/>
  <c r="AE19" i="1"/>
  <c r="AG19" i="1" s="1"/>
  <c r="AF22" i="1"/>
  <c r="AH22" i="1" s="1"/>
  <c r="AE27" i="1"/>
  <c r="AG27" i="1" s="1"/>
  <c r="AF30" i="1"/>
  <c r="AH30" i="1" s="1"/>
  <c r="AE35" i="1"/>
  <c r="AG35" i="1" s="1"/>
  <c r="AF38" i="1"/>
  <c r="AH38" i="1" s="1"/>
  <c r="AF23" i="1"/>
  <c r="AH23" i="1" s="1"/>
  <c r="AF19" i="1"/>
  <c r="AH19" i="1" s="1"/>
  <c r="AE24" i="1"/>
  <c r="AG24" i="1" s="1"/>
  <c r="AF27" i="1"/>
  <c r="AH27" i="1" s="1"/>
  <c r="AE32" i="1"/>
  <c r="AG32" i="1" s="1"/>
  <c r="AF35" i="1"/>
  <c r="AH35" i="1" s="1"/>
  <c r="AE28" i="1"/>
  <c r="AG28" i="1" s="1"/>
  <c r="AE36" i="1"/>
  <c r="AG36" i="1" s="1"/>
  <c r="AE21" i="1"/>
  <c r="AG21" i="1" s="1"/>
  <c r="AF24" i="1"/>
  <c r="AH24" i="1" s="1"/>
  <c r="AE29" i="1"/>
  <c r="AG29" i="1" s="1"/>
  <c r="AF32" i="1"/>
  <c r="AH32" i="1" s="1"/>
  <c r="AE37" i="1"/>
  <c r="AG37" i="1" s="1"/>
  <c r="AF26" i="1"/>
  <c r="AH26" i="1" s="1"/>
  <c r="AF21" i="1"/>
  <c r="AH21" i="1" s="1"/>
  <c r="AE26" i="1"/>
  <c r="AG26" i="1" s="1"/>
  <c r="AF29" i="1"/>
  <c r="AH29" i="1" s="1"/>
  <c r="AE34" i="1"/>
  <c r="AG34" i="1" s="1"/>
  <c r="AF37" i="1"/>
  <c r="AH37" i="1" s="1"/>
  <c r="AF34" i="1"/>
  <c r="AH34" i="1" s="1"/>
  <c r="AE39" i="1"/>
  <c r="AG39" i="1" s="1"/>
  <c r="AE20" i="1"/>
  <c r="AG20" i="1" s="1"/>
  <c r="O2" i="1"/>
  <c r="CX82" i="9" l="1"/>
  <c r="D82" i="9" s="1"/>
  <c r="AQ82" i="9" s="1"/>
  <c r="FB82" i="9" s="1"/>
  <c r="FI82" i="9" s="1"/>
  <c r="FI81" i="9"/>
  <c r="CH83" i="9"/>
  <c r="CQ83" i="9" s="1"/>
  <c r="DQ83" i="9"/>
  <c r="EA83" i="9" s="1"/>
  <c r="CS83" i="9"/>
  <c r="EF83" i="9"/>
  <c r="CT83" i="9"/>
  <c r="EE83" i="9"/>
  <c r="ED83" i="9"/>
  <c r="EC83" i="9"/>
  <c r="CU83" i="9"/>
  <c r="CV83" i="9"/>
  <c r="CR83" i="9"/>
  <c r="DZ83" i="9"/>
  <c r="CP83" i="9"/>
  <c r="EB83" i="9"/>
  <c r="I32" i="10"/>
  <c r="J49" i="10"/>
  <c r="CV49" i="10" s="1"/>
  <c r="K49" i="10"/>
  <c r="H49" i="10"/>
  <c r="G49" i="10" s="1"/>
  <c r="I35" i="10"/>
  <c r="H29" i="10"/>
  <c r="G29" i="10" s="1"/>
  <c r="J29" i="10"/>
  <c r="CV29" i="10" s="1"/>
  <c r="K29" i="10"/>
  <c r="H31" i="10"/>
  <c r="G31" i="10" s="1"/>
  <c r="J31" i="10"/>
  <c r="DE31" i="10" s="1"/>
  <c r="K42" i="10"/>
  <c r="I31" i="10"/>
  <c r="H46" i="10"/>
  <c r="G46" i="10" s="1"/>
  <c r="H42" i="10"/>
  <c r="G42" i="10" s="1"/>
  <c r="J42" i="10"/>
  <c r="CV42" i="10" s="1"/>
  <c r="I30" i="10"/>
  <c r="I43" i="10"/>
  <c r="I38" i="10"/>
  <c r="K44" i="10"/>
  <c r="H44" i="10"/>
  <c r="G44" i="10" s="1"/>
  <c r="I50" i="10"/>
  <c r="I37" i="10"/>
  <c r="J36" i="10"/>
  <c r="DE36" i="10" s="1"/>
  <c r="I48" i="10"/>
  <c r="I33" i="10"/>
  <c r="K36" i="10"/>
  <c r="K34" i="10"/>
  <c r="H36" i="10"/>
  <c r="G36" i="10" s="1"/>
  <c r="I41" i="10"/>
  <c r="I47" i="10"/>
  <c r="J33" i="10"/>
  <c r="DE33" i="10" s="1"/>
  <c r="K40" i="10"/>
  <c r="K33" i="10"/>
  <c r="J46" i="10"/>
  <c r="DE46" i="10" s="1"/>
  <c r="J28" i="10"/>
  <c r="CV28" i="10" s="1"/>
  <c r="I44" i="10"/>
  <c r="I46" i="10"/>
  <c r="I28" i="10"/>
  <c r="H39" i="10"/>
  <c r="G39" i="10" s="1"/>
  <c r="J39" i="10"/>
  <c r="CV39" i="10" s="1"/>
  <c r="I45" i="10"/>
  <c r="K46" i="10"/>
  <c r="K39" i="10"/>
  <c r="K28" i="10"/>
  <c r="E23" i="9"/>
  <c r="E82" i="9"/>
  <c r="EH82" i="9"/>
  <c r="E24" i="9"/>
  <c r="EH24" i="9"/>
  <c r="DE40" i="10"/>
  <c r="CV40" i="10"/>
  <c r="CV34" i="10"/>
  <c r="DE34" i="10"/>
  <c r="CV35" i="10"/>
  <c r="DE35" i="10"/>
  <c r="DE37" i="10"/>
  <c r="CV37" i="10"/>
  <c r="CV44" i="10"/>
  <c r="DE44" i="10"/>
  <c r="DE41" i="10"/>
  <c r="CV41" i="10"/>
  <c r="DE38" i="10"/>
  <c r="CV38" i="10"/>
  <c r="CV32" i="10"/>
  <c r="DE32" i="10"/>
  <c r="DE45" i="10"/>
  <c r="CV45" i="10"/>
  <c r="CV30" i="10"/>
  <c r="DE30" i="10"/>
  <c r="DE48" i="10"/>
  <c r="CV48" i="10"/>
  <c r="CV43" i="10"/>
  <c r="DE43" i="10"/>
  <c r="DE47" i="10"/>
  <c r="CV47" i="10"/>
  <c r="CV50" i="10"/>
  <c r="DE50" i="10"/>
  <c r="CV50" i="6"/>
  <c r="I32" i="6"/>
  <c r="I47" i="6"/>
  <c r="H47" i="6"/>
  <c r="G47" i="6" s="1"/>
  <c r="I35" i="6"/>
  <c r="I29" i="6"/>
  <c r="K47" i="6"/>
  <c r="I43" i="6"/>
  <c r="I38" i="6"/>
  <c r="K37" i="6"/>
  <c r="K49" i="6"/>
  <c r="J49" i="6"/>
  <c r="DE49" i="6" s="1"/>
  <c r="J43" i="6"/>
  <c r="CV43" i="6" s="1"/>
  <c r="K31" i="6"/>
  <c r="I49" i="6"/>
  <c r="T3" i="8"/>
  <c r="J39" i="6"/>
  <c r="DE39" i="6" s="1"/>
  <c r="J41" i="6"/>
  <c r="DE41" i="6" s="1"/>
  <c r="K39" i="6"/>
  <c r="I41" i="6"/>
  <c r="J37" i="6"/>
  <c r="DE37" i="6" s="1"/>
  <c r="H41" i="6"/>
  <c r="G41" i="6" s="1"/>
  <c r="H39" i="6"/>
  <c r="G39" i="6" s="1"/>
  <c r="K34" i="6"/>
  <c r="H36" i="6"/>
  <c r="G36" i="6" s="1"/>
  <c r="K36" i="6"/>
  <c r="J36" i="6"/>
  <c r="DE36" i="6" s="1"/>
  <c r="K29" i="6"/>
  <c r="I30" i="6"/>
  <c r="K28" i="6"/>
  <c r="J28" i="6"/>
  <c r="DE28" i="6" s="1"/>
  <c r="K43" i="6"/>
  <c r="H43" i="6"/>
  <c r="G43" i="6" s="1"/>
  <c r="I40" i="6"/>
  <c r="I44" i="6"/>
  <c r="J44" i="6"/>
  <c r="CV44" i="6" s="1"/>
  <c r="K44" i="6"/>
  <c r="K33" i="6"/>
  <c r="H28" i="6"/>
  <c r="G28" i="6" s="1"/>
  <c r="I37" i="6"/>
  <c r="H42" i="6"/>
  <c r="G42" i="6" s="1"/>
  <c r="J42" i="6"/>
  <c r="DE42" i="6" s="1"/>
  <c r="I42" i="6"/>
  <c r="K42" i="6"/>
  <c r="K42" i="7"/>
  <c r="J42" i="7"/>
  <c r="H42" i="7"/>
  <c r="G42" i="7" s="1"/>
  <c r="I42" i="7"/>
  <c r="K49" i="7"/>
  <c r="J49" i="7"/>
  <c r="I49" i="7"/>
  <c r="H49" i="7"/>
  <c r="G49" i="7" s="1"/>
  <c r="H32" i="7"/>
  <c r="G32" i="7" s="1"/>
  <c r="K32" i="7"/>
  <c r="I32" i="7"/>
  <c r="J32" i="7"/>
  <c r="K39" i="7"/>
  <c r="J39" i="7"/>
  <c r="I39" i="7"/>
  <c r="H39" i="7"/>
  <c r="G39" i="7" s="1"/>
  <c r="I28" i="7"/>
  <c r="H28" i="7"/>
  <c r="G28" i="7" s="1"/>
  <c r="K28" i="7"/>
  <c r="J28" i="7"/>
  <c r="K31" i="7"/>
  <c r="I31" i="7"/>
  <c r="H31" i="7"/>
  <c r="G31" i="7" s="1"/>
  <c r="J31" i="7"/>
  <c r="H30" i="7"/>
  <c r="G30" i="7" s="1"/>
  <c r="I30" i="7"/>
  <c r="K30" i="7"/>
  <c r="J30" i="7"/>
  <c r="K46" i="7"/>
  <c r="J46" i="7"/>
  <c r="H46" i="7"/>
  <c r="G46" i="7" s="1"/>
  <c r="I46" i="7"/>
  <c r="J41" i="7"/>
  <c r="I41" i="7"/>
  <c r="K41" i="7"/>
  <c r="H41" i="7"/>
  <c r="G41" i="7" s="1"/>
  <c r="H47" i="7"/>
  <c r="G47" i="7" s="1"/>
  <c r="K47" i="7"/>
  <c r="J47" i="7"/>
  <c r="I47" i="7"/>
  <c r="H29" i="7"/>
  <c r="G29" i="7" s="1"/>
  <c r="J29" i="7"/>
  <c r="I29" i="7"/>
  <c r="K29" i="7"/>
  <c r="I40" i="7"/>
  <c r="H40" i="7"/>
  <c r="G40" i="7" s="1"/>
  <c r="K40" i="7"/>
  <c r="J40" i="7"/>
  <c r="H34" i="7"/>
  <c r="G34" i="7" s="1"/>
  <c r="K34" i="7"/>
  <c r="J34" i="7"/>
  <c r="I34" i="7"/>
  <c r="K50" i="7"/>
  <c r="J50" i="7"/>
  <c r="I50" i="7"/>
  <c r="H50" i="7"/>
  <c r="G50" i="7" s="1"/>
  <c r="K35" i="7"/>
  <c r="I35" i="7"/>
  <c r="H35" i="7"/>
  <c r="G35" i="7" s="1"/>
  <c r="J35" i="7"/>
  <c r="I38" i="7"/>
  <c r="K38" i="7"/>
  <c r="J38" i="7"/>
  <c r="H38" i="7"/>
  <c r="G38" i="7" s="1"/>
  <c r="I48" i="7"/>
  <c r="J48" i="7"/>
  <c r="H48" i="7"/>
  <c r="G48" i="7" s="1"/>
  <c r="K48" i="7"/>
  <c r="K36" i="7"/>
  <c r="J36" i="7"/>
  <c r="I36" i="7"/>
  <c r="H36" i="7"/>
  <c r="G36" i="7" s="1"/>
  <c r="H33" i="7"/>
  <c r="G33" i="7" s="1"/>
  <c r="K33" i="7"/>
  <c r="J33" i="7"/>
  <c r="I33" i="7"/>
  <c r="H43" i="7"/>
  <c r="G43" i="7" s="1"/>
  <c r="K43" i="7"/>
  <c r="I43" i="7"/>
  <c r="J43" i="7"/>
  <c r="I37" i="7"/>
  <c r="J37" i="7"/>
  <c r="H37" i="7"/>
  <c r="G37" i="7" s="1"/>
  <c r="K37" i="7"/>
  <c r="H45" i="7"/>
  <c r="G45" i="7" s="1"/>
  <c r="J45" i="7"/>
  <c r="I45" i="7"/>
  <c r="K45" i="7"/>
  <c r="I44" i="7"/>
  <c r="H44" i="7"/>
  <c r="G44" i="7" s="1"/>
  <c r="K44" i="7"/>
  <c r="J44" i="7"/>
  <c r="CV45" i="6"/>
  <c r="DE45" i="6"/>
  <c r="DE31" i="6"/>
  <c r="CV31" i="6"/>
  <c r="DE46" i="6"/>
  <c r="CV46" i="6"/>
  <c r="CV38" i="6"/>
  <c r="DE38" i="6"/>
  <c r="CV33" i="6"/>
  <c r="DE33" i="6"/>
  <c r="DE47" i="6"/>
  <c r="CV47" i="6"/>
  <c r="CV40" i="6"/>
  <c r="DE40" i="6"/>
  <c r="CV29" i="6"/>
  <c r="DE29" i="6"/>
  <c r="DE35" i="6"/>
  <c r="CV35" i="6"/>
  <c r="DE32" i="6"/>
  <c r="CV32" i="6"/>
  <c r="DE30" i="6"/>
  <c r="CV30" i="6"/>
  <c r="DE48" i="6"/>
  <c r="CV48" i="6"/>
  <c r="DE34" i="6"/>
  <c r="CV34" i="6"/>
  <c r="DE49" i="10" l="1"/>
  <c r="CX83" i="9"/>
  <c r="D83" i="9" s="1"/>
  <c r="AQ83" i="9" s="1"/>
  <c r="FB83" i="9" s="1"/>
  <c r="E83" i="9"/>
  <c r="EH83" i="9"/>
  <c r="DE29" i="10"/>
  <c r="CV31" i="10"/>
  <c r="DE42" i="10"/>
  <c r="CV36" i="10"/>
  <c r="DE28" i="10"/>
  <c r="CV46" i="10"/>
  <c r="CV33" i="10"/>
  <c r="DE39" i="10"/>
  <c r="CV49" i="6"/>
  <c r="CV41" i="6"/>
  <c r="CV37" i="6"/>
  <c r="DE43" i="6"/>
  <c r="CV39" i="6"/>
  <c r="AC29" i="8"/>
  <c r="AM29" i="8" s="1"/>
  <c r="T29" i="8" s="1"/>
  <c r="AC23" i="8"/>
  <c r="AM23" i="8" s="1"/>
  <c r="T23" i="8" s="1"/>
  <c r="AC20" i="8"/>
  <c r="AM20" i="8" s="1"/>
  <c r="T20" i="8" s="1"/>
  <c r="AC28" i="8"/>
  <c r="AM28" i="8" s="1"/>
  <c r="T28" i="8" s="1"/>
  <c r="AC26" i="8"/>
  <c r="AM26" i="8" s="1"/>
  <c r="T26" i="8" s="1"/>
  <c r="AC27" i="8"/>
  <c r="AM27" i="8" s="1"/>
  <c r="T27" i="8" s="1"/>
  <c r="AC22" i="8"/>
  <c r="AM22" i="8" s="1"/>
  <c r="T22" i="8" s="1"/>
  <c r="AC21" i="8"/>
  <c r="AM21" i="8" s="1"/>
  <c r="T21" i="8" s="1"/>
  <c r="AC24" i="8"/>
  <c r="AM24" i="8" s="1"/>
  <c r="T24" i="8" s="1"/>
  <c r="AC19" i="8"/>
  <c r="AM19" i="8" s="1"/>
  <c r="T19" i="8" s="1"/>
  <c r="AC25" i="8"/>
  <c r="AM25" i="8" s="1"/>
  <c r="T25" i="8" s="1"/>
  <c r="CV28" i="6"/>
  <c r="CV36" i="6"/>
  <c r="DE44" i="6"/>
  <c r="CV42" i="6"/>
  <c r="CV43" i="7"/>
  <c r="DE43" i="7"/>
  <c r="DE40" i="7"/>
  <c r="CV40" i="7"/>
  <c r="DE31" i="7"/>
  <c r="CV31" i="7"/>
  <c r="DE38" i="7"/>
  <c r="CV38" i="7"/>
  <c r="CV47" i="7"/>
  <c r="DE47" i="7"/>
  <c r="DE45" i="7"/>
  <c r="CV45" i="7"/>
  <c r="CV36" i="7"/>
  <c r="DE36" i="7"/>
  <c r="DE50" i="7"/>
  <c r="CV50" i="7"/>
  <c r="DE46" i="7"/>
  <c r="CV46" i="7"/>
  <c r="CV39" i="7"/>
  <c r="DE39" i="7"/>
  <c r="DE49" i="7"/>
  <c r="CV49" i="7"/>
  <c r="DE44" i="7"/>
  <c r="CV44" i="7"/>
  <c r="CV35" i="7"/>
  <c r="DE35" i="7"/>
  <c r="CV30" i="7"/>
  <c r="DE30" i="7"/>
  <c r="DE28" i="7"/>
  <c r="CV28" i="7"/>
  <c r="DE32" i="7"/>
  <c r="CV32" i="7"/>
  <c r="DE33" i="7"/>
  <c r="CV33" i="7"/>
  <c r="CV34" i="7"/>
  <c r="DE34" i="7"/>
  <c r="DE37" i="7"/>
  <c r="CV37" i="7"/>
  <c r="DE48" i="7"/>
  <c r="CV48" i="7"/>
  <c r="DE29" i="7"/>
  <c r="CV29" i="7"/>
  <c r="DE42" i="7"/>
  <c r="CV42" i="7"/>
  <c r="DE41" i="7"/>
  <c r="CV41" i="7"/>
  <c r="FI83" i="9" l="1"/>
  <c r="FI42" i="9"/>
  <c r="FI33" i="9"/>
  <c r="FI53" i="9"/>
  <c r="FI34" i="9"/>
  <c r="FI35" i="9"/>
  <c r="FI45" i="9"/>
  <c r="FI36" i="9"/>
  <c r="FI52" i="9"/>
  <c r="FI59" i="9"/>
  <c r="FI39" i="9"/>
  <c r="FI43" i="9"/>
  <c r="FI46" i="9"/>
  <c r="FI40" i="9"/>
  <c r="FI37" i="9"/>
  <c r="FI54" i="9"/>
  <c r="FI41" i="9"/>
  <c r="FI38" i="9"/>
  <c r="FI60" i="9"/>
  <c r="FI58" i="9"/>
  <c r="FI63" i="9"/>
  <c r="FI56" i="9"/>
  <c r="FI50" i="9"/>
  <c r="FI62" i="9"/>
  <c r="FI51" i="9"/>
  <c r="FI47" i="9"/>
  <c r="FI61" i="9"/>
  <c r="FI57" i="9"/>
  <c r="FI55" i="9"/>
  <c r="FI44" i="9"/>
  <c r="FI67" i="9"/>
  <c r="FI64" i="9"/>
  <c r="FI65" i="9"/>
  <c r="FI66" i="9"/>
  <c r="FI69" i="9"/>
  <c r="FI68" i="9"/>
  <c r="FI70" i="9"/>
  <c r="FI72" i="9"/>
  <c r="FI71" i="9"/>
  <c r="FI73" i="9"/>
  <c r="FI75" i="9"/>
  <c r="FI76" i="9"/>
  <c r="FI74" i="9"/>
  <c r="DF13" i="10"/>
  <c r="G6" i="10" s="1"/>
  <c r="AI3" i="9" s="1"/>
  <c r="DH68" i="9" s="1"/>
  <c r="DT68" i="9" s="1"/>
  <c r="ED68" i="9" s="1"/>
  <c r="CW14" i="10"/>
  <c r="CW13" i="10"/>
  <c r="DF13" i="6"/>
  <c r="AN22" i="8"/>
  <c r="AO22" i="8"/>
  <c r="AO27" i="8"/>
  <c r="AN27" i="8"/>
  <c r="AO21" i="8"/>
  <c r="AN21" i="8"/>
  <c r="AO26" i="8"/>
  <c r="AN26" i="8"/>
  <c r="AN28" i="8"/>
  <c r="AO28" i="8"/>
  <c r="AN25" i="8"/>
  <c r="AO25" i="8"/>
  <c r="AO20" i="8"/>
  <c r="AN20" i="8"/>
  <c r="AM10" i="8"/>
  <c r="AM11" i="8"/>
  <c r="AO19" i="8"/>
  <c r="AN19" i="8"/>
  <c r="AN23" i="8"/>
  <c r="AO23" i="8"/>
  <c r="AN24" i="8"/>
  <c r="AO24" i="8"/>
  <c r="AN29" i="8"/>
  <c r="AO29" i="8"/>
  <c r="CW13" i="6"/>
  <c r="CW14" i="6"/>
  <c r="DF13" i="7"/>
  <c r="G6" i="7" s="1"/>
  <c r="AH3" i="9" s="1"/>
  <c r="CW13" i="7"/>
  <c r="CW14" i="7"/>
  <c r="G12" i="10" a="1"/>
  <c r="G12" i="6" a="1"/>
  <c r="T11" i="8" a="1"/>
  <c r="G12" i="7" a="1"/>
  <c r="T11" i="8" l="1"/>
  <c r="L9" i="8" s="1"/>
  <c r="G6" i="6"/>
  <c r="AG3" i="9" s="1"/>
  <c r="DH58" i="9"/>
  <c r="DT58" i="9" s="1"/>
  <c r="ED58" i="9" s="1"/>
  <c r="DH70" i="9"/>
  <c r="DS70" i="9" s="1"/>
  <c r="EC70" i="9" s="1"/>
  <c r="DH21" i="9"/>
  <c r="DT21" i="9" s="1"/>
  <c r="ED21" i="9" s="1"/>
  <c r="DH62" i="9"/>
  <c r="DT62" i="9" s="1"/>
  <c r="ED62" i="9" s="1"/>
  <c r="DH82" i="9"/>
  <c r="DT82" i="9" s="1"/>
  <c r="DH55" i="9"/>
  <c r="DT55" i="9" s="1"/>
  <c r="ED55" i="9" s="1"/>
  <c r="DH78" i="9"/>
  <c r="DS78" i="9" s="1"/>
  <c r="EC78" i="9" s="1"/>
  <c r="DH79" i="9"/>
  <c r="DT79" i="9" s="1"/>
  <c r="ED79" i="9" s="1"/>
  <c r="DH23" i="9"/>
  <c r="DT23" i="9" s="1"/>
  <c r="DH57" i="9"/>
  <c r="DT57" i="9" s="1"/>
  <c r="ED57" i="9" s="1"/>
  <c r="DH71" i="9"/>
  <c r="DT71" i="9" s="1"/>
  <c r="ED71" i="9" s="1"/>
  <c r="DH80" i="9"/>
  <c r="DT80" i="9" s="1"/>
  <c r="ED80" i="9" s="1"/>
  <c r="DH22" i="9"/>
  <c r="DT22" i="9" s="1"/>
  <c r="ED22" i="9" s="1"/>
  <c r="DH66" i="9"/>
  <c r="DT66" i="9" s="1"/>
  <c r="ED66" i="9" s="1"/>
  <c r="DH72" i="9"/>
  <c r="DS72" i="9" s="1"/>
  <c r="EC72" i="9" s="1"/>
  <c r="DH63" i="9"/>
  <c r="DT63" i="9" s="1"/>
  <c r="ED63" i="9" s="1"/>
  <c r="DH50" i="9"/>
  <c r="DT50" i="9" s="1"/>
  <c r="DH67" i="9"/>
  <c r="DT67" i="9" s="1"/>
  <c r="ED67" i="9" s="1"/>
  <c r="DH54" i="9"/>
  <c r="DT54" i="9" s="1"/>
  <c r="ED54" i="9" s="1"/>
  <c r="DH49" i="9"/>
  <c r="DT49" i="9" s="1"/>
  <c r="DH77" i="9"/>
  <c r="DS77" i="9" s="1"/>
  <c r="EC77" i="9" s="1"/>
  <c r="DH53" i="9"/>
  <c r="DT53" i="9" s="1"/>
  <c r="ED53" i="9" s="1"/>
  <c r="DH81" i="9"/>
  <c r="DS81" i="9" s="1"/>
  <c r="EC81" i="9" s="1"/>
  <c r="DH51" i="9"/>
  <c r="DT51" i="9" s="1"/>
  <c r="DH73" i="9"/>
  <c r="DS73" i="9" s="1"/>
  <c r="EC73" i="9" s="1"/>
  <c r="DH74" i="9"/>
  <c r="DT74" i="9" s="1"/>
  <c r="ED74" i="9" s="1"/>
  <c r="DH75" i="9"/>
  <c r="DS75" i="9" s="1"/>
  <c r="EC75" i="9" s="1"/>
  <c r="DH56" i="9"/>
  <c r="DT56" i="9" s="1"/>
  <c r="ED56" i="9" s="1"/>
  <c r="DH52" i="9"/>
  <c r="DT52" i="9" s="1"/>
  <c r="DH65" i="9"/>
  <c r="DT65" i="9" s="1"/>
  <c r="ED65" i="9" s="1"/>
  <c r="DH59" i="9"/>
  <c r="DT59" i="9" s="1"/>
  <c r="ED59" i="9" s="1"/>
  <c r="DH69" i="9"/>
  <c r="DT69" i="9" s="1"/>
  <c r="ED69" i="9" s="1"/>
  <c r="DH76" i="9"/>
  <c r="DS76" i="9" s="1"/>
  <c r="EC76" i="9" s="1"/>
  <c r="DH61" i="9"/>
  <c r="DT61" i="9" s="1"/>
  <c r="ED61" i="9" s="1"/>
  <c r="DH64" i="9"/>
  <c r="DT64" i="9" s="1"/>
  <c r="ED64" i="9" s="1"/>
  <c r="DH60" i="9"/>
  <c r="DT60" i="9" s="1"/>
  <c r="ED60" i="9" s="1"/>
  <c r="G12" i="10"/>
  <c r="DT70" i="9"/>
  <c r="ED70" i="9" s="1"/>
  <c r="DG59" i="9"/>
  <c r="DG52" i="9"/>
  <c r="DG56" i="9"/>
  <c r="DG51" i="9"/>
  <c r="DG68" i="9"/>
  <c r="DG63" i="9"/>
  <c r="DG38" i="9"/>
  <c r="DS38" i="9" s="1"/>
  <c r="DG55" i="9"/>
  <c r="DG48" i="9"/>
  <c r="DS48" i="9" s="1"/>
  <c r="DG22" i="9"/>
  <c r="DG44" i="9"/>
  <c r="DS44" i="9" s="1"/>
  <c r="DG23" i="9"/>
  <c r="DG41" i="9"/>
  <c r="DS41" i="9" s="1"/>
  <c r="DG45" i="9"/>
  <c r="DS45" i="9" s="1"/>
  <c r="DG39" i="9"/>
  <c r="DS39" i="9" s="1"/>
  <c r="DG21" i="9"/>
  <c r="DG42" i="9"/>
  <c r="DS42" i="9" s="1"/>
  <c r="DG54" i="9"/>
  <c r="DG50" i="9"/>
  <c r="DG61" i="9"/>
  <c r="DG65" i="9"/>
  <c r="DG47" i="9"/>
  <c r="DS47" i="9" s="1"/>
  <c r="DG62" i="9"/>
  <c r="DG64" i="9"/>
  <c r="DG60" i="9"/>
  <c r="DG57" i="9"/>
  <c r="DG46" i="9"/>
  <c r="DS46" i="9" s="1"/>
  <c r="DG43" i="9"/>
  <c r="DS43" i="9" s="1"/>
  <c r="DG53" i="9"/>
  <c r="DG58" i="9"/>
  <c r="DG67" i="9"/>
  <c r="DG66" i="9"/>
  <c r="DG49" i="9"/>
  <c r="DG40" i="9"/>
  <c r="DS40" i="9" s="1"/>
  <c r="AO11" i="8"/>
  <c r="L2" i="8" s="1"/>
  <c r="G12" i="6"/>
  <c r="G12" i="7"/>
  <c r="DF31" i="9" l="1"/>
  <c r="DQ31" i="9" s="1"/>
  <c r="EA31" i="9" s="1"/>
  <c r="DF38" i="9"/>
  <c r="DR38" i="9" s="1"/>
  <c r="DF27" i="9"/>
  <c r="DR27" i="9" s="1"/>
  <c r="DF48" i="9"/>
  <c r="DR48" i="9" s="1"/>
  <c r="DF34" i="9"/>
  <c r="DQ34" i="9" s="1"/>
  <c r="EA34" i="9" s="1"/>
  <c r="E34" i="9" s="1"/>
  <c r="DF35" i="9"/>
  <c r="DR35" i="9" s="1"/>
  <c r="DF36" i="9"/>
  <c r="DQ36" i="9" s="1"/>
  <c r="EA36" i="9" s="1"/>
  <c r="DF54" i="9"/>
  <c r="DR54" i="9" s="1"/>
  <c r="DF53" i="9"/>
  <c r="DR53" i="9" s="1"/>
  <c r="DF25" i="9"/>
  <c r="DQ25" i="9" s="1"/>
  <c r="EA25" i="9" s="1"/>
  <c r="DF52" i="9"/>
  <c r="DR52" i="9" s="1"/>
  <c r="DF46" i="9"/>
  <c r="DR46" i="9" s="1"/>
  <c r="DF30" i="9"/>
  <c r="DR30" i="9" s="1"/>
  <c r="DF43" i="9"/>
  <c r="DR43" i="9" s="1"/>
  <c r="DF50" i="9"/>
  <c r="DQ50" i="9" s="1"/>
  <c r="EA50" i="9" s="1"/>
  <c r="DF20" i="9"/>
  <c r="DR20" i="9" s="1"/>
  <c r="EB20" i="9" s="1"/>
  <c r="DF49" i="9"/>
  <c r="DR49" i="9" s="1"/>
  <c r="EB49" i="9" s="1"/>
  <c r="DF33" i="9"/>
  <c r="DR33" i="9" s="1"/>
  <c r="DF29" i="9"/>
  <c r="DR29" i="9" s="1"/>
  <c r="DF40" i="9"/>
  <c r="DR40" i="9" s="1"/>
  <c r="DF39" i="9"/>
  <c r="DR39" i="9" s="1"/>
  <c r="DF51" i="9"/>
  <c r="DR51" i="9" s="1"/>
  <c r="DF41" i="9"/>
  <c r="DR41" i="9" s="1"/>
  <c r="DF42" i="9"/>
  <c r="DR42" i="9" s="1"/>
  <c r="DF47" i="9"/>
  <c r="DQ47" i="9" s="1"/>
  <c r="EA47" i="9" s="1"/>
  <c r="DF44" i="9"/>
  <c r="DQ44" i="9" s="1"/>
  <c r="EA44" i="9" s="1"/>
  <c r="DF28" i="9"/>
  <c r="DQ28" i="9" s="1"/>
  <c r="EA28" i="9" s="1"/>
  <c r="DF32" i="9"/>
  <c r="DR32" i="9" s="1"/>
  <c r="DF37" i="9"/>
  <c r="DQ37" i="9" s="1"/>
  <c r="EA37" i="9" s="1"/>
  <c r="DF26" i="9"/>
  <c r="DR26" i="9" s="1"/>
  <c r="DF45" i="9"/>
  <c r="DQ45" i="9" s="1"/>
  <c r="EA45" i="9" s="1"/>
  <c r="DS53" i="9"/>
  <c r="EC53" i="9" s="1"/>
  <c r="EH53" i="9" s="1"/>
  <c r="DS54" i="9"/>
  <c r="EC54" i="9" s="1"/>
  <c r="EH54" i="9" s="1"/>
  <c r="DT72" i="9"/>
  <c r="ED72" i="9" s="1"/>
  <c r="EH72" i="9" s="1"/>
  <c r="DS49" i="9"/>
  <c r="DS79" i="9"/>
  <c r="EC79" i="9" s="1"/>
  <c r="EH79" i="9" s="1"/>
  <c r="DS51" i="9"/>
  <c r="EC51" i="9" s="1"/>
  <c r="DS69" i="9"/>
  <c r="EC69" i="9" s="1"/>
  <c r="E69" i="9" s="1"/>
  <c r="DS80" i="9"/>
  <c r="EC80" i="9" s="1"/>
  <c r="EH80" i="9" s="1"/>
  <c r="DS82" i="9"/>
  <c r="DS50" i="9"/>
  <c r="DT77" i="9"/>
  <c r="ED77" i="9" s="1"/>
  <c r="E77" i="9" s="1"/>
  <c r="DS52" i="9"/>
  <c r="EC52" i="9" s="1"/>
  <c r="DT76" i="9"/>
  <c r="ED76" i="9" s="1"/>
  <c r="E76" i="9" s="1"/>
  <c r="DT73" i="9"/>
  <c r="ED73" i="9" s="1"/>
  <c r="EH73" i="9" s="1"/>
  <c r="DS74" i="9"/>
  <c r="EC74" i="9" s="1"/>
  <c r="E74" i="9" s="1"/>
  <c r="DS71" i="9"/>
  <c r="EC71" i="9" s="1"/>
  <c r="EH71" i="9" s="1"/>
  <c r="DT78" i="9"/>
  <c r="ED78" i="9" s="1"/>
  <c r="EH78" i="9" s="1"/>
  <c r="DT75" i="9"/>
  <c r="ED75" i="9" s="1"/>
  <c r="E75" i="9" s="1"/>
  <c r="DT81" i="9"/>
  <c r="ED81" i="9" s="1"/>
  <c r="EH81" i="9" s="1"/>
  <c r="E70" i="9"/>
  <c r="EH70" i="9"/>
  <c r="DR66" i="9"/>
  <c r="DS66" i="9"/>
  <c r="EC66" i="9" s="1"/>
  <c r="DS61" i="9"/>
  <c r="EC61" i="9" s="1"/>
  <c r="DR61" i="9"/>
  <c r="DR21" i="9"/>
  <c r="DS21" i="9"/>
  <c r="EC21" i="9" s="1"/>
  <c r="DR23" i="9"/>
  <c r="DS23" i="9"/>
  <c r="DR55" i="9"/>
  <c r="DS55" i="9"/>
  <c r="EC55" i="9" s="1"/>
  <c r="DS67" i="9"/>
  <c r="EC67" i="9" s="1"/>
  <c r="DR67" i="9"/>
  <c r="DS62" i="9"/>
  <c r="EC62" i="9" s="1"/>
  <c r="DR62" i="9"/>
  <c r="DR56" i="9"/>
  <c r="DS56" i="9"/>
  <c r="EC56" i="9" s="1"/>
  <c r="DR58" i="9"/>
  <c r="DS58" i="9"/>
  <c r="EC58" i="9" s="1"/>
  <c r="DR57" i="9"/>
  <c r="DS57" i="9"/>
  <c r="EC57" i="9" s="1"/>
  <c r="DS22" i="9"/>
  <c r="EC22" i="9" s="1"/>
  <c r="DR22" i="9"/>
  <c r="DR63" i="9"/>
  <c r="DS63" i="9"/>
  <c r="EC63" i="9" s="1"/>
  <c r="DS64" i="9"/>
  <c r="EC64" i="9" s="1"/>
  <c r="DR64" i="9"/>
  <c r="DS60" i="9"/>
  <c r="EC60" i="9" s="1"/>
  <c r="DR60" i="9"/>
  <c r="DR65" i="9"/>
  <c r="DS65" i="9"/>
  <c r="EC65" i="9" s="1"/>
  <c r="DS68" i="9"/>
  <c r="EC68" i="9" s="1"/>
  <c r="DR68" i="9"/>
  <c r="DS59" i="9"/>
  <c r="EC59" i="9" s="1"/>
  <c r="DR59" i="9"/>
  <c r="DR36" i="9"/>
  <c r="DR34" i="9" l="1"/>
  <c r="DR25" i="9"/>
  <c r="DR50" i="9"/>
  <c r="EB50" i="9" s="1"/>
  <c r="EH50" i="9" s="1"/>
  <c r="DR45" i="9"/>
  <c r="DQ41" i="9"/>
  <c r="EA41" i="9" s="1"/>
  <c r="EH41" i="9" s="1"/>
  <c r="DQ27" i="9"/>
  <c r="EA27" i="9" s="1"/>
  <c r="EH27" i="9" s="1"/>
  <c r="DQ38" i="9"/>
  <c r="EA38" i="9" s="1"/>
  <c r="EH38" i="9" s="1"/>
  <c r="DR31" i="9"/>
  <c r="DR28" i="9"/>
  <c r="DQ26" i="9"/>
  <c r="EA26" i="9" s="1"/>
  <c r="E26" i="9" s="1"/>
  <c r="DR44" i="9"/>
  <c r="DQ35" i="9"/>
  <c r="EA35" i="9" s="1"/>
  <c r="E35" i="9" s="1"/>
  <c r="DQ43" i="9"/>
  <c r="EA43" i="9" s="1"/>
  <c r="E43" i="9" s="1"/>
  <c r="DR37" i="9"/>
  <c r="DQ30" i="9"/>
  <c r="EA30" i="9" s="1"/>
  <c r="EH30" i="9" s="1"/>
  <c r="DQ49" i="9"/>
  <c r="EA49" i="9" s="1"/>
  <c r="EH49" i="9" s="1"/>
  <c r="DQ53" i="9"/>
  <c r="DQ39" i="9"/>
  <c r="EA39" i="9" s="1"/>
  <c r="EH39" i="9" s="1"/>
  <c r="DR47" i="9"/>
  <c r="DQ51" i="9"/>
  <c r="EA51" i="9" s="1"/>
  <c r="E51" i="9" s="1"/>
  <c r="DQ33" i="9"/>
  <c r="EA33" i="9" s="1"/>
  <c r="EH33" i="9" s="1"/>
  <c r="DQ52" i="9"/>
  <c r="EA52" i="9" s="1"/>
  <c r="EH52" i="9" s="1"/>
  <c r="DQ29" i="9"/>
  <c r="EA29" i="9" s="1"/>
  <c r="E29" i="9" s="1"/>
  <c r="DQ42" i="9"/>
  <c r="EA42" i="9" s="1"/>
  <c r="E42" i="9" s="1"/>
  <c r="DQ40" i="9"/>
  <c r="EA40" i="9" s="1"/>
  <c r="E40" i="9" s="1"/>
  <c r="DQ48" i="9"/>
  <c r="EA48" i="9" s="1"/>
  <c r="EH48" i="9" s="1"/>
  <c r="DQ54" i="9"/>
  <c r="DQ46" i="9"/>
  <c r="EA46" i="9" s="1"/>
  <c r="E46" i="9" s="1"/>
  <c r="DQ20" i="9"/>
  <c r="EA20" i="9" s="1"/>
  <c r="EH20" i="9" s="1"/>
  <c r="DQ32" i="9"/>
  <c r="EA32" i="9" s="1"/>
  <c r="EH32" i="9" s="1"/>
  <c r="E80" i="9"/>
  <c r="E79" i="9"/>
  <c r="E53" i="9"/>
  <c r="E72" i="9"/>
  <c r="EH69" i="9"/>
  <c r="E54" i="9"/>
  <c r="EH76" i="9"/>
  <c r="E73" i="9"/>
  <c r="EH74" i="9"/>
  <c r="EH77" i="9"/>
  <c r="E78" i="9"/>
  <c r="E81" i="9"/>
  <c r="EH75" i="9"/>
  <c r="E71" i="9"/>
  <c r="EH58" i="9"/>
  <c r="E58" i="9"/>
  <c r="EH68" i="9"/>
  <c r="E68" i="9"/>
  <c r="EH60" i="9"/>
  <c r="E60" i="9"/>
  <c r="EH64" i="9"/>
  <c r="E64" i="9"/>
  <c r="E62" i="9"/>
  <c r="EH62" i="9"/>
  <c r="EH61" i="9"/>
  <c r="E61" i="9"/>
  <c r="EH65" i="9"/>
  <c r="E65" i="9"/>
  <c r="EH57" i="9"/>
  <c r="E57" i="9"/>
  <c r="EH56" i="9"/>
  <c r="E56" i="9"/>
  <c r="EH55" i="9"/>
  <c r="E55" i="9"/>
  <c r="EH21" i="9"/>
  <c r="E21" i="9"/>
  <c r="EH66" i="9"/>
  <c r="E66" i="9"/>
  <c r="EH63" i="9"/>
  <c r="E63" i="9"/>
  <c r="EH59" i="9"/>
  <c r="E59" i="9"/>
  <c r="E22" i="9"/>
  <c r="EH22" i="9"/>
  <c r="E67" i="9"/>
  <c r="EH67" i="9"/>
  <c r="EH44" i="9"/>
  <c r="E44" i="9"/>
  <c r="E25" i="9"/>
  <c r="EH25" i="9"/>
  <c r="E31" i="9"/>
  <c r="EH31" i="9"/>
  <c r="EH34" i="9"/>
  <c r="EH37" i="9"/>
  <c r="E37" i="9"/>
  <c r="EH47" i="9"/>
  <c r="E47" i="9"/>
  <c r="EH35" i="9"/>
  <c r="EH45" i="9"/>
  <c r="E45" i="9"/>
  <c r="E36" i="9"/>
  <c r="EH36" i="9"/>
  <c r="E41" i="9"/>
  <c r="EH28" i="9"/>
  <c r="E28" i="9"/>
  <c r="E49" i="9" l="1"/>
  <c r="FI49" i="9" s="1"/>
  <c r="E50" i="9"/>
  <c r="E27" i="9"/>
  <c r="E38" i="9"/>
  <c r="EH29" i="9"/>
  <c r="E30" i="9"/>
  <c r="EH26" i="9"/>
  <c r="E48" i="9"/>
  <c r="FI48" i="9" s="1"/>
  <c r="EH43" i="9"/>
  <c r="EH40" i="9"/>
  <c r="E33" i="9"/>
  <c r="EH51" i="9"/>
  <c r="E52" i="9"/>
  <c r="E32" i="9"/>
  <c r="E39" i="9"/>
  <c r="EH46" i="9"/>
  <c r="E20" i="9"/>
  <c r="EH42" i="9"/>
  <c r="X11" i="5" a="1"/>
  <c r="AQ11" i="9" l="1"/>
  <c r="X11" i="5"/>
  <c r="L9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<sst xmlns="http://schemas.openxmlformats.org/spreadsheetml/2006/main" count="501" uniqueCount="204">
  <si>
    <r>
      <t>Uncertainty in p</t>
    </r>
    <r>
      <rPr>
        <i/>
        <sz val="11"/>
        <color theme="1"/>
        <rFont val="Calibri"/>
        <family val="2"/>
        <scheme val="minor"/>
      </rPr>
      <t>K</t>
    </r>
    <r>
      <rPr>
        <vertAlign val="subscript"/>
        <sz val="11"/>
        <color theme="1"/>
        <rFont val="Calibri"/>
        <family val="2"/>
        <scheme val="minor"/>
      </rPr>
      <t>a,0</t>
    </r>
    <r>
      <rPr>
        <sz val="11"/>
        <color theme="1"/>
        <rFont val="Calibri"/>
        <family val="2"/>
        <scheme val="minor"/>
      </rPr>
      <t xml:space="preserve"> fit:</t>
    </r>
  </si>
  <si>
    <r>
      <t>p</t>
    </r>
    <r>
      <rPr>
        <i/>
        <sz val="11"/>
        <color theme="1"/>
        <rFont val="Calibri"/>
        <family val="2"/>
        <scheme val="minor"/>
      </rPr>
      <t>K</t>
    </r>
    <r>
      <rPr>
        <vertAlign val="subscript"/>
        <sz val="11"/>
        <color theme="1"/>
        <rFont val="Calibri"/>
        <family val="2"/>
        <scheme val="minor"/>
      </rPr>
      <t>a,0</t>
    </r>
    <r>
      <rPr>
        <sz val="11"/>
        <color theme="1"/>
        <rFont val="Calibri"/>
        <family val="2"/>
        <scheme val="minor"/>
      </rPr>
      <t xml:space="preserve"> fit:</t>
    </r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</si>
  <si>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H/ppm</t>
    </r>
    <r>
      <rPr>
        <sz val="11"/>
        <color theme="1"/>
        <rFont val="Calibri"/>
        <family val="1"/>
        <charset val="2"/>
        <scheme val="minor"/>
      </rPr>
      <t>:</t>
    </r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</si>
  <si>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L/ppm</t>
    </r>
    <r>
      <rPr>
        <sz val="11"/>
        <color theme="1"/>
        <rFont val="Calibri"/>
        <family val="1"/>
        <charset val="2"/>
        <scheme val="minor"/>
      </rPr>
      <t>:</t>
    </r>
  </si>
  <si>
    <t>Z-range of CSI image/mm:</t>
  </si>
  <si>
    <t>A:</t>
  </si>
  <si>
    <t>B:</t>
  </si>
  <si>
    <r>
      <t>Uncertainty calculation in fitted p</t>
    </r>
    <r>
      <rPr>
        <i/>
        <sz val="11"/>
        <color theme="1" tint="0.34998626667073579"/>
        <rFont val="Calibri"/>
        <family val="2"/>
        <scheme val="minor"/>
      </rPr>
      <t>K</t>
    </r>
    <r>
      <rPr>
        <vertAlign val="subscript"/>
        <sz val="11"/>
        <color theme="1" tint="0.34998626667073579"/>
        <rFont val="Calibri"/>
        <family val="2"/>
        <scheme val="minor"/>
      </rPr>
      <t xml:space="preserve">a,0 </t>
    </r>
    <r>
      <rPr>
        <sz val="11"/>
        <color theme="1" tint="0.34998626667073579"/>
        <rFont val="Calibri"/>
        <family val="2"/>
        <scheme val="minor"/>
      </rPr>
      <t>value</t>
    </r>
  </si>
  <si>
    <t>2,6-DHB doublet integral</t>
  </si>
  <si>
    <t>DSS integral</t>
  </si>
  <si>
    <t>Average difference/ppm:</t>
  </si>
  <si>
    <t>Row</t>
  </si>
  <si>
    <t>Vertical position/mm</t>
  </si>
  <si>
    <t>[2,6-DHB]/mM from integral</t>
  </si>
  <si>
    <t>I/M (crude)</t>
  </si>
  <si>
    <t>Gamma from DH equation</t>
  </si>
  <si>
    <r>
      <t>K</t>
    </r>
    <r>
      <rPr>
        <vertAlign val="subscript"/>
        <sz val="11"/>
        <color theme="1"/>
        <rFont val="Calibri"/>
        <family val="2"/>
        <scheme val="minor"/>
      </rPr>
      <t>a</t>
    </r>
    <r>
      <rPr>
        <sz val="11"/>
        <color theme="1"/>
        <rFont val="Calibri"/>
        <family val="2"/>
        <scheme val="minor"/>
      </rPr>
      <t xml:space="preserve"> (conc. units)/M</t>
    </r>
  </si>
  <si>
    <r>
      <t xml:space="preserve">d </t>
    </r>
    <r>
      <rPr>
        <sz val="11"/>
        <color rgb="FF000000"/>
        <rFont val="Calibri"/>
        <family val="2"/>
        <scheme val="minor"/>
      </rPr>
      <t>2,6-DHB (fit)/ppm</t>
    </r>
  </si>
  <si>
    <t>Difference between experimental and fitted chemical shift/ppm</t>
  </si>
  <si>
    <t>Fitted chemical shift/ppm</t>
  </si>
  <si>
    <t>DSS/ppm</t>
  </si>
  <si>
    <t>DSS reference/ppm:</t>
  </si>
  <si>
    <t>Min row for fitting:</t>
  </si>
  <si>
    <t>Max row for fitting:</t>
  </si>
  <si>
    <t>Find min and max row with data</t>
  </si>
  <si>
    <t>Fitted curve for plotting</t>
  </si>
  <si>
    <t>Number of rows in CSI dataset (gradient increments):</t>
  </si>
  <si>
    <t>[DSS]/M:</t>
  </si>
  <si>
    <t>Row of CSI dataset</t>
  </si>
  <si>
    <t>Parameters of Equation 3</t>
  </si>
  <si>
    <r>
      <t>R</t>
    </r>
    <r>
      <rPr>
        <vertAlign val="superscript"/>
        <sz val="11"/>
        <color theme="1"/>
        <rFont val="Calibri"/>
        <family val="2"/>
        <scheme val="minor"/>
      </rPr>
      <t xml:space="preserve">2 </t>
    </r>
    <r>
      <rPr>
        <sz val="11"/>
        <color theme="1"/>
        <rFont val="Calibri"/>
        <family val="2"/>
        <scheme val="minor"/>
      </rPr>
      <t xml:space="preserve">(optimise to 1 with solver by adjusting pKa, </t>
    </r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 xml:space="preserve">H and </t>
    </r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L):</t>
    </r>
  </si>
  <si>
    <t>2,6-DHB (3,5-position)/ppm</t>
  </si>
  <si>
    <t>2,6-DHB (referenced)/ppm</t>
  </si>
  <si>
    <t>Gamma from Equation 3</t>
  </si>
  <si>
    <t>Paste .txt files here from Topspin generated by AU script (Section S10.2.5)</t>
  </si>
  <si>
    <t>Height of centre of CSI image from base of tube/mm:</t>
  </si>
  <si>
    <t>Vertical height from base of tube/mm</t>
  </si>
  <si>
    <t>Paste DHB doublet chemical shift in G13</t>
  </si>
  <si>
    <t>Paste integral table from Mnova in H12</t>
  </si>
  <si>
    <t>ARR_DATA(I)</t>
  </si>
  <si>
    <t>Integral(6.787463,6.097122)</t>
  </si>
  <si>
    <t>Integral(0.209296,-0.251215)</t>
  </si>
  <si>
    <t>Find max row with data</t>
  </si>
  <si>
    <t>2,6-DHB (3,5-position) from txt file/ppm</t>
  </si>
  <si>
    <t>Referencing to DSS is performed automatically by Mnova</t>
  </si>
  <si>
    <t>Uncertainty in parameters of 2,6-DHB</t>
  </si>
  <si>
    <r>
      <t xml:space="preserve">Nominal uncertainty in </t>
    </r>
    <r>
      <rPr>
        <sz val="11"/>
        <color rgb="FF000000"/>
        <rFont val="Symbol"/>
        <family val="1"/>
        <charset val="2"/>
      </rPr>
      <t>d</t>
    </r>
    <r>
      <rPr>
        <sz val="11"/>
        <color rgb="FF000000"/>
        <rFont val="Calibri"/>
        <family val="2"/>
        <scheme val="minor"/>
      </rPr>
      <t>obs/ppm:</t>
    </r>
  </si>
  <si>
    <t>Triazole chemical shift</t>
  </si>
  <si>
    <t>Average acceptable uncertainty:</t>
  </si>
  <si>
    <t>MaxPeakPos(9.878,7.692)</t>
  </si>
  <si>
    <t>Integral(6.807567,6.036783)</t>
  </si>
  <si>
    <t>Integral(0.251787,-0.261889)</t>
  </si>
  <si>
    <t>[H+]/M</t>
  </si>
  <si>
    <t>q</t>
  </si>
  <si>
    <t>Uncertainty in pH calculated from 2,6-DHB</t>
  </si>
  <si>
    <t>Difference between pH and pKa of Triazole (all positive)</t>
  </si>
  <si>
    <t>Find max row with pH from 2,6-DHB</t>
  </si>
  <si>
    <t>Triazole fit forplot</t>
  </si>
  <si>
    <t>Uncertainty in pH calculated from 2,6-DHB (filtered)</t>
  </si>
  <si>
    <t>Concentration of 1,2,4-triazole (T, Equation 8)/M:</t>
  </si>
  <si>
    <t>Parameters of 2,6-DHB gradient experiment with DHB alone (linked)</t>
  </si>
  <si>
    <r>
      <t xml:space="preserve">Nominal uncertainty in </t>
    </r>
    <r>
      <rPr>
        <sz val="11"/>
        <color rgb="FF000000"/>
        <rFont val="Symbol"/>
        <family val="1"/>
        <charset val="2"/>
      </rPr>
      <t>d</t>
    </r>
    <r>
      <rPr>
        <sz val="11"/>
        <color rgb="FF000000"/>
        <rFont val="Calibri"/>
        <family val="2"/>
        <scheme val="minor"/>
      </rPr>
      <t>H,</t>
    </r>
    <r>
      <rPr>
        <sz val="11"/>
        <color rgb="FF000000"/>
        <rFont val="Symbol"/>
        <family val="1"/>
        <charset val="2"/>
      </rPr>
      <t xml:space="preserve"> d</t>
    </r>
    <r>
      <rPr>
        <sz val="11"/>
        <color rgb="FF000000"/>
        <rFont val="Calibri"/>
        <family val="2"/>
        <scheme val="minor"/>
      </rPr>
      <t>L/ppm:</t>
    </r>
  </si>
  <si>
    <r>
      <t>Uncertainty in p</t>
    </r>
    <r>
      <rPr>
        <i/>
        <sz val="11"/>
        <color theme="1"/>
        <rFont val="Calibri"/>
        <family val="2"/>
        <scheme val="minor"/>
      </rPr>
      <t>K</t>
    </r>
    <r>
      <rPr>
        <vertAlign val="subscript"/>
        <sz val="11"/>
        <color theme="1"/>
        <rFont val="Calibri"/>
        <family val="2"/>
        <scheme val="minor"/>
      </rPr>
      <t>a,0</t>
    </r>
    <r>
      <rPr>
        <sz val="11"/>
        <color theme="1"/>
        <rFont val="Calibri"/>
        <family val="2"/>
        <scheme val="minor"/>
      </rPr>
      <t xml:space="preserve"> triazole based on average uncertainty from 2,6-DHB:</t>
    </r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</si>
  <si>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L triazole (measured in absence of 2,6-DHB)/ppm</t>
    </r>
    <r>
      <rPr>
        <sz val="11"/>
        <color theme="1"/>
        <rFont val="Calibri"/>
        <family val="1"/>
        <charset val="2"/>
        <scheme val="minor"/>
      </rPr>
      <t>:</t>
    </r>
  </si>
  <si>
    <r>
      <t>p</t>
    </r>
    <r>
      <rPr>
        <i/>
        <sz val="11"/>
        <color theme="1"/>
        <rFont val="Calibri"/>
        <family val="2"/>
        <scheme val="minor"/>
      </rPr>
      <t>K</t>
    </r>
    <r>
      <rPr>
        <vertAlign val="subscript"/>
        <sz val="11"/>
        <color theme="1"/>
        <rFont val="Calibri"/>
        <family val="2"/>
        <scheme val="minor"/>
      </rPr>
      <t>a,0</t>
    </r>
    <r>
      <rPr>
        <sz val="11"/>
        <color theme="1"/>
        <rFont val="Calibri"/>
        <family val="2"/>
        <scheme val="minor"/>
      </rPr>
      <t xml:space="preserve"> triazole fit (Equation 7):</t>
    </r>
  </si>
  <si>
    <r>
      <t>p</t>
    </r>
    <r>
      <rPr>
        <i/>
        <sz val="11"/>
        <color theme="1"/>
        <rFont val="Calibri"/>
        <family val="2"/>
        <scheme val="minor"/>
      </rPr>
      <t>K</t>
    </r>
    <r>
      <rPr>
        <vertAlign val="subscript"/>
        <sz val="11"/>
        <color theme="1"/>
        <rFont val="Calibri"/>
        <family val="2"/>
        <scheme val="minor"/>
      </rPr>
      <t>a,0</t>
    </r>
    <r>
      <rPr>
        <sz val="11"/>
        <color theme="1"/>
        <rFont val="Calibri"/>
        <family val="2"/>
        <scheme val="minor"/>
      </rPr>
      <t xml:space="preserve"> 2,6-DHB (Equation 8):</t>
    </r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</si>
  <si>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H 2,6-DHB (Equation 8)/ppm</t>
    </r>
    <r>
      <rPr>
        <sz val="11"/>
        <color theme="1"/>
        <rFont val="Calibri"/>
        <family val="1"/>
        <charset val="2"/>
        <scheme val="minor"/>
      </rPr>
      <t>:</t>
    </r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</si>
  <si>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L 2,6-DHB (Equation 8)/ppm</t>
    </r>
    <r>
      <rPr>
        <sz val="11"/>
        <color theme="1"/>
        <rFont val="Calibri"/>
        <family val="1"/>
        <charset val="2"/>
        <scheme val="minor"/>
      </rPr>
      <t>:</t>
    </r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</si>
  <si>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H triazole (Equation 7)/ppm</t>
    </r>
    <r>
      <rPr>
        <sz val="11"/>
        <color theme="1"/>
        <rFont val="Calibri"/>
        <family val="1"/>
        <charset val="2"/>
        <scheme val="minor"/>
      </rPr>
      <t>:</t>
    </r>
  </si>
  <si>
    <r>
      <t>R</t>
    </r>
    <r>
      <rPr>
        <vertAlign val="superscript"/>
        <sz val="11"/>
        <color theme="1"/>
        <rFont val="Calibri"/>
        <family val="2"/>
        <scheme val="minor"/>
      </rPr>
      <t xml:space="preserve">2 </t>
    </r>
    <r>
      <rPr>
        <sz val="11"/>
        <color theme="1"/>
        <rFont val="Calibri"/>
        <family val="2"/>
        <scheme val="minor"/>
      </rPr>
      <t>(optimise to 1 with solver, changing L3, L4 L6, L7 and L8):</t>
    </r>
  </si>
  <si>
    <t>pH from 2,6-DHB shift (Equation 5)/ppm</t>
  </si>
  <si>
    <r>
      <t>R</t>
    </r>
    <r>
      <rPr>
        <vertAlign val="superscript"/>
        <sz val="11"/>
        <color theme="1"/>
        <rFont val="Calibri"/>
        <family val="2"/>
        <scheme val="minor"/>
      </rPr>
      <t xml:space="preserve">2 </t>
    </r>
    <r>
      <rPr>
        <sz val="11"/>
        <color theme="1"/>
        <rFont val="Calibri"/>
        <family val="2"/>
        <scheme val="minor"/>
      </rPr>
      <t>(Equation 7):</t>
    </r>
  </si>
  <si>
    <r>
      <t>R</t>
    </r>
    <r>
      <rPr>
        <vertAlign val="superscript"/>
        <sz val="11"/>
        <color theme="1"/>
        <rFont val="Calibri"/>
        <family val="2"/>
        <scheme val="minor"/>
      </rPr>
      <t xml:space="preserve">2 </t>
    </r>
    <r>
      <rPr>
        <sz val="11"/>
        <color theme="1"/>
        <rFont val="Calibri"/>
        <family val="2"/>
        <scheme val="minor"/>
      </rPr>
      <t>(Equation 8):</t>
    </r>
  </si>
  <si>
    <r>
      <rPr>
        <sz val="11"/>
        <color theme="1"/>
        <rFont val="Calibri"/>
        <family val="2"/>
      </rPr>
      <t>f</t>
    </r>
    <r>
      <rPr>
        <sz val="11"/>
        <color theme="1"/>
        <rFont val="Calibri"/>
        <family val="2"/>
        <scheme val="minor"/>
      </rPr>
      <t xml:space="preserve"> 2,6-DHB (Equation 8)/ppm</t>
    </r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</si>
  <si>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 xml:space="preserve"> 2,6-DHB (Equation 8)/ppm</t>
    </r>
  </si>
  <si>
    <t>fmax (Equation S6)</t>
  </si>
  <si>
    <t>fmin (Equation S7)</t>
  </si>
  <si>
    <t>pKa,0 min (Equation S8)</t>
  </si>
  <si>
    <t>pKa,0 max (Equation S9)</t>
  </si>
  <si>
    <t>Uncertainty in pH calculated from 2,6-DHB parameters recorded in absence of 1,2,4-triazole</t>
  </si>
  <si>
    <t>Cutoff for uncertainty in pH for fitting to Equation 7:</t>
  </si>
  <si>
    <t>Used to exclude points for fitting to Equation 7 (Section S7.1)</t>
  </si>
  <si>
    <t>Cutoff uncertainty for pH calculation from known indicators (chemical shift only):</t>
  </si>
  <si>
    <t xml:space="preserve">Paste indicator parameters here from previous sheet, along with the parameters of the fitted indicator from the previous sheet </t>
  </si>
  <si>
    <r>
      <t xml:space="preserve">Uncertainty in </t>
    </r>
    <r>
      <rPr>
        <sz val="11"/>
        <color rgb="FF000000"/>
        <rFont val="Symbol"/>
        <family val="1"/>
        <charset val="2"/>
      </rPr>
      <t>d</t>
    </r>
    <r>
      <rPr>
        <sz val="11"/>
        <color rgb="FF000000"/>
        <rFont val="Calibri"/>
        <family val="2"/>
        <scheme val="minor"/>
      </rPr>
      <t>obs/ppm:</t>
    </r>
  </si>
  <si>
    <t>2,6-DHB from alone and with triazole (see formulas)</t>
  </si>
  <si>
    <t>Triazole from experiment with 2,6-DHB and triazole</t>
  </si>
  <si>
    <r>
      <t xml:space="preserve">Uncertainty in </t>
    </r>
    <r>
      <rPr>
        <sz val="11"/>
        <color rgb="FF000000"/>
        <rFont val="Symbol"/>
        <family val="1"/>
        <charset val="2"/>
      </rPr>
      <t>d</t>
    </r>
    <r>
      <rPr>
        <sz val="11"/>
        <color rgb="FF000000"/>
        <rFont val="Calibri"/>
        <family val="2"/>
        <scheme val="minor"/>
      </rPr>
      <t>H, dL/ppm:</t>
    </r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</si>
  <si>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pKa of indicator:</t>
    </r>
  </si>
  <si>
    <t>pKa,0:</t>
  </si>
  <si>
    <t>Cutoff uncertainty for pH calculation for fitted indicator (chemical shift only):</t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</si>
  <si>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H/ppm:</t>
    </r>
  </si>
  <si>
    <t>Chemical shift of reference/ppm:</t>
  </si>
  <si>
    <r>
      <rPr>
        <b/>
        <sz val="16"/>
        <color theme="1"/>
        <rFont val="Symbol"/>
        <family val="1"/>
        <charset val="2"/>
      </rPr>
      <t>D</t>
    </r>
    <r>
      <rPr>
        <b/>
        <sz val="16"/>
        <color theme="1"/>
        <rFont val="Calibri"/>
        <family val="2"/>
        <scheme val="minor"/>
      </rPr>
      <t>pKa of indicator to be fitted:</t>
    </r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</si>
  <si>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L/ppm:</t>
    </r>
  </si>
  <si>
    <t>Concentration of indicator/M:</t>
  </si>
  <si>
    <r>
      <rPr>
        <b/>
        <sz val="16"/>
        <color theme="1"/>
        <rFont val="Symbol"/>
        <family val="1"/>
        <charset val="2"/>
      </rPr>
      <t>d</t>
    </r>
    <r>
      <rPr>
        <b/>
        <sz val="16"/>
        <color theme="1"/>
        <rFont val="Calibri"/>
        <family val="2"/>
        <scheme val="minor"/>
      </rPr>
      <t>H/ppm:</t>
    </r>
  </si>
  <si>
    <r>
      <rPr>
        <b/>
        <sz val="14"/>
        <color theme="1"/>
        <rFont val="Symbol"/>
        <family val="1"/>
        <charset val="2"/>
      </rPr>
      <t>D</t>
    </r>
    <r>
      <rPr>
        <b/>
        <sz val="14"/>
        <color theme="1"/>
        <rFont val="Calibri"/>
        <family val="2"/>
        <scheme val="minor"/>
      </rPr>
      <t>z</t>
    </r>
    <r>
      <rPr>
        <b/>
        <vertAlign val="superscript"/>
        <sz val="14"/>
        <color theme="1"/>
        <rFont val="Calibri"/>
        <family val="2"/>
        <scheme val="minor"/>
      </rPr>
      <t>2</t>
    </r>
    <r>
      <rPr>
        <b/>
        <sz val="14"/>
        <color theme="1"/>
        <rFont val="Calibri"/>
        <family val="1"/>
        <charset val="2"/>
        <scheme val="minor"/>
      </rPr>
      <t xml:space="preserve"> of indicator:</t>
    </r>
  </si>
  <si>
    <r>
      <rPr>
        <b/>
        <sz val="16"/>
        <color theme="1"/>
        <rFont val="Symbol"/>
        <family val="1"/>
        <charset val="2"/>
      </rPr>
      <t>d</t>
    </r>
    <r>
      <rPr>
        <b/>
        <sz val="16"/>
        <color theme="1"/>
        <rFont val="Calibri"/>
        <family val="2"/>
        <scheme val="minor"/>
      </rPr>
      <t>L/ppm:</t>
    </r>
  </si>
  <si>
    <r>
      <rPr>
        <b/>
        <sz val="14"/>
        <color theme="1"/>
        <rFont val="Symbol"/>
        <family val="1"/>
        <charset val="2"/>
      </rPr>
      <t>D</t>
    </r>
    <r>
      <rPr>
        <b/>
        <sz val="14"/>
        <color theme="1"/>
        <rFont val="Calibri"/>
        <family val="2"/>
        <scheme val="minor"/>
      </rPr>
      <t>z</t>
    </r>
    <r>
      <rPr>
        <b/>
        <vertAlign val="superscript"/>
        <sz val="14"/>
        <color theme="1"/>
        <rFont val="Calibri"/>
        <family val="2"/>
        <scheme val="minor"/>
      </rPr>
      <t>2</t>
    </r>
    <r>
      <rPr>
        <b/>
        <sz val="14"/>
        <color theme="1"/>
        <rFont val="Calibri"/>
        <family val="1"/>
        <charset val="2"/>
        <scheme val="minor"/>
      </rPr>
      <t xml:space="preserve"> of indicator to be fitted:</t>
    </r>
  </si>
  <si>
    <t>Extend summation (grey region) if more indicators used</t>
  </si>
  <si>
    <t>Eliminate any intermediate blank rows by copying up lower rows from below</t>
  </si>
  <si>
    <t>Find min and max row for fitting</t>
  </si>
  <si>
    <t>Estimate uncertainty in fitted pKa</t>
  </si>
  <si>
    <t>Indicator to be fitted/ppm</t>
  </si>
  <si>
    <t>uncertainty in pH (known indicators)</t>
  </si>
  <si>
    <t>Ionic strength/M</t>
  </si>
  <si>
    <t>Gamma</t>
  </si>
  <si>
    <t>2,6-DHB/ppm</t>
  </si>
  <si>
    <t>1,2,4-triazole/ppm</t>
  </si>
  <si>
    <t>Indicator</t>
  </si>
  <si>
    <t>Referenced shifts</t>
  </si>
  <si>
    <t>Sensitivity*pH</t>
  </si>
  <si>
    <t>Uncertainty*sensitivity</t>
  </si>
  <si>
    <t>Min row for fit:</t>
  </si>
  <si>
    <t>Average difference between pH from known indicators, and pH from new indicator alone:</t>
  </si>
  <si>
    <t>2,6-DHB based on contribution from free H+</t>
  </si>
  <si>
    <t>MaxPeakPos(3.919,3.620)</t>
  </si>
  <si>
    <t>Indicator to fit (referenced)</t>
  </si>
  <si>
    <t>Fit/ppm</t>
  </si>
  <si>
    <t>pH (known and to be fitted indicator)</t>
  </si>
  <si>
    <t>uncertainty in pH (known and to be fitted indicator)</t>
  </si>
  <si>
    <t>pH (known indicators)</t>
  </si>
  <si>
    <t>MaxPeakPos(0.221,-0.225)</t>
  </si>
  <si>
    <t>MaxPeakPos(9.096,8.015)</t>
  </si>
  <si>
    <t>Shift correction factor</t>
  </si>
  <si>
    <t>Max row for fit:</t>
  </si>
  <si>
    <t>pH known indicators - pH fitted indicator</t>
  </si>
  <si>
    <t>DMG CH2</t>
  </si>
  <si>
    <t>Paste indicator to be fitted below</t>
  </si>
  <si>
    <r>
      <t>R</t>
    </r>
    <r>
      <rPr>
        <b/>
        <vertAlign val="superscript"/>
        <sz val="16"/>
        <color theme="1"/>
        <rFont val="Calibri"/>
        <family val="2"/>
        <scheme val="minor"/>
      </rPr>
      <t>2</t>
    </r>
    <r>
      <rPr>
        <b/>
        <sz val="16"/>
        <color theme="1"/>
        <rFont val="Calibri"/>
        <family val="2"/>
        <scheme val="minor"/>
      </rPr>
      <t xml:space="preserve">: optimise to 1 by adjusting pKa,0 and </t>
    </r>
    <r>
      <rPr>
        <b/>
        <sz val="16"/>
        <color theme="1"/>
        <rFont val="Symbol"/>
        <family val="1"/>
        <charset val="2"/>
      </rPr>
      <t>d</t>
    </r>
    <r>
      <rPr>
        <b/>
        <sz val="16"/>
        <color theme="1"/>
        <rFont val="Calibri"/>
        <family val="2"/>
        <scheme val="minor"/>
      </rPr>
      <t>H:</t>
    </r>
  </si>
  <si>
    <r>
      <t>Background ionic strength (Sum of anionic indicators, I</t>
    </r>
    <r>
      <rPr>
        <b/>
        <vertAlign val="subscript"/>
        <sz val="12"/>
        <color theme="1"/>
        <rFont val="Calibri"/>
        <family val="2"/>
        <scheme val="minor"/>
      </rPr>
      <t>0</t>
    </r>
    <r>
      <rPr>
        <b/>
        <sz val="12"/>
        <color theme="1"/>
        <rFont val="Calibri"/>
        <family val="2"/>
        <scheme val="minor"/>
      </rPr>
      <t>, Equation 10)/M:</t>
    </r>
  </si>
  <si>
    <t>Glycolate</t>
  </si>
  <si>
    <t>MaxPeakPos(4.209,3.778)</t>
  </si>
  <si>
    <t>Calculate ionic strength from each indicator (if cationic when protonated) Equation 10</t>
  </si>
  <si>
    <t>Paste chemical shifts here</t>
  </si>
  <si>
    <t>2,6-DHB (3,5-position) referenced/ppm</t>
  </si>
  <si>
    <t>Triazole chemical shift (referenced)/ppm</t>
  </si>
  <si>
    <t>DSS chemical shift</t>
  </si>
  <si>
    <t>Find min and max row with pH from 2,6-DHB</t>
  </si>
  <si>
    <t>Find min and max row with acceptable uncertanty from 2,6-DHB</t>
  </si>
  <si>
    <t xml:space="preserve"> </t>
  </si>
  <si>
    <t>pH (Equation 13)</t>
  </si>
  <si>
    <t>Uncertainty in pH each indicator (Equation S5)</t>
  </si>
  <si>
    <t>Sensitivity (Equation 11, filtered based on uncertainty in pH from chemical shift alone)</t>
  </si>
  <si>
    <t>DSS reference shift/ppm:</t>
  </si>
  <si>
    <r>
      <t>D</t>
    </r>
    <r>
      <rPr>
        <sz val="11"/>
        <color rgb="FF000000"/>
        <rFont val="Calibri"/>
        <family val="2"/>
        <scheme val="minor"/>
      </rPr>
      <t>pKa of indicator:</t>
    </r>
  </si>
  <si>
    <r>
      <t>d</t>
    </r>
    <r>
      <rPr>
        <sz val="11"/>
        <color rgb="FF000000"/>
        <rFont val="Calibri"/>
        <family val="2"/>
        <scheme val="minor"/>
      </rPr>
      <t>H/ppm:</t>
    </r>
  </si>
  <si>
    <r>
      <t>d</t>
    </r>
    <r>
      <rPr>
        <sz val="11"/>
        <color rgb="FF000000"/>
        <rFont val="Calibri"/>
        <family val="2"/>
        <scheme val="minor"/>
      </rPr>
      <t>L/ppm:</t>
    </r>
  </si>
  <si>
    <t>Column for experimental data (adjust):</t>
  </si>
  <si>
    <t>AN</t>
  </si>
  <si>
    <t>Column for fit (adjust):</t>
  </si>
  <si>
    <t>AQ</t>
  </si>
  <si>
    <t>Adjust manually if required</t>
  </si>
  <si>
    <t>max row on spreadhseet (linked):</t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</si>
  <si>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H-</t>
    </r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L /ppm:</t>
    </r>
  </si>
  <si>
    <t>min row on spreadsheet (linked):</t>
  </si>
  <si>
    <t>Uncertainty in fitted pKa:</t>
  </si>
  <si>
    <t>Analyte pKa fitting</t>
  </si>
  <si>
    <r>
      <rPr>
        <b/>
        <sz val="14"/>
        <color rgb="FF000000"/>
        <rFont val="Symbol"/>
        <family val="1"/>
        <charset val="2"/>
      </rPr>
      <t>D</t>
    </r>
    <r>
      <rPr>
        <b/>
        <sz val="14"/>
        <color rgb="FF000000"/>
        <rFont val="Calibri"/>
        <family val="2"/>
        <scheme val="minor"/>
      </rPr>
      <t>z</t>
    </r>
    <r>
      <rPr>
        <b/>
        <vertAlign val="superscript"/>
        <sz val="14"/>
        <color rgb="FF000000"/>
        <rFont val="Calibri"/>
        <family val="2"/>
        <scheme val="minor"/>
      </rPr>
      <t>2:</t>
    </r>
  </si>
  <si>
    <t>2,6-DHB (do not change to another indicator)</t>
  </si>
  <si>
    <t>ANALYTE 1</t>
  </si>
  <si>
    <t>Uncertainty in fitted pKa calculator</t>
  </si>
  <si>
    <t>Acetate</t>
  </si>
  <si>
    <t>Salicylate</t>
  </si>
  <si>
    <t>Referenced chemical shifts</t>
  </si>
  <si>
    <t>Calculate sensitivity of each pair</t>
  </si>
  <si>
    <t>Weighted uncertainty in pH of each pair</t>
  </si>
  <si>
    <t>Get uncertainty of the pair used to calculate pH</t>
  </si>
  <si>
    <t>Find difference between fitted effective pKa and pH</t>
  </si>
  <si>
    <t>Row on CSI image</t>
  </si>
  <si>
    <t>Height from tube base/mm</t>
  </si>
  <si>
    <t>I/M</t>
  </si>
  <si>
    <t>pH</t>
  </si>
  <si>
    <t>Uncertainty in pH</t>
  </si>
  <si>
    <t>MaxPeakPos(3.935,3.531)</t>
  </si>
  <si>
    <t>MaxPeakPos(2.101,1.797)</t>
  </si>
  <si>
    <t>MaxPeakPos(7.619,7.352)</t>
  </si>
  <si>
    <t>Correction based on DSS</t>
  </si>
  <si>
    <t>pH of row</t>
  </si>
  <si>
    <t>2,6-DHB (do not change as different formula)</t>
  </si>
  <si>
    <t>Average of acidic and basic range samples in absence of 2,6-DHB</t>
  </si>
  <si>
    <t>DMG</t>
  </si>
  <si>
    <r>
      <t xml:space="preserve">Uncertainty in </t>
    </r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 xml:space="preserve">H, </t>
    </r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L/ppm:</t>
    </r>
  </si>
  <si>
    <r>
      <t xml:space="preserve">Uncertainty in </t>
    </r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obs/ppm:</t>
    </r>
  </si>
  <si>
    <t>DSS (reference)/ppm</t>
  </si>
  <si>
    <t>Paste chemical shift data here</t>
  </si>
  <si>
    <r>
      <rPr>
        <b/>
        <sz val="14"/>
        <color theme="1"/>
        <rFont val="Symbol"/>
        <family val="1"/>
        <charset val="2"/>
      </rPr>
      <t>d</t>
    </r>
    <r>
      <rPr>
        <b/>
        <sz val="14"/>
        <color rgb="FF000000"/>
        <rFont val="Calibri"/>
        <family val="2"/>
      </rPr>
      <t>H/ppm:</t>
    </r>
  </si>
  <si>
    <r>
      <rPr>
        <b/>
        <sz val="14"/>
        <color theme="1"/>
        <rFont val="Symbol"/>
        <family val="1"/>
        <charset val="2"/>
      </rPr>
      <t>d</t>
    </r>
    <r>
      <rPr>
        <b/>
        <sz val="14"/>
        <color rgb="FF000000"/>
        <rFont val="Calibri"/>
        <family val="2"/>
      </rPr>
      <t>L/ppm:</t>
    </r>
  </si>
  <si>
    <r>
      <t>R</t>
    </r>
    <r>
      <rPr>
        <b/>
        <vertAlign val="superscript"/>
        <sz val="14"/>
        <color theme="1"/>
        <rFont val="Calibri"/>
        <family val="2"/>
        <scheme val="minor"/>
      </rPr>
      <t>2</t>
    </r>
    <r>
      <rPr>
        <b/>
        <sz val="14"/>
        <color theme="1"/>
        <rFont val="Calibri"/>
        <family val="2"/>
        <scheme val="minor"/>
      </rPr>
      <t xml:space="preserve"> (optimise to 1 by changing pKa,0, </t>
    </r>
    <r>
      <rPr>
        <b/>
        <sz val="14"/>
        <color theme="1"/>
        <rFont val="Symbol"/>
        <family val="1"/>
        <charset val="2"/>
      </rPr>
      <t>d</t>
    </r>
    <r>
      <rPr>
        <b/>
        <sz val="14"/>
        <color theme="1"/>
        <rFont val="Calibri"/>
        <family val="2"/>
        <scheme val="minor"/>
      </rPr>
      <t xml:space="preserve">H and </t>
    </r>
    <r>
      <rPr>
        <b/>
        <sz val="14"/>
        <color theme="1"/>
        <rFont val="Symbol"/>
        <family val="1"/>
        <charset val="2"/>
      </rPr>
      <t>d</t>
    </r>
    <r>
      <rPr>
        <b/>
        <sz val="14"/>
        <color theme="1"/>
        <rFont val="Calibri"/>
        <family val="2"/>
        <scheme val="minor"/>
      </rPr>
      <t>L):</t>
    </r>
  </si>
  <si>
    <t>Max row on CSI dataset for fitting:</t>
  </si>
  <si>
    <t>Min row on CSI dataset for fitting:</t>
  </si>
  <si>
    <r>
      <t xml:space="preserve">Filter chemical shifts of indicator if they are within uncertainty of </t>
    </r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 xml:space="preserve">H or </t>
    </r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L</t>
    </r>
  </si>
  <si>
    <t>Calculate pHi of each indicator (Equation 9)</t>
  </si>
  <si>
    <t>Calculate sensitivity of each indicator Si, Equation 11</t>
  </si>
  <si>
    <t>Sensitivity weighted pH of each pair</t>
  </si>
  <si>
    <t>Select pair with largest sensitivity</t>
  </si>
  <si>
    <t>Uncertainty in ph of each indicator (Equation S5)</t>
  </si>
  <si>
    <t>Ionic strength calculator (Equation 10)</t>
  </si>
  <si>
    <t>Find uncertainty when pH is closest to effective pKa</t>
  </si>
  <si>
    <t>For triazole, acidic range sample (high row), and solution of 10 mM DSS 40 mM triazole</t>
  </si>
  <si>
    <t>Calibration constant for DHB integral rel. to DSS/mM:</t>
  </si>
  <si>
    <t>Row 53, See Figure S22</t>
  </si>
  <si>
    <r>
      <t xml:space="preserve">d </t>
    </r>
    <r>
      <rPr>
        <sz val="11"/>
        <color rgb="FF000000"/>
        <rFont val="Arial"/>
        <family val="2"/>
      </rPr>
      <t xml:space="preserve">fit </t>
    </r>
    <r>
      <rPr>
        <sz val="11"/>
        <color rgb="FF000000"/>
        <rFont val="Calibri"/>
        <family val="2"/>
        <scheme val="minor"/>
      </rPr>
      <t>Triazole (Equation 7)/ppm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</si>
</sst>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40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 tint="0.34998626667073579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i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sz val="11"/>
      <color theme="1"/>
      <name val="Symbol"/>
      <family val="1"/>
      <charset val="2"/>
    </font>
    <font>
      <sz val="11"/>
      <color theme="1"/>
      <name val="Calibri"/>
      <family val="1"/>
      <charset val="2"/>
      <scheme val="minor"/>
    </font>
    <font>
      <vertAlign val="superscript"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 tint="0.34998626667073579"/>
      <name val="Calibri"/>
      <family val="2"/>
      <scheme val="minor"/>
    </font>
    <font>
      <vertAlign val="subscript"/>
      <sz val="11"/>
      <color theme="1" tint="0.34998626667073579"/>
      <name val="Calibri"/>
      <family val="2"/>
      <scheme val="minor"/>
    </font>
    <font>
      <sz val="11"/>
      <color rgb="FF000000"/>
      <name val="Symbol"/>
      <family val="1"/>
      <charset val="2"/>
    </font>
    <font>
      <b/>
      <sz val="14"/>
      <color theme="1" tint="0.249977111117893"/>
      <name val="Calibri"/>
      <family val="2"/>
      <scheme val="minor"/>
    </font>
    <font>
      <sz val="11"/>
      <color theme="1"/>
      <name val="Calibri"/>
      <family val="2"/>
    </font>
    <font>
      <b/>
      <sz val="14"/>
      <color rgb="FF000000"/>
      <name val="Calibri"/>
      <family val="2"/>
      <scheme val="minor"/>
    </font>
    <font>
      <b/>
      <sz val="18"/>
      <color rgb="FF000000"/>
      <name val="Calibri"/>
      <family val="2"/>
      <scheme val="minor"/>
    </font>
    <font>
      <b/>
      <sz val="16"/>
      <color theme="1"/>
      <name val="Calibri"/>
      <family val="1"/>
      <charset val="2"/>
      <scheme val="minor"/>
    </font>
    <font>
      <b/>
      <sz val="16"/>
      <color theme="1"/>
      <name val="Symbol"/>
      <family val="1"/>
      <charset val="2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1"/>
      <charset val="2"/>
      <scheme val="minor"/>
    </font>
    <font>
      <b/>
      <sz val="14"/>
      <color theme="1"/>
      <name val="Calibri"/>
      <family val="1"/>
      <charset val="2"/>
      <scheme val="minor"/>
    </font>
    <font>
      <b/>
      <sz val="14"/>
      <color theme="1"/>
      <name val="Symbol"/>
      <family val="1"/>
      <charset val="2"/>
    </font>
    <font>
      <b/>
      <vertAlign val="superscript"/>
      <sz val="14"/>
      <color theme="1"/>
      <name val="Calibri"/>
      <family val="2"/>
      <scheme val="minor"/>
    </font>
    <font>
      <b/>
      <sz val="14"/>
      <color rgb="FF000000"/>
      <name val="Calibri"/>
      <family val="1"/>
      <charset val="2"/>
      <scheme val="minor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vertAlign val="superscript"/>
      <sz val="16"/>
      <color theme="1"/>
      <name val="Calibri"/>
      <family val="2"/>
      <scheme val="minor"/>
    </font>
    <font>
      <b/>
      <vertAlign val="subscript"/>
      <sz val="12"/>
      <color theme="1"/>
      <name val="Calibri"/>
      <family val="2"/>
      <scheme val="minor"/>
    </font>
    <font>
      <sz val="10.5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sz val="16"/>
      <color rgb="FF000000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4"/>
      <color rgb="FF000000"/>
      <name val="Calibri"/>
      <family val="2"/>
    </font>
    <font>
      <b/>
      <sz val="14"/>
      <color rgb="FF000000"/>
      <name val="Symbol"/>
      <family val="1"/>
      <charset val="2"/>
    </font>
    <font>
      <b/>
      <vertAlign val="superscript"/>
      <sz val="14"/>
      <color rgb="FF000000"/>
      <name val="Calibri"/>
      <family val="2"/>
      <scheme val="minor"/>
    </font>
    <font>
      <sz val="12"/>
      <color theme="1"/>
      <name val="Arial"/>
      <family val="2"/>
    </font>
    <font>
      <b/>
      <sz val="14"/>
      <color theme="1"/>
      <name val="Calibri"/>
      <family val="1"/>
      <charset val="2"/>
    </font>
    <font>
      <sz val="11"/>
      <color rgb="FF000000"/>
      <name val="Arial"/>
      <family val="2"/>
    </font>
  </fonts>
  <fills count="27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00B050"/>
        <bgColor rgb="FF000000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C000"/>
        <bgColor rgb="FF000000"/>
      </patternFill>
    </fill>
    <fill>
      <patternFill patternType="solid">
        <fgColor rgb="FFFFC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00B0F0"/>
        <bgColor rgb="FF000000"/>
      </patternFill>
    </fill>
    <fill>
      <patternFill patternType="solid">
        <fgColor rgb="FFB4C6E7"/>
        <bgColor rgb="FF000000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DDEBF7"/>
        <bgColor rgb="FF000000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31" fillId="0" borderId="0" applyNumberFormat="0" applyFill="0" applyBorder="0" applyAlignment="0" applyProtection="0"/>
  </cellStyleXfs>
  <cellXfs count="94">
    <xf numFmtId="0" fontId="0" fillId="0" borderId="0" xfId="0"/>
    <xf numFmtId="0" fontId="2" fillId="0" borderId="0" xfId="0" applyFont="1"/>
    <xf numFmtId="0" fontId="3" fillId="0" borderId="0" xfId="0" applyFont="1"/>
    <xf numFmtId="0" fontId="0" fillId="2" borderId="0" xfId="0" applyFill="1"/>
    <xf numFmtId="0" fontId="0" fillId="3" borderId="0" xfId="0" applyFill="1" applyAlignment="1">
      <alignment horizontal="right"/>
    </xf>
    <xf numFmtId="0" fontId="0" fillId="4" borderId="0" xfId="0" applyFill="1"/>
    <xf numFmtId="0" fontId="0" fillId="5" borderId="0" xfId="0" applyFill="1"/>
    <xf numFmtId="0" fontId="0" fillId="6" borderId="0" xfId="0" applyFill="1"/>
    <xf numFmtId="0" fontId="9" fillId="7" borderId="0" xfId="0" applyFont="1" applyFill="1"/>
    <xf numFmtId="0" fontId="1" fillId="0" borderId="0" xfId="0" applyFont="1"/>
    <xf numFmtId="0" fontId="10" fillId="0" borderId="0" xfId="0" applyFont="1"/>
    <xf numFmtId="0" fontId="13" fillId="0" borderId="0" xfId="0" applyFont="1"/>
    <xf numFmtId="11" fontId="0" fillId="0" borderId="0" xfId="0" applyNumberFormat="1"/>
    <xf numFmtId="2" fontId="0" fillId="0" borderId="0" xfId="0" applyNumberFormat="1"/>
    <xf numFmtId="11" fontId="0" fillId="6" borderId="0" xfId="0" applyNumberFormat="1" applyFill="1"/>
    <xf numFmtId="2" fontId="0" fillId="6" borderId="0" xfId="0" applyNumberFormat="1" applyFill="1"/>
    <xf numFmtId="0" fontId="2" fillId="6" borderId="0" xfId="0" applyFont="1" applyFill="1"/>
    <xf numFmtId="0" fontId="3" fillId="4" borderId="0" xfId="0" applyFont="1" applyFill="1"/>
    <xf numFmtId="0" fontId="14" fillId="4" borderId="0" xfId="0" applyFont="1" applyFill="1"/>
    <xf numFmtId="0" fontId="9" fillId="8" borderId="0" xfId="0" applyFont="1" applyFill="1"/>
    <xf numFmtId="0" fontId="0" fillId="2" borderId="0" xfId="0" applyFill="1" applyAlignment="1">
      <alignment horizontal="right"/>
    </xf>
    <xf numFmtId="0" fontId="0" fillId="3" borderId="0" xfId="0" applyFill="1"/>
    <xf numFmtId="0" fontId="7" fillId="3" borderId="0" xfId="0" applyFont="1" applyFill="1" applyAlignment="1">
      <alignment horizontal="right"/>
    </xf>
    <xf numFmtId="0" fontId="7" fillId="5" borderId="0" xfId="0" applyFont="1" applyFill="1" applyAlignment="1">
      <alignment horizontal="right"/>
    </xf>
    <xf numFmtId="0" fontId="9" fillId="9" borderId="0" xfId="0" applyFont="1" applyFill="1"/>
    <xf numFmtId="11" fontId="9" fillId="9" borderId="0" xfId="0" applyNumberFormat="1" applyFont="1" applyFill="1"/>
    <xf numFmtId="0" fontId="9" fillId="0" borderId="0" xfId="0" applyFont="1"/>
    <xf numFmtId="0" fontId="7" fillId="0" borderId="0" xfId="0" applyFont="1"/>
    <xf numFmtId="0" fontId="16" fillId="0" borderId="0" xfId="0" applyFont="1"/>
    <xf numFmtId="0" fontId="17" fillId="0" borderId="0" xfId="0" applyFont="1"/>
    <xf numFmtId="0" fontId="0" fillId="10" borderId="0" xfId="0" applyFill="1"/>
    <xf numFmtId="0" fontId="0" fillId="11" borderId="0" xfId="0" applyFill="1"/>
    <xf numFmtId="0" fontId="0" fillId="12" borderId="0" xfId="0" applyFill="1"/>
    <xf numFmtId="2" fontId="9" fillId="0" borderId="0" xfId="0" applyNumberFormat="1" applyFont="1"/>
    <xf numFmtId="0" fontId="0" fillId="13" borderId="0" xfId="0" applyFill="1"/>
    <xf numFmtId="0" fontId="7" fillId="2" borderId="0" xfId="0" applyFont="1" applyFill="1"/>
    <xf numFmtId="0" fontId="18" fillId="0" borderId="0" xfId="0" applyFont="1"/>
    <xf numFmtId="0" fontId="20" fillId="10" borderId="0" xfId="0" applyFont="1" applyFill="1"/>
    <xf numFmtId="0" fontId="10" fillId="10" borderId="0" xfId="0" applyFont="1" applyFill="1"/>
    <xf numFmtId="164" fontId="0" fillId="0" borderId="0" xfId="0" applyNumberFormat="1"/>
    <xf numFmtId="0" fontId="10" fillId="5" borderId="0" xfId="0" applyFont="1" applyFill="1" applyAlignment="1">
      <alignment horizontal="right"/>
    </xf>
    <xf numFmtId="0" fontId="10" fillId="5" borderId="0" xfId="0" applyFont="1" applyFill="1"/>
    <xf numFmtId="0" fontId="18" fillId="10" borderId="0" xfId="0" applyFont="1" applyFill="1"/>
    <xf numFmtId="0" fontId="21" fillId="0" borderId="0" xfId="0" applyFont="1" applyAlignment="1">
      <alignment horizontal="right"/>
    </xf>
    <xf numFmtId="0" fontId="22" fillId="5" borderId="0" xfId="0" applyFont="1" applyFill="1" applyAlignment="1">
      <alignment horizontal="right"/>
    </xf>
    <xf numFmtId="0" fontId="18" fillId="5" borderId="0" xfId="0" applyFont="1" applyFill="1"/>
    <xf numFmtId="0" fontId="25" fillId="14" borderId="0" xfId="0" applyFont="1" applyFill="1" applyAlignment="1">
      <alignment horizontal="right"/>
    </xf>
    <xf numFmtId="0" fontId="0" fillId="15" borderId="0" xfId="0" applyFill="1"/>
    <xf numFmtId="0" fontId="20" fillId="5" borderId="0" xfId="0" applyFont="1" applyFill="1"/>
    <xf numFmtId="0" fontId="22" fillId="5" borderId="0" xfId="0" applyFont="1" applyFill="1" applyAlignment="1">
      <alignment horizontal="left"/>
    </xf>
    <xf numFmtId="0" fontId="26" fillId="0" borderId="0" xfId="0" applyFont="1"/>
    <xf numFmtId="0" fontId="27" fillId="5" borderId="0" xfId="0" applyFont="1" applyFill="1"/>
    <xf numFmtId="0" fontId="10" fillId="16" borderId="0" xfId="0" applyFont="1" applyFill="1"/>
    <xf numFmtId="0" fontId="0" fillId="16" borderId="0" xfId="0" applyFill="1"/>
    <xf numFmtId="0" fontId="10" fillId="17" borderId="0" xfId="0" applyFont="1" applyFill="1"/>
    <xf numFmtId="0" fontId="0" fillId="17" borderId="0" xfId="0" applyFill="1"/>
    <xf numFmtId="0" fontId="10" fillId="18" borderId="0" xfId="0" applyFont="1" applyFill="1"/>
    <xf numFmtId="0" fontId="10" fillId="3" borderId="0" xfId="0" applyFont="1" applyFill="1"/>
    <xf numFmtId="0" fontId="10" fillId="19" borderId="0" xfId="0" applyFont="1" applyFill="1"/>
    <xf numFmtId="0" fontId="0" fillId="18" borderId="0" xfId="0" applyFill="1"/>
    <xf numFmtId="0" fontId="0" fillId="20" borderId="0" xfId="0" applyFill="1"/>
    <xf numFmtId="0" fontId="0" fillId="19" borderId="0" xfId="0" applyFill="1"/>
    <xf numFmtId="0" fontId="3" fillId="6" borderId="0" xfId="0" applyFont="1" applyFill="1"/>
    <xf numFmtId="0" fontId="9" fillId="6" borderId="0" xfId="0" applyFont="1" applyFill="1"/>
    <xf numFmtId="0" fontId="20" fillId="21" borderId="0" xfId="0" applyFont="1" applyFill="1"/>
    <xf numFmtId="0" fontId="10" fillId="21" borderId="0" xfId="0" applyFont="1" applyFill="1"/>
    <xf numFmtId="0" fontId="9" fillId="5" borderId="0" xfId="0" applyFont="1" applyFill="1"/>
    <xf numFmtId="0" fontId="30" fillId="0" borderId="0" xfId="0" applyFont="1"/>
    <xf numFmtId="0" fontId="1" fillId="13" borderId="0" xfId="0" applyFont="1" applyFill="1"/>
    <xf numFmtId="0" fontId="9" fillId="22" borderId="0" xfId="0" applyFont="1" applyFill="1"/>
    <xf numFmtId="0" fontId="13" fillId="22" borderId="0" xfId="0" applyFont="1" applyFill="1"/>
    <xf numFmtId="0" fontId="9" fillId="23" borderId="0" xfId="0" applyFont="1" applyFill="1"/>
    <xf numFmtId="0" fontId="9" fillId="15" borderId="0" xfId="0" applyFont="1" applyFill="1"/>
    <xf numFmtId="0" fontId="16" fillId="8" borderId="0" xfId="0" applyFont="1" applyFill="1" applyAlignment="1">
      <alignment horizontal="right"/>
    </xf>
    <xf numFmtId="0" fontId="16" fillId="8" borderId="0" xfId="0" applyFont="1" applyFill="1"/>
    <xf numFmtId="0" fontId="25" fillId="8" borderId="0" xfId="0" applyFont="1" applyFill="1" applyAlignment="1">
      <alignment horizontal="right"/>
    </xf>
    <xf numFmtId="0" fontId="27" fillId="24" borderId="0" xfId="0" applyFont="1" applyFill="1"/>
    <xf numFmtId="0" fontId="32" fillId="0" borderId="0" xfId="0" applyFont="1"/>
    <xf numFmtId="0" fontId="33" fillId="24" borderId="0" xfId="0" applyFont="1" applyFill="1"/>
    <xf numFmtId="0" fontId="0" fillId="24" borderId="0" xfId="0" applyFill="1"/>
    <xf numFmtId="0" fontId="10" fillId="24" borderId="0" xfId="0" applyFont="1" applyFill="1"/>
    <xf numFmtId="0" fontId="31" fillId="0" borderId="0" xfId="1"/>
    <xf numFmtId="0" fontId="1" fillId="11" borderId="0" xfId="0" applyFont="1" applyFill="1"/>
    <xf numFmtId="0" fontId="0" fillId="25" borderId="0" xfId="0" applyFill="1"/>
    <xf numFmtId="11" fontId="9" fillId="7" borderId="0" xfId="0" applyNumberFormat="1" applyFont="1" applyFill="1"/>
    <xf numFmtId="11" fontId="9" fillId="6" borderId="0" xfId="0" applyNumberFormat="1" applyFont="1" applyFill="1"/>
    <xf numFmtId="11" fontId="9" fillId="0" borderId="0" xfId="0" applyNumberFormat="1" applyFont="1"/>
    <xf numFmtId="0" fontId="37" fillId="15" borderId="0" xfId="0" applyFont="1" applyFill="1"/>
    <xf numFmtId="0" fontId="38" fillId="24" borderId="0" xfId="0" applyFont="1" applyFill="1"/>
    <xf numFmtId="0" fontId="9" fillId="26" borderId="0" xfId="0" applyFont="1" applyFill="1"/>
    <xf numFmtId="0" fontId="0" fillId="0" borderId="0" xfId="0" applyNumberFormat="1"/>
    <xf numFmtId="0" fontId="0" fillId="5" borderId="0" xfId="0" applyNumberFormat="1" applyFill="1"/>
    <xf numFmtId="0" fontId="10" fillId="0" borderId="0" xfId="0" applyNumberFormat="1" applyFont="1"/>
    <xf numFmtId="0" fontId="9" fillId="9" borderId="0" xfId="0" applyNumberFormat="1" applyFont="1" applyFill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046301585068424"/>
          <c:y val="5.074973515268158E-2"/>
          <c:w val="0.78885793057815812"/>
          <c:h val="0.7977471857303115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diamond"/>
            <c:size val="9"/>
            <c:spPr>
              <a:solidFill>
                <a:srgbClr val="FF0000"/>
              </a:solidFill>
              <a:ln w="9525">
                <a:noFill/>
              </a:ln>
              <a:effectLst/>
            </c:spPr>
          </c:marker>
          <c:xVal>
            <c:numRef>
              <c:f>'Mnova DHB (CD3CN-H2O)'!$P$13:$P$33</c:f>
              <c:numCache>
                <c:formatCode>General</c:formatCode>
                <c:ptCount val="21"/>
                <c:pt idx="0">
                  <c:v>186.30873138434777</c:v>
                </c:pt>
                <c:pt idx="1">
                  <c:v>163.1505771408394</c:v>
                </c:pt>
                <c:pt idx="2">
                  <c:v>143.57255183494863</c:v>
                </c:pt>
                <c:pt idx="3">
                  <c:v>124.59699354389848</c:v>
                </c:pt>
                <c:pt idx="4">
                  <c:v>108.47457078942404</c:v>
                </c:pt>
                <c:pt idx="5">
                  <c:v>93.526553512219408</c:v>
                </c:pt>
                <c:pt idx="6">
                  <c:v>79.731601793340573</c:v>
                </c:pt>
                <c:pt idx="7">
                  <c:v>66.342426730672059</c:v>
                </c:pt>
                <c:pt idx="8">
                  <c:v>54.199448617725537</c:v>
                </c:pt>
                <c:pt idx="9">
                  <c:v>43.803624647313086</c:v>
                </c:pt>
                <c:pt idx="10">
                  <c:v>33.228097905891374</c:v>
                </c:pt>
                <c:pt idx="11">
                  <c:v>26.259480508189558</c:v>
                </c:pt>
                <c:pt idx="12">
                  <c:v>20.255756929637528</c:v>
                </c:pt>
                <c:pt idx="13">
                  <c:v>15.614693546324188</c:v>
                </c:pt>
                <c:pt idx="14">
                  <c:v>11.813355015621234</c:v>
                </c:pt>
                <c:pt idx="15">
                  <c:v>9.3210025594432295</c:v>
                </c:pt>
                <c:pt idx="16">
                  <c:v>6.8984121512005192</c:v>
                </c:pt>
                <c:pt idx="17">
                  <c:v>5.1289614827241046</c:v>
                </c:pt>
                <c:pt idx="18">
                  <c:v>3.6120410103999014</c:v>
                </c:pt>
                <c:pt idx="19">
                  <c:v>2.4422054775620801</c:v>
                </c:pt>
                <c:pt idx="20">
                  <c:v>1.61124881302199</c:v>
                </c:pt>
              </c:numCache>
            </c:numRef>
          </c:xVal>
          <c:yVal>
            <c:numRef>
              <c:f>'Mnova DHB (CD3CN-H2O)'!$G$13:$G$33</c:f>
              <c:numCache>
                <c:formatCode>General</c:formatCode>
                <c:ptCount val="21"/>
                <c:pt idx="0">
                  <c:v>6.4520600669999997</c:v>
                </c:pt>
                <c:pt idx="1">
                  <c:v>6.4483182540000001</c:v>
                </c:pt>
                <c:pt idx="2">
                  <c:v>6.4444573849999998</c:v>
                </c:pt>
                <c:pt idx="3">
                  <c:v>6.4422140560000001</c:v>
                </c:pt>
                <c:pt idx="4">
                  <c:v>6.4379566319999997</c:v>
                </c:pt>
                <c:pt idx="5">
                  <c:v>6.4360430150000001</c:v>
                </c:pt>
                <c:pt idx="6">
                  <c:v>6.4320124009999997</c:v>
                </c:pt>
                <c:pt idx="7">
                  <c:v>6.4274398819999998</c:v>
                </c:pt>
                <c:pt idx="8">
                  <c:v>6.4230145189999996</c:v>
                </c:pt>
                <c:pt idx="9">
                  <c:v>6.4191908069999997</c:v>
                </c:pt>
                <c:pt idx="10">
                  <c:v>6.414924632</c:v>
                </c:pt>
                <c:pt idx="11">
                  <c:v>6.4093799770000004</c:v>
                </c:pt>
                <c:pt idx="12">
                  <c:v>6.404864141</c:v>
                </c:pt>
                <c:pt idx="13">
                  <c:v>6.4000926969999998</c:v>
                </c:pt>
                <c:pt idx="14">
                  <c:v>6.394872812</c:v>
                </c:pt>
                <c:pt idx="15">
                  <c:v>6.3908915210000004</c:v>
                </c:pt>
                <c:pt idx="16">
                  <c:v>6.3886425730000003</c:v>
                </c:pt>
                <c:pt idx="17">
                  <c:v>6.3818594549999998</c:v>
                </c:pt>
                <c:pt idx="18">
                  <c:v>6.3765934849999999</c:v>
                </c:pt>
                <c:pt idx="19">
                  <c:v>6.3754217840000003</c:v>
                </c:pt>
                <c:pt idx="20">
                  <c:v>6.3731166039999998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BF8-4760-A070-8280551ABD56}"/>
            </c:ext>
          </c:extLst>
        </c:ser>
        <c:ser>
          <c:idx val="1"/>
          <c:order val="1"/>
          <c:spPr>
            <a:ln w="254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'Mnova DHB (CD3CN-H2O)'!$AK$13:$AK$512</c:f>
              <c:numCache>
                <c:formatCode>General</c:formatCode>
                <c:ptCount val="5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  <c:pt idx="265">
                  <c:v>266</c:v>
                </c:pt>
                <c:pt idx="266">
                  <c:v>267</c:v>
                </c:pt>
                <c:pt idx="267">
                  <c:v>268</c:v>
                </c:pt>
                <c:pt idx="268">
                  <c:v>269</c:v>
                </c:pt>
                <c:pt idx="269">
                  <c:v>270</c:v>
                </c:pt>
                <c:pt idx="270">
                  <c:v>271</c:v>
                </c:pt>
                <c:pt idx="271">
                  <c:v>272</c:v>
                </c:pt>
                <c:pt idx="272">
                  <c:v>273</c:v>
                </c:pt>
                <c:pt idx="273">
                  <c:v>274</c:v>
                </c:pt>
                <c:pt idx="274">
                  <c:v>275</c:v>
                </c:pt>
                <c:pt idx="275">
                  <c:v>276</c:v>
                </c:pt>
                <c:pt idx="276">
                  <c:v>277</c:v>
                </c:pt>
                <c:pt idx="277">
                  <c:v>278</c:v>
                </c:pt>
                <c:pt idx="278">
                  <c:v>279</c:v>
                </c:pt>
                <c:pt idx="279">
                  <c:v>280</c:v>
                </c:pt>
                <c:pt idx="280">
                  <c:v>281</c:v>
                </c:pt>
                <c:pt idx="281">
                  <c:v>282</c:v>
                </c:pt>
                <c:pt idx="282">
                  <c:v>283</c:v>
                </c:pt>
                <c:pt idx="283">
                  <c:v>284</c:v>
                </c:pt>
                <c:pt idx="284">
                  <c:v>285</c:v>
                </c:pt>
                <c:pt idx="285">
                  <c:v>286</c:v>
                </c:pt>
                <c:pt idx="286">
                  <c:v>287</c:v>
                </c:pt>
                <c:pt idx="287">
                  <c:v>288</c:v>
                </c:pt>
                <c:pt idx="288">
                  <c:v>289</c:v>
                </c:pt>
                <c:pt idx="289">
                  <c:v>290</c:v>
                </c:pt>
                <c:pt idx="290">
                  <c:v>291</c:v>
                </c:pt>
                <c:pt idx="291">
                  <c:v>292</c:v>
                </c:pt>
                <c:pt idx="292">
                  <c:v>293</c:v>
                </c:pt>
                <c:pt idx="293">
                  <c:v>294</c:v>
                </c:pt>
                <c:pt idx="294">
                  <c:v>295</c:v>
                </c:pt>
                <c:pt idx="295">
                  <c:v>296</c:v>
                </c:pt>
                <c:pt idx="296">
                  <c:v>297</c:v>
                </c:pt>
                <c:pt idx="297">
                  <c:v>298</c:v>
                </c:pt>
                <c:pt idx="298">
                  <c:v>299</c:v>
                </c:pt>
                <c:pt idx="299">
                  <c:v>300</c:v>
                </c:pt>
                <c:pt idx="300">
                  <c:v>301</c:v>
                </c:pt>
                <c:pt idx="301">
                  <c:v>302</c:v>
                </c:pt>
                <c:pt idx="302">
                  <c:v>303</c:v>
                </c:pt>
                <c:pt idx="303">
                  <c:v>304</c:v>
                </c:pt>
                <c:pt idx="304">
                  <c:v>305</c:v>
                </c:pt>
                <c:pt idx="305">
                  <c:v>306</c:v>
                </c:pt>
                <c:pt idx="306">
                  <c:v>307</c:v>
                </c:pt>
                <c:pt idx="307">
                  <c:v>308</c:v>
                </c:pt>
                <c:pt idx="308">
                  <c:v>309</c:v>
                </c:pt>
                <c:pt idx="309">
                  <c:v>310</c:v>
                </c:pt>
                <c:pt idx="310">
                  <c:v>311</c:v>
                </c:pt>
                <c:pt idx="311">
                  <c:v>312</c:v>
                </c:pt>
                <c:pt idx="312">
                  <c:v>313</c:v>
                </c:pt>
                <c:pt idx="313">
                  <c:v>314</c:v>
                </c:pt>
                <c:pt idx="314">
                  <c:v>315</c:v>
                </c:pt>
                <c:pt idx="315">
                  <c:v>316</c:v>
                </c:pt>
                <c:pt idx="316">
                  <c:v>317</c:v>
                </c:pt>
                <c:pt idx="317">
                  <c:v>318</c:v>
                </c:pt>
                <c:pt idx="318">
                  <c:v>319</c:v>
                </c:pt>
                <c:pt idx="319">
                  <c:v>320</c:v>
                </c:pt>
                <c:pt idx="320">
                  <c:v>321</c:v>
                </c:pt>
                <c:pt idx="321">
                  <c:v>322</c:v>
                </c:pt>
                <c:pt idx="322">
                  <c:v>323</c:v>
                </c:pt>
                <c:pt idx="323">
                  <c:v>324</c:v>
                </c:pt>
                <c:pt idx="324">
                  <c:v>325</c:v>
                </c:pt>
                <c:pt idx="325">
                  <c:v>326</c:v>
                </c:pt>
                <c:pt idx="326">
                  <c:v>327</c:v>
                </c:pt>
                <c:pt idx="327">
                  <c:v>328</c:v>
                </c:pt>
                <c:pt idx="328">
                  <c:v>329</c:v>
                </c:pt>
                <c:pt idx="329">
                  <c:v>330</c:v>
                </c:pt>
                <c:pt idx="330">
                  <c:v>331</c:v>
                </c:pt>
                <c:pt idx="331">
                  <c:v>332</c:v>
                </c:pt>
                <c:pt idx="332">
                  <c:v>333</c:v>
                </c:pt>
                <c:pt idx="333">
                  <c:v>334</c:v>
                </c:pt>
                <c:pt idx="334">
                  <c:v>335</c:v>
                </c:pt>
                <c:pt idx="335">
                  <c:v>336</c:v>
                </c:pt>
                <c:pt idx="336">
                  <c:v>337</c:v>
                </c:pt>
                <c:pt idx="337">
                  <c:v>338</c:v>
                </c:pt>
                <c:pt idx="338">
                  <c:v>339</c:v>
                </c:pt>
                <c:pt idx="339">
                  <c:v>340</c:v>
                </c:pt>
                <c:pt idx="340">
                  <c:v>341</c:v>
                </c:pt>
                <c:pt idx="341">
                  <c:v>342</c:v>
                </c:pt>
                <c:pt idx="342">
                  <c:v>343</c:v>
                </c:pt>
                <c:pt idx="343">
                  <c:v>344</c:v>
                </c:pt>
                <c:pt idx="344">
                  <c:v>345</c:v>
                </c:pt>
                <c:pt idx="345">
                  <c:v>346</c:v>
                </c:pt>
                <c:pt idx="346">
                  <c:v>347</c:v>
                </c:pt>
                <c:pt idx="347">
                  <c:v>348</c:v>
                </c:pt>
                <c:pt idx="348">
                  <c:v>349</c:v>
                </c:pt>
                <c:pt idx="349">
                  <c:v>350</c:v>
                </c:pt>
                <c:pt idx="350">
                  <c:v>351</c:v>
                </c:pt>
                <c:pt idx="351">
                  <c:v>352</c:v>
                </c:pt>
                <c:pt idx="352">
                  <c:v>353</c:v>
                </c:pt>
                <c:pt idx="353">
                  <c:v>354</c:v>
                </c:pt>
                <c:pt idx="354">
                  <c:v>355</c:v>
                </c:pt>
                <c:pt idx="355">
                  <c:v>356</c:v>
                </c:pt>
                <c:pt idx="356">
                  <c:v>357</c:v>
                </c:pt>
                <c:pt idx="357">
                  <c:v>358</c:v>
                </c:pt>
                <c:pt idx="358">
                  <c:v>359</c:v>
                </c:pt>
                <c:pt idx="359">
                  <c:v>360</c:v>
                </c:pt>
                <c:pt idx="360">
                  <c:v>361</c:v>
                </c:pt>
                <c:pt idx="361">
                  <c:v>362</c:v>
                </c:pt>
                <c:pt idx="362">
                  <c:v>363</c:v>
                </c:pt>
                <c:pt idx="363">
                  <c:v>364</c:v>
                </c:pt>
                <c:pt idx="364">
                  <c:v>365</c:v>
                </c:pt>
                <c:pt idx="365">
                  <c:v>366</c:v>
                </c:pt>
                <c:pt idx="366">
                  <c:v>367</c:v>
                </c:pt>
                <c:pt idx="367">
                  <c:v>368</c:v>
                </c:pt>
                <c:pt idx="368">
                  <c:v>369</c:v>
                </c:pt>
                <c:pt idx="369">
                  <c:v>370</c:v>
                </c:pt>
                <c:pt idx="370">
                  <c:v>371</c:v>
                </c:pt>
                <c:pt idx="371">
                  <c:v>372</c:v>
                </c:pt>
                <c:pt idx="372">
                  <c:v>373</c:v>
                </c:pt>
                <c:pt idx="373">
                  <c:v>374</c:v>
                </c:pt>
                <c:pt idx="374">
                  <c:v>375</c:v>
                </c:pt>
                <c:pt idx="375">
                  <c:v>376</c:v>
                </c:pt>
                <c:pt idx="376">
                  <c:v>377</c:v>
                </c:pt>
                <c:pt idx="377">
                  <c:v>378</c:v>
                </c:pt>
                <c:pt idx="378">
                  <c:v>379</c:v>
                </c:pt>
                <c:pt idx="379">
                  <c:v>380</c:v>
                </c:pt>
                <c:pt idx="380">
                  <c:v>381</c:v>
                </c:pt>
                <c:pt idx="381">
                  <c:v>382</c:v>
                </c:pt>
                <c:pt idx="382">
                  <c:v>383</c:v>
                </c:pt>
                <c:pt idx="383">
                  <c:v>384</c:v>
                </c:pt>
                <c:pt idx="384">
                  <c:v>385</c:v>
                </c:pt>
                <c:pt idx="385">
                  <c:v>386</c:v>
                </c:pt>
                <c:pt idx="386">
                  <c:v>387</c:v>
                </c:pt>
                <c:pt idx="387">
                  <c:v>388</c:v>
                </c:pt>
                <c:pt idx="388">
                  <c:v>389</c:v>
                </c:pt>
                <c:pt idx="389">
                  <c:v>390</c:v>
                </c:pt>
                <c:pt idx="390">
                  <c:v>391</c:v>
                </c:pt>
                <c:pt idx="391">
                  <c:v>392</c:v>
                </c:pt>
                <c:pt idx="392">
                  <c:v>393</c:v>
                </c:pt>
                <c:pt idx="393">
                  <c:v>394</c:v>
                </c:pt>
                <c:pt idx="394">
                  <c:v>395</c:v>
                </c:pt>
                <c:pt idx="395">
                  <c:v>396</c:v>
                </c:pt>
                <c:pt idx="396">
                  <c:v>397</c:v>
                </c:pt>
                <c:pt idx="397">
                  <c:v>398</c:v>
                </c:pt>
                <c:pt idx="398">
                  <c:v>399</c:v>
                </c:pt>
                <c:pt idx="399">
                  <c:v>400</c:v>
                </c:pt>
                <c:pt idx="400">
                  <c:v>401</c:v>
                </c:pt>
                <c:pt idx="401">
                  <c:v>402</c:v>
                </c:pt>
                <c:pt idx="402">
                  <c:v>403</c:v>
                </c:pt>
                <c:pt idx="403">
                  <c:v>404</c:v>
                </c:pt>
                <c:pt idx="404">
                  <c:v>405</c:v>
                </c:pt>
                <c:pt idx="405">
                  <c:v>406</c:v>
                </c:pt>
                <c:pt idx="406">
                  <c:v>407</c:v>
                </c:pt>
                <c:pt idx="407">
                  <c:v>408</c:v>
                </c:pt>
                <c:pt idx="408">
                  <c:v>409</c:v>
                </c:pt>
                <c:pt idx="409">
                  <c:v>410</c:v>
                </c:pt>
                <c:pt idx="410">
                  <c:v>411</c:v>
                </c:pt>
                <c:pt idx="411">
                  <c:v>412</c:v>
                </c:pt>
                <c:pt idx="412">
                  <c:v>413</c:v>
                </c:pt>
                <c:pt idx="413">
                  <c:v>414</c:v>
                </c:pt>
                <c:pt idx="414">
                  <c:v>415</c:v>
                </c:pt>
                <c:pt idx="415">
                  <c:v>416</c:v>
                </c:pt>
                <c:pt idx="416">
                  <c:v>417</c:v>
                </c:pt>
                <c:pt idx="417">
                  <c:v>418</c:v>
                </c:pt>
                <c:pt idx="418">
                  <c:v>419</c:v>
                </c:pt>
                <c:pt idx="419">
                  <c:v>420</c:v>
                </c:pt>
                <c:pt idx="420">
                  <c:v>421</c:v>
                </c:pt>
                <c:pt idx="421">
                  <c:v>422</c:v>
                </c:pt>
                <c:pt idx="422">
                  <c:v>423</c:v>
                </c:pt>
                <c:pt idx="423">
                  <c:v>424</c:v>
                </c:pt>
                <c:pt idx="424">
                  <c:v>425</c:v>
                </c:pt>
                <c:pt idx="425">
                  <c:v>426</c:v>
                </c:pt>
                <c:pt idx="426">
                  <c:v>427</c:v>
                </c:pt>
                <c:pt idx="427">
                  <c:v>428</c:v>
                </c:pt>
                <c:pt idx="428">
                  <c:v>429</c:v>
                </c:pt>
                <c:pt idx="429">
                  <c:v>430</c:v>
                </c:pt>
                <c:pt idx="430">
                  <c:v>431</c:v>
                </c:pt>
                <c:pt idx="431">
                  <c:v>432</c:v>
                </c:pt>
                <c:pt idx="432">
                  <c:v>433</c:v>
                </c:pt>
                <c:pt idx="433">
                  <c:v>434</c:v>
                </c:pt>
                <c:pt idx="434">
                  <c:v>435</c:v>
                </c:pt>
                <c:pt idx="435">
                  <c:v>436</c:v>
                </c:pt>
                <c:pt idx="436">
                  <c:v>437</c:v>
                </c:pt>
                <c:pt idx="437">
                  <c:v>438</c:v>
                </c:pt>
                <c:pt idx="438">
                  <c:v>439</c:v>
                </c:pt>
                <c:pt idx="439">
                  <c:v>440</c:v>
                </c:pt>
                <c:pt idx="440">
                  <c:v>441</c:v>
                </c:pt>
                <c:pt idx="441">
                  <c:v>442</c:v>
                </c:pt>
                <c:pt idx="442">
                  <c:v>443</c:v>
                </c:pt>
                <c:pt idx="443">
                  <c:v>444</c:v>
                </c:pt>
                <c:pt idx="444">
                  <c:v>445</c:v>
                </c:pt>
                <c:pt idx="445">
                  <c:v>446</c:v>
                </c:pt>
                <c:pt idx="446">
                  <c:v>447</c:v>
                </c:pt>
                <c:pt idx="447">
                  <c:v>448</c:v>
                </c:pt>
                <c:pt idx="448">
                  <c:v>449</c:v>
                </c:pt>
                <c:pt idx="449">
                  <c:v>450</c:v>
                </c:pt>
                <c:pt idx="450">
                  <c:v>451</c:v>
                </c:pt>
                <c:pt idx="451">
                  <c:v>452</c:v>
                </c:pt>
                <c:pt idx="452">
                  <c:v>453</c:v>
                </c:pt>
                <c:pt idx="453">
                  <c:v>454</c:v>
                </c:pt>
                <c:pt idx="454">
                  <c:v>455</c:v>
                </c:pt>
                <c:pt idx="455">
                  <c:v>456</c:v>
                </c:pt>
                <c:pt idx="456">
                  <c:v>457</c:v>
                </c:pt>
                <c:pt idx="457">
                  <c:v>458</c:v>
                </c:pt>
                <c:pt idx="458">
                  <c:v>459</c:v>
                </c:pt>
                <c:pt idx="459">
                  <c:v>460</c:v>
                </c:pt>
                <c:pt idx="460">
                  <c:v>461</c:v>
                </c:pt>
                <c:pt idx="461">
                  <c:v>462</c:v>
                </c:pt>
                <c:pt idx="462">
                  <c:v>463</c:v>
                </c:pt>
                <c:pt idx="463">
                  <c:v>464</c:v>
                </c:pt>
                <c:pt idx="464">
                  <c:v>465</c:v>
                </c:pt>
                <c:pt idx="465">
                  <c:v>466</c:v>
                </c:pt>
                <c:pt idx="466">
                  <c:v>467</c:v>
                </c:pt>
                <c:pt idx="467">
                  <c:v>468</c:v>
                </c:pt>
                <c:pt idx="468">
                  <c:v>469</c:v>
                </c:pt>
                <c:pt idx="469">
                  <c:v>470</c:v>
                </c:pt>
                <c:pt idx="470">
                  <c:v>471</c:v>
                </c:pt>
                <c:pt idx="471">
                  <c:v>472</c:v>
                </c:pt>
                <c:pt idx="472">
                  <c:v>473</c:v>
                </c:pt>
                <c:pt idx="473">
                  <c:v>474</c:v>
                </c:pt>
                <c:pt idx="474">
                  <c:v>475</c:v>
                </c:pt>
                <c:pt idx="475">
                  <c:v>476</c:v>
                </c:pt>
                <c:pt idx="476">
                  <c:v>477</c:v>
                </c:pt>
                <c:pt idx="477">
                  <c:v>478</c:v>
                </c:pt>
                <c:pt idx="478">
                  <c:v>479</c:v>
                </c:pt>
                <c:pt idx="479">
                  <c:v>480</c:v>
                </c:pt>
                <c:pt idx="480">
                  <c:v>481</c:v>
                </c:pt>
                <c:pt idx="481">
                  <c:v>482</c:v>
                </c:pt>
                <c:pt idx="482">
                  <c:v>483</c:v>
                </c:pt>
                <c:pt idx="483">
                  <c:v>484</c:v>
                </c:pt>
                <c:pt idx="484">
                  <c:v>485</c:v>
                </c:pt>
                <c:pt idx="485">
                  <c:v>486</c:v>
                </c:pt>
                <c:pt idx="486">
                  <c:v>487</c:v>
                </c:pt>
                <c:pt idx="487">
                  <c:v>488</c:v>
                </c:pt>
                <c:pt idx="488">
                  <c:v>489</c:v>
                </c:pt>
                <c:pt idx="489">
                  <c:v>490</c:v>
                </c:pt>
                <c:pt idx="490">
                  <c:v>491</c:v>
                </c:pt>
                <c:pt idx="491">
                  <c:v>492</c:v>
                </c:pt>
                <c:pt idx="492">
                  <c:v>493</c:v>
                </c:pt>
                <c:pt idx="493">
                  <c:v>494</c:v>
                </c:pt>
                <c:pt idx="494">
                  <c:v>495</c:v>
                </c:pt>
                <c:pt idx="495">
                  <c:v>496</c:v>
                </c:pt>
                <c:pt idx="496">
                  <c:v>497</c:v>
                </c:pt>
                <c:pt idx="497">
                  <c:v>498</c:v>
                </c:pt>
                <c:pt idx="498">
                  <c:v>499</c:v>
                </c:pt>
                <c:pt idx="499">
                  <c:v>500</c:v>
                </c:pt>
              </c:numCache>
            </c:numRef>
          </c:xVal>
          <c:yVal>
            <c:numRef>
              <c:f>'Mnova DHB (CD3CN-H2O)'!$AO$13:$AO$512</c:f>
              <c:numCache>
                <c:formatCode>General</c:formatCode>
                <c:ptCount val="500"/>
                <c:pt idx="0">
                  <c:v>6.3719852798042522</c:v>
                </c:pt>
                <c:pt idx="1">
                  <c:v>6.3753031306086623</c:v>
                </c:pt>
                <c:pt idx="2">
                  <c:v>6.3782165208102493</c:v>
                </c:pt>
                <c:pt idx="3">
                  <c:v>6.3808259285692586</c:v>
                </c:pt>
                <c:pt idx="4">
                  <c:v>6.3831935285155792</c:v>
                </c:pt>
                <c:pt idx="5">
                  <c:v>6.3853622824554117</c:v>
                </c:pt>
                <c:pt idx="6">
                  <c:v>6.3873637487485633</c:v>
                </c:pt>
                <c:pt idx="7">
                  <c:v>6.3892220624222897</c:v>
                </c:pt>
                <c:pt idx="8">
                  <c:v>6.3909562274304985</c:v>
                </c:pt>
                <c:pt idx="9">
                  <c:v>6.3925815461355162</c:v>
                </c:pt>
                <c:pt idx="10">
                  <c:v>6.394110562639832</c:v>
                </c:pt>
                <c:pt idx="11">
                  <c:v>6.3955537124365556</c:v>
                </c:pt>
                <c:pt idx="12">
                  <c:v>6.3969197850702928</c:v>
                </c:pt>
                <c:pt idx="13">
                  <c:v>6.3982162627167751</c:v>
                </c:pt>
                <c:pt idx="14">
                  <c:v>6.3994495736226842</c:v>
                </c:pt>
                <c:pt idx="15">
                  <c:v>6.4006252854811745</c:v>
                </c:pt>
                <c:pt idx="16">
                  <c:v>6.4017482554273553</c:v>
                </c:pt>
                <c:pt idx="17">
                  <c:v>6.4028227480660567</c:v>
                </c:pt>
                <c:pt idx="18">
                  <c:v>6.403852529525647</c:v>
                </c:pt>
                <c:pt idx="19">
                  <c:v>6.404840943253876</c:v>
                </c:pt>
                <c:pt idx="20">
                  <c:v>6.4057909717175363</c:v>
                </c:pt>
                <c:pt idx="21">
                  <c:v>6.4067052870853827</c:v>
                </c:pt>
                <c:pt idx="22">
                  <c:v>6.407586293205652</c:v>
                </c:pt>
                <c:pt idx="23">
                  <c:v>6.4084361606357021</c:v>
                </c:pt>
                <c:pt idx="24">
                  <c:v>6.4092568560757783</c:v>
                </c:pt>
                <c:pt idx="25">
                  <c:v>6.4100501672581913</c:v>
                </c:pt>
                <c:pt idx="26">
                  <c:v>6.4108177241173037</c:v>
                </c:pt>
                <c:pt idx="27">
                  <c:v>6.4115610168942379</c:v>
                </c:pt>
                <c:pt idx="28">
                  <c:v>6.4122814116986424</c:v>
                </c:pt>
                <c:pt idx="29">
                  <c:v>6.4129801639479478</c:v>
                </c:pt>
                <c:pt idx="30">
                  <c:v>6.4136584300249577</c:v>
                </c:pt>
                <c:pt idx="31">
                  <c:v>6.4143172774319535</c:v>
                </c:pt>
                <c:pt idx="32">
                  <c:v>6.4149576936696571</c:v>
                </c:pt>
                <c:pt idx="33">
                  <c:v>6.4155805940297448</c:v>
                </c:pt>
                <c:pt idx="34">
                  <c:v>6.4161868284575192</c:v>
                </c:pt>
                <c:pt idx="35">
                  <c:v>6.4167771876155184</c:v>
                </c:pt>
                <c:pt idx="36">
                  <c:v>6.4173524082577131</c:v>
                </c:pt>
                <c:pt idx="37">
                  <c:v>6.4179131780067111</c:v>
                </c:pt>
                <c:pt idx="38">
                  <c:v>6.4184601396121348</c:v>
                </c:pt>
                <c:pt idx="39">
                  <c:v>6.4189938947566638</c:v>
                </c:pt>
                <c:pt idx="40">
                  <c:v>6.4195150074663534</c:v>
                </c:pt>
                <c:pt idx="41">
                  <c:v>6.4200240071738177</c:v>
                </c:pt>
                <c:pt idx="42">
                  <c:v>6.4205213914759209</c:v>
                </c:pt>
                <c:pt idx="43">
                  <c:v>6.4210076286219486</c:v>
                </c:pt>
                <c:pt idx="44">
                  <c:v>6.4214831597633353</c:v>
                </c:pt>
                <c:pt idx="45">
                  <c:v>6.4219484009919157</c:v>
                </c:pt>
                <c:pt idx="46">
                  <c:v>6.4224037451901577</c:v>
                </c:pt>
                <c:pt idx="47">
                  <c:v>6.4228495637138696</c:v>
                </c:pt>
                <c:pt idx="48">
                  <c:v>6.4232862079252673</c:v>
                </c:pt>
                <c:pt idx="49">
                  <c:v>6.4237140105921204</c:v>
                </c:pt>
                <c:pt idx="50">
                  <c:v>6.4241332871668044</c:v>
                </c:pt>
                <c:pt idx="51">
                  <c:v>6.4245443369574113</c:v>
                </c:pt>
                <c:pt idx="52">
                  <c:v>6.4249474442016972</c:v>
                </c:pt>
                <c:pt idx="53">
                  <c:v>6.4253428790533711</c:v>
                </c:pt>
                <c:pt idx="54">
                  <c:v>6.4257308984891974</c:v>
                </c:pt>
                <c:pt idx="55">
                  <c:v>6.4261117471443967</c:v>
                </c:pt>
                <c:pt idx="56">
                  <c:v>6.4264856580830729</c:v>
                </c:pt>
                <c:pt idx="57">
                  <c:v>6.4268528535096046</c:v>
                </c:pt>
                <c:pt idx="58">
                  <c:v>6.4272135454263797</c:v>
                </c:pt>
                <c:pt idx="59">
                  <c:v>6.427567936242621</c:v>
                </c:pt>
                <c:pt idx="60">
                  <c:v>6.4279162193386403</c:v>
                </c:pt>
                <c:pt idx="61">
                  <c:v>6.4282585795893352</c:v>
                </c:pt>
                <c:pt idx="62">
                  <c:v>6.42859519385045</c:v>
                </c:pt>
                <c:pt idx="63">
                  <c:v>6.4289262314106956</c:v>
                </c:pt>
                <c:pt idx="64">
                  <c:v>6.4292518544125938</c:v>
                </c:pt>
                <c:pt idx="65">
                  <c:v>6.4295722182445747</c:v>
                </c:pt>
                <c:pt idx="66">
                  <c:v>6.4298874719066781</c:v>
                </c:pt>
                <c:pt idx="67">
                  <c:v>6.4301977583519303</c:v>
                </c:pt>
                <c:pt idx="68">
                  <c:v>6.430503214805336</c:v>
                </c:pt>
                <c:pt idx="69">
                  <c:v>6.4308039730622015</c:v>
                </c:pt>
                <c:pt idx="70">
                  <c:v>6.4311001597673911</c:v>
                </c:pt>
                <c:pt idx="71">
                  <c:v>6.431391896676935</c:v>
                </c:pt>
                <c:pt idx="72">
                  <c:v>6.4316793009033351</c:v>
                </c:pt>
                <c:pt idx="73">
                  <c:v>6.4319624851457462</c:v>
                </c:pt>
                <c:pt idx="74">
                  <c:v>6.4322415579061438</c:v>
                </c:pt>
                <c:pt idx="75">
                  <c:v>6.4325166236925098</c:v>
                </c:pt>
                <c:pt idx="76">
                  <c:v>6.4327877832099061</c:v>
                </c:pt>
                <c:pt idx="77">
                  <c:v>6.4330551335403543</c:v>
                </c:pt>
                <c:pt idx="78">
                  <c:v>6.4333187683122448</c:v>
                </c:pt>
                <c:pt idx="79">
                  <c:v>6.433578777860026</c:v>
                </c:pt>
                <c:pt idx="80">
                  <c:v>6.4338352493748223</c:v>
                </c:pt>
                <c:pt idx="81">
                  <c:v>6.4340882670466009</c:v>
                </c:pt>
                <c:pt idx="82">
                  <c:v>6.4343379121984245</c:v>
                </c:pt>
                <c:pt idx="83">
                  <c:v>6.4345842634133437</c:v>
                </c:pt>
                <c:pt idx="84">
                  <c:v>6.4348273966543843</c:v>
                </c:pt>
                <c:pt idx="85">
                  <c:v>6.4350673853780798</c:v>
                </c:pt>
                <c:pt idx="86">
                  <c:v>6.4353043006419623</c:v>
                </c:pt>
                <c:pt idx="87">
                  <c:v>6.4355382112063895</c:v>
                </c:pt>
                <c:pt idx="88">
                  <c:v>6.4357691836310646</c:v>
                </c:pt>
                <c:pt idx="89">
                  <c:v>6.4359972823665732</c:v>
                </c:pt>
                <c:pt idx="90">
                  <c:v>6.4362225698412434</c:v>
                </c:pt>
                <c:pt idx="91">
                  <c:v>6.4364451065436068</c:v>
                </c:pt>
                <c:pt idx="92">
                  <c:v>6.4366649511007399</c:v>
                </c:pt>
                <c:pt idx="93">
                  <c:v>6.4368821603527033</c:v>
                </c:pt>
                <c:pt idx="94">
                  <c:v>6.4370967894233413</c:v>
                </c:pt>
                <c:pt idx="95">
                  <c:v>6.4373088917876187</c:v>
                </c:pt>
                <c:pt idx="96">
                  <c:v>6.4375185193357183</c:v>
                </c:pt>
                <c:pt idx="97">
                  <c:v>6.4377257224340863</c:v>
                </c:pt>
                <c:pt idx="98">
                  <c:v>6.4379305499835704</c:v>
                </c:pt>
                <c:pt idx="99">
                  <c:v>6.4381330494748479</c:v>
                </c:pt>
                <c:pt idx="100">
                  <c:v>6.4383332670412727</c:v>
                </c:pt>
                <c:pt idx="101">
                  <c:v>6.438531247509288</c:v>
                </c:pt>
                <c:pt idx="102">
                  <c:v>6.4387270344465373</c:v>
                </c:pt>
                <c:pt idx="103">
                  <c:v>6.4389206702078017</c:v>
                </c:pt>
                <c:pt idx="104">
                  <c:v>6.4391121959788826</c:v>
                </c:pt>
                <c:pt idx="105">
                  <c:v>6.4393016518185213</c:v>
                </c:pt>
                <c:pt idx="106">
                  <c:v>6.4394890766984787</c:v>
                </c:pt>
                <c:pt idx="107">
                  <c:v>6.4396745085418665</c:v>
                </c:pt>
                <c:pt idx="108">
                  <c:v>6.4398579842598132</c:v>
                </c:pt>
                <c:pt idx="109">
                  <c:v>6.4400395397865537</c:v>
                </c:pt>
                <c:pt idx="110">
                  <c:v>6.4402192101130238</c:v>
                </c:pt>
                <c:pt idx="111">
                  <c:v>6.4403970293190458</c:v>
                </c:pt>
                <c:pt idx="112">
                  <c:v>6.4405730306041438</c:v>
                </c:pt>
                <c:pt idx="113">
                  <c:v>6.4407472463171009</c:v>
                </c:pt>
                <c:pt idx="114">
                  <c:v>6.4409197079842793</c:v>
                </c:pt>
                <c:pt idx="115">
                  <c:v>6.4410904463367906</c:v>
                </c:pt>
                <c:pt idx="116">
                  <c:v>6.4412594913365631</c:v>
                </c:pt>
                <c:pt idx="117">
                  <c:v>6.4414268722013581</c:v>
                </c:pt>
                <c:pt idx="118">
                  <c:v>6.4415926174287783</c:v>
                </c:pt>
                <c:pt idx="119">
                  <c:v>6.441756754819342</c:v>
                </c:pt>
                <c:pt idx="120">
                  <c:v>6.44191931149863</c:v>
                </c:pt>
                <c:pt idx="121">
                  <c:v>6.4420803139385798</c:v>
                </c:pt>
                <c:pt idx="122">
                  <c:v>6.4422397879779503</c:v>
                </c:pt>
                <c:pt idx="123">
                  <c:v>6.4423977588419987</c:v>
                </c:pt>
                <c:pt idx="124">
                  <c:v>6.4425542511614058</c:v>
                </c:pt>
                <c:pt idx="125">
                  <c:v>6.4427092889904891</c:v>
                </c:pt>
                <c:pt idx="126">
                  <c:v>6.4428628958247156</c:v>
                </c:pt>
                <c:pt idx="127">
                  <c:v>6.4430150946175813</c:v>
                </c:pt>
                <c:pt idx="128">
                  <c:v>6.4431659077968506</c:v>
                </c:pt>
                <c:pt idx="129">
                  <c:v>6.4433153572801958</c:v>
                </c:pt>
                <c:pt idx="130">
                  <c:v>6.4434634644902751</c:v>
                </c:pt>
                <c:pt idx="131">
                  <c:v>6.4436102503692556</c:v>
                </c:pt>
                <c:pt idx="132">
                  <c:v>6.4437557353928128</c:v>
                </c:pt>
                <c:pt idx="133">
                  <c:v>6.4438999395836323</c:v>
                </c:pt>
                <c:pt idx="134">
                  <c:v>6.4440428825244318</c:v>
                </c:pt>
                <c:pt idx="135">
                  <c:v>6.4441845833705145</c:v>
                </c:pt>
                <c:pt idx="136">
                  <c:v>6.4443250608618925</c:v>
                </c:pt>
                <c:pt idx="137">
                  <c:v>6.4444643333349818</c:v>
                </c:pt>
                <c:pt idx="138">
                  <c:v>6.4446024187338971</c:v>
                </c:pt>
                <c:pt idx="139">
                  <c:v>6.4447393346213513</c:v>
                </c:pt>
                <c:pt idx="140">
                  <c:v>6.4448750981891871</c:v>
                </c:pt>
                <c:pt idx="141">
                  <c:v>6.4450097262685553</c:v>
                </c:pt>
                <c:pt idx="142">
                  <c:v>6.4451432353397387</c:v>
                </c:pt>
                <c:pt idx="143">
                  <c:v>6.4452756415416577</c:v>
                </c:pt>
                <c:pt idx="144">
                  <c:v>6.4454069606810549</c:v>
                </c:pt>
                <c:pt idx="145">
                  <c:v>6.4455372082413769</c:v>
                </c:pt>
                <c:pt idx="146">
                  <c:v>6.4456663993913601</c:v>
                </c:pt>
                <c:pt idx="147">
                  <c:v>6.4457945489933444</c:v>
                </c:pt>
                <c:pt idx="148">
                  <c:v>6.445921671611309</c:v>
                </c:pt>
                <c:pt idx="149">
                  <c:v>6.4460477815186596</c:v>
                </c:pt>
                <c:pt idx="150">
                  <c:v>6.4461728927057456</c:v>
                </c:pt>
                <c:pt idx="151">
                  <c:v>6.4462970188871651</c:v>
                </c:pt>
                <c:pt idx="152">
                  <c:v>6.446420173508816</c:v>
                </c:pt>
                <c:pt idx="153">
                  <c:v>6.4465423697547379</c:v>
                </c:pt>
                <c:pt idx="154">
                  <c:v>6.4466636205537355</c:v>
                </c:pt>
                <c:pt idx="155">
                  <c:v>6.4467839385857966</c:v>
                </c:pt>
                <c:pt idx="156">
                  <c:v>6.4469033362883064</c:v>
                </c:pt>
                <c:pt idx="157">
                  <c:v>6.4470218258620875</c:v>
                </c:pt>
                <c:pt idx="158">
                  <c:v>6.4471394192772369</c:v>
                </c:pt>
                <c:pt idx="159">
                  <c:v>6.4472561282787879</c:v>
                </c:pt>
                <c:pt idx="160">
                  <c:v>6.4473719643922189</c:v>
                </c:pt>
                <c:pt idx="161">
                  <c:v>6.4474869389287761</c:v>
                </c:pt>
                <c:pt idx="162">
                  <c:v>6.4476010629906426</c:v>
                </c:pt>
                <c:pt idx="163">
                  <c:v>6.4477143474759657</c:v>
                </c:pt>
                <c:pt idx="164">
                  <c:v>6.4478268030837214</c:v>
                </c:pt>
                <c:pt idx="165">
                  <c:v>6.4479384403184401</c:v>
                </c:pt>
                <c:pt idx="166">
                  <c:v>6.4480492694948017</c:v>
                </c:pt>
                <c:pt idx="167">
                  <c:v>6.4481593007420877</c:v>
                </c:pt>
                <c:pt idx="168">
                  <c:v>6.4482685440085117</c:v>
                </c:pt>
                <c:pt idx="169">
                  <c:v>6.4483770090654211</c:v>
                </c:pt>
                <c:pt idx="170">
                  <c:v>6.4484847055113788</c:v>
                </c:pt>
                <c:pt idx="171">
                  <c:v>6.4485916427761385</c:v>
                </c:pt>
                <c:pt idx="172">
                  <c:v>6.4486978301244919</c:v>
                </c:pt>
                <c:pt idx="173">
                  <c:v>6.448803276660021</c:v>
                </c:pt>
                <c:pt idx="174">
                  <c:v>6.4489079913287384</c:v>
                </c:pt>
                <c:pt idx="175">
                  <c:v>6.4490119829226327</c:v>
                </c:pt>
                <c:pt idx="176">
                  <c:v>6.4491152600831079</c:v>
                </c:pt>
                <c:pt idx="177">
                  <c:v>6.4492178313043382</c:v>
                </c:pt>
                <c:pt idx="178">
                  <c:v>6.4493197049365154</c:v>
                </c:pt>
                <c:pt idx="179">
                  <c:v>6.4494208891890334</c:v>
                </c:pt>
                <c:pt idx="180">
                  <c:v>6.4495213921335548</c:v>
                </c:pt>
                <c:pt idx="181">
                  <c:v>6.4496212217070239</c:v>
                </c:pt>
                <c:pt idx="182">
                  <c:v>6.4497203857145831</c:v>
                </c:pt>
                <c:pt idx="183">
                  <c:v>6.4498188918324093</c:v>
                </c:pt>
                <c:pt idx="184">
                  <c:v>6.4499167476104908</c:v>
                </c:pt>
                <c:pt idx="185">
                  <c:v>6.4500139604753102</c:v>
                </c:pt>
                <c:pt idx="186">
                  <c:v>6.4501105377324759</c:v>
                </c:pt>
                <c:pt idx="187">
                  <c:v>6.4502064865692788</c:v>
                </c:pt>
                <c:pt idx="188">
                  <c:v>6.4503018140571662</c:v>
                </c:pt>
                <c:pt idx="189">
                  <c:v>6.4503965271541865</c:v>
                </c:pt>
                <c:pt idx="190">
                  <c:v>6.4504906327073304</c:v>
                </c:pt>
                <c:pt idx="191">
                  <c:v>6.4505841374548476</c:v>
                </c:pt>
                <c:pt idx="192">
                  <c:v>6.4506770480284823</c:v>
                </c:pt>
                <c:pt idx="193">
                  <c:v>6.4507693709556602</c:v>
                </c:pt>
                <c:pt idx="194">
                  <c:v>6.4508611126616184</c:v>
                </c:pt>
                <c:pt idx="195">
                  <c:v>6.4509522794714833</c:v>
                </c:pt>
                <c:pt idx="196">
                  <c:v>6.4510428776122968</c:v>
                </c:pt>
                <c:pt idx="197">
                  <c:v>6.4511329132149902</c:v>
                </c:pt>
                <c:pt idx="198">
                  <c:v>6.4512223923163097</c:v>
                </c:pt>
                <c:pt idx="199">
                  <c:v>6.4513113208606949</c:v>
                </c:pt>
                <c:pt idx="200">
                  <c:v>6.4513997047021139</c:v>
                </c:pt>
                <c:pt idx="201">
                  <c:v>6.4514875496058455</c:v>
                </c:pt>
                <c:pt idx="202">
                  <c:v>6.4515748612502311</c:v>
                </c:pt>
                <c:pt idx="203">
                  <c:v>6.4516616452283726</c:v>
                </c:pt>
                <c:pt idx="204">
                  <c:v>6.4517479070497892</c:v>
                </c:pt>
                <c:pt idx="205">
                  <c:v>6.4518336521420512</c:v>
                </c:pt>
                <c:pt idx="206">
                  <c:v>6.4519188858523489</c:v>
                </c:pt>
                <c:pt idx="207">
                  <c:v>6.4520036134490457</c:v>
                </c:pt>
                <c:pt idx="208">
                  <c:v>6.4520878401231894</c:v>
                </c:pt>
                <c:pt idx="209">
                  <c:v>6.4521715709899743</c:v>
                </c:pt>
                <c:pt idx="210">
                  <c:v>6.4522548110901923</c:v>
                </c:pt>
                <c:pt idx="211">
                  <c:v>6.4523375653916286</c:v>
                </c:pt>
                <c:pt idx="212">
                  <c:v>6.4524198387904441</c:v>
                </c:pt>
                <c:pt idx="213">
                  <c:v>6.4525016361125038</c:v>
                </c:pt>
                <c:pt idx="214">
                  <c:v>6.4525829621146951</c:v>
                </c:pt>
                <c:pt idx="215">
                  <c:v>6.4526638214862082</c:v>
                </c:pt>
                <c:pt idx="216">
                  <c:v>6.4527442188497837</c:v>
                </c:pt>
                <c:pt idx="217">
                  <c:v>6.4528241587629349</c:v>
                </c:pt>
                <c:pt idx="218">
                  <c:v>6.4529036457191431</c:v>
                </c:pt>
                <c:pt idx="219">
                  <c:v>6.4529826841490285</c:v>
                </c:pt>
                <c:pt idx="220">
                  <c:v>6.4530612784214867</c:v>
                </c:pt>
                <c:pt idx="221">
                  <c:v>6.4531394328448091</c:v>
                </c:pt>
                <c:pt idx="222">
                  <c:v>6.4532171516677712</c:v>
                </c:pt>
                <c:pt idx="223">
                  <c:v>6.4532944390807021</c:v>
                </c:pt>
                <c:pt idx="224">
                  <c:v>6.4533712992165242</c:v>
                </c:pt>
                <c:pt idx="225">
                  <c:v>6.4534477361517828</c:v>
                </c:pt>
                <c:pt idx="226">
                  <c:v>6.4535237539076356</c:v>
                </c:pt>
                <c:pt idx="227">
                  <c:v>6.4535993564508303</c:v>
                </c:pt>
                <c:pt idx="228">
                  <c:v>6.4536745476946642</c:v>
                </c:pt>
                <c:pt idx="229">
                  <c:v>6.453749331499921</c:v>
                </c:pt>
                <c:pt idx="230">
                  <c:v>6.4538237116757768</c:v>
                </c:pt>
                <c:pt idx="231">
                  <c:v>6.4538976919807016</c:v>
                </c:pt>
                <c:pt idx="232">
                  <c:v>6.4539712761233368</c:v>
                </c:pt>
                <c:pt idx="233">
                  <c:v>6.4540444677633495</c:v>
                </c:pt>
                <c:pt idx="234">
                  <c:v>6.4541172705122722</c:v>
                </c:pt>
                <c:pt idx="235">
                  <c:v>6.4541896879343224</c:v>
                </c:pt>
                <c:pt idx="236">
                  <c:v>6.4542617235472139</c:v>
                </c:pt>
                <c:pt idx="237">
                  <c:v>6.4543333808229413</c:v>
                </c:pt>
                <c:pt idx="238">
                  <c:v>6.4544046631885443</c:v>
                </c:pt>
                <c:pt idx="239">
                  <c:v>6.4544755740268744</c:v>
                </c:pt>
                <c:pt idx="240">
                  <c:v>6.4545461166773261</c:v>
                </c:pt>
                <c:pt idx="241">
                  <c:v>6.4546162944365673</c:v>
                </c:pt>
                <c:pt idx="242">
                  <c:v>6.4546861105592441</c:v>
                </c:pt>
                <c:pt idx="243">
                  <c:v>6.4547555682586779</c:v>
                </c:pt>
                <c:pt idx="244">
                  <c:v>6.4548246707075458</c:v>
                </c:pt>
                <c:pt idx="245">
                  <c:v>6.45489342103855</c:v>
                </c:pt>
                <c:pt idx="246">
                  <c:v>6.4549618223450693</c:v>
                </c:pt>
                <c:pt idx="247">
                  <c:v>6.4550298776817998</c:v>
                </c:pt>
                <c:pt idx="248">
                  <c:v>6.4550975900653853</c:v>
                </c:pt>
                <c:pt idx="249">
                  <c:v>6.4551649624750276</c:v>
                </c:pt>
                <c:pt idx="250">
                  <c:v>6.4552319978530939</c:v>
                </c:pt>
                <c:pt idx="251">
                  <c:v>6.4552986991057058</c:v>
                </c:pt>
                <c:pt idx="252">
                  <c:v>6.4553650691033209</c:v>
                </c:pt>
                <c:pt idx="253">
                  <c:v>6.455431110681296</c:v>
                </c:pt>
                <c:pt idx="254">
                  <c:v>6.4554968266404522</c:v>
                </c:pt>
                <c:pt idx="255">
                  <c:v>6.4555622197476126</c:v>
                </c:pt>
                <c:pt idx="256">
                  <c:v>6.45562729273614</c:v>
                </c:pt>
                <c:pt idx="257">
                  <c:v>6.455692048306469</c:v>
                </c:pt>
                <c:pt idx="258">
                  <c:v>6.4557564891266086</c:v>
                </c:pt>
                <c:pt idx="259">
                  <c:v>6.4558206178326571</c:v>
                </c:pt>
                <c:pt idx="260">
                  <c:v>6.4558844370292956</c:v>
                </c:pt>
                <c:pt idx="261">
                  <c:v>6.4559479492902678</c:v>
                </c:pt>
                <c:pt idx="262">
                  <c:v>6.4560111571588692</c:v>
                </c:pt>
                <c:pt idx="263">
                  <c:v>6.4560740631483977</c:v>
                </c:pt>
                <c:pt idx="264">
                  <c:v>6.4561366697426301</c:v>
                </c:pt>
                <c:pt idx="265">
                  <c:v>6.4561989793962589</c:v>
                </c:pt>
                <c:pt idx="266">
                  <c:v>6.4562609945353433</c:v>
                </c:pt>
                <c:pt idx="267">
                  <c:v>6.4563227175577325</c:v>
                </c:pt>
                <c:pt idx="268">
                  <c:v>6.4563841508335056</c:v>
                </c:pt>
                <c:pt idx="269">
                  <c:v>6.4564452967053736</c:v>
                </c:pt>
                <c:pt idx="270">
                  <c:v>6.4565061574891001</c:v>
                </c:pt>
                <c:pt idx="271">
                  <c:v>6.4565667354739009</c:v>
                </c:pt>
                <c:pt idx="272">
                  <c:v>6.4566270329228361</c:v>
                </c:pt>
                <c:pt idx="273">
                  <c:v>6.4566870520731996</c:v>
                </c:pt>
                <c:pt idx="274">
                  <c:v>6.4567467951369029</c:v>
                </c:pt>
                <c:pt idx="275">
                  <c:v>6.4568062643008446</c:v>
                </c:pt>
                <c:pt idx="276">
                  <c:v>6.4568654617272756</c:v>
                </c:pt>
                <c:pt idx="277">
                  <c:v>6.4569243895541675</c:v>
                </c:pt>
                <c:pt idx="278">
                  <c:v>6.4569830498955589</c:v>
                </c:pt>
                <c:pt idx="279">
                  <c:v>6.4570414448419067</c:v>
                </c:pt>
                <c:pt idx="280">
                  <c:v>6.4570995764604255</c:v>
                </c:pt>
                <c:pt idx="281">
                  <c:v>6.4571574467954242</c:v>
                </c:pt>
                <c:pt idx="282">
                  <c:v>6.457215057868634</c:v>
                </c:pt>
                <c:pt idx="283">
                  <c:v>6.4572724116795346</c:v>
                </c:pt>
                <c:pt idx="284">
                  <c:v>6.4573295102056711</c:v>
                </c:pt>
                <c:pt idx="285">
                  <c:v>6.45738635540296</c:v>
                </c:pt>
                <c:pt idx="286">
                  <c:v>6.4574429492060066</c:v>
                </c:pt>
                <c:pt idx="287">
                  <c:v>6.4574992935284001</c:v>
                </c:pt>
                <c:pt idx="288">
                  <c:v>6.4575553902630087</c:v>
                </c:pt>
                <c:pt idx="289">
                  <c:v>6.4576112412822759</c:v>
                </c:pt>
                <c:pt idx="290">
                  <c:v>6.4576668484384996</c:v>
                </c:pt>
                <c:pt idx="291">
                  <c:v>6.4577222135641215</c:v>
                </c:pt>
                <c:pt idx="292">
                  <c:v>6.4577773384719936</c:v>
                </c:pt>
                <c:pt idx="293">
                  <c:v>6.4578322249556628</c:v>
                </c:pt>
                <c:pt idx="294">
                  <c:v>6.4578868747896188</c:v>
                </c:pt>
                <c:pt idx="295">
                  <c:v>6.4579412897295798</c:v>
                </c:pt>
                <c:pt idx="296">
                  <c:v>6.4579954715127315</c:v>
                </c:pt>
                <c:pt idx="297">
                  <c:v>6.4580494218579876</c:v>
                </c:pt>
                <c:pt idx="298">
                  <c:v>6.458103142466241</c:v>
                </c:pt>
                <c:pt idx="299">
                  <c:v>6.4581566350206083</c:v>
                </c:pt>
                <c:pt idx="300">
                  <c:v>6.4582099011866667</c:v>
                </c:pt>
                <c:pt idx="301">
                  <c:v>6.4582629426126967</c:v>
                </c:pt>
                <c:pt idx="302">
                  <c:v>6.4583157609299118</c:v>
                </c:pt>
                <c:pt idx="303">
                  <c:v>6.4583683577526863</c:v>
                </c:pt>
                <c:pt idx="304">
                  <c:v>6.4584207346787874</c:v>
                </c:pt>
                <c:pt idx="305">
                  <c:v>6.4584728932895876</c:v>
                </c:pt>
                <c:pt idx="306">
                  <c:v>6.4585248351502891</c:v>
                </c:pt>
                <c:pt idx="307">
                  <c:v>6.4585765618101414</c:v>
                </c:pt>
                <c:pt idx="308">
                  <c:v>6.4586280748026414</c:v>
                </c:pt>
                <c:pt idx="309">
                  <c:v>6.4586793756457528</c:v>
                </c:pt>
                <c:pt idx="310">
                  <c:v>6.4587304658421001</c:v>
                </c:pt>
                <c:pt idx="311">
                  <c:v>6.4587813468791779</c:v>
                </c:pt>
                <c:pt idx="312">
                  <c:v>6.4588320202295444</c:v>
                </c:pt>
                <c:pt idx="313">
                  <c:v>6.4588824873510173</c:v>
                </c:pt>
                <c:pt idx="314">
                  <c:v>6.4589327496868654</c:v>
                </c:pt>
                <c:pt idx="315">
                  <c:v>6.4589828086659917</c:v>
                </c:pt>
                <c:pt idx="316">
                  <c:v>6.4590326657031287</c:v>
                </c:pt>
                <c:pt idx="317">
                  <c:v>6.4590823221990137</c:v>
                </c:pt>
                <c:pt idx="318">
                  <c:v>6.4591317795405683</c:v>
                </c:pt>
                <c:pt idx="319">
                  <c:v>6.4591810391010798</c:v>
                </c:pt>
                <c:pt idx="320">
                  <c:v>6.4592301022403706</c:v>
                </c:pt>
                <c:pt idx="321">
                  <c:v>6.4592789703049709</c:v>
                </c:pt>
                <c:pt idx="322">
                  <c:v>6.4593276446282886</c:v>
                </c:pt>
                <c:pt idx="323">
                  <c:v>6.4593761265307723</c:v>
                </c:pt>
                <c:pt idx="324">
                  <c:v>6.4594244173200792</c:v>
                </c:pt>
                <c:pt idx="325">
                  <c:v>6.4594725182912285</c:v>
                </c:pt>
                <c:pt idx="326">
                  <c:v>6.4595204307267693</c:v>
                </c:pt>
                <c:pt idx="327">
                  <c:v>6.45956815589693</c:v>
                </c:pt>
                <c:pt idx="328">
                  <c:v>6.459615695059771</c:v>
                </c:pt>
                <c:pt idx="329">
                  <c:v>6.4596630494613381</c:v>
                </c:pt>
                <c:pt idx="330">
                  <c:v>6.4597102203358148</c:v>
                </c:pt>
                <c:pt idx="331">
                  <c:v>6.4597572089056632</c:v>
                </c:pt>
                <c:pt idx="332">
                  <c:v>6.4598040163817698</c:v>
                </c:pt>
                <c:pt idx="333">
                  <c:v>6.4598506439635903</c:v>
                </c:pt>
                <c:pt idx="334">
                  <c:v>6.459897092839288</c:v>
                </c:pt>
                <c:pt idx="335">
                  <c:v>6.4599433641858663</c:v>
                </c:pt>
                <c:pt idx="336">
                  <c:v>6.4599894591693152</c:v>
                </c:pt>
                <c:pt idx="337">
                  <c:v>6.4600353789447382</c:v>
                </c:pt>
                <c:pt idx="338">
                  <c:v>6.4600811246564867</c:v>
                </c:pt>
                <c:pt idx="339">
                  <c:v>6.4601266974382821</c:v>
                </c:pt>
                <c:pt idx="340">
                  <c:v>6.4601720984133602</c:v>
                </c:pt>
                <c:pt idx="341">
                  <c:v>6.4602173286945774</c:v>
                </c:pt>
                <c:pt idx="342">
                  <c:v>6.4602623893845532</c:v>
                </c:pt>
                <c:pt idx="343">
                  <c:v>6.4603072815757763</c:v>
                </c:pt>
                <c:pt idx="344">
                  <c:v>6.4603520063507398</c:v>
                </c:pt>
                <c:pt idx="345">
                  <c:v>6.4603965647820472</c:v>
                </c:pt>
                <c:pt idx="346">
                  <c:v>6.4604409579325397</c:v>
                </c:pt>
                <c:pt idx="347">
                  <c:v>6.4604851868554052</c:v>
                </c:pt>
                <c:pt idx="348">
                  <c:v>6.4605292525942923</c:v>
                </c:pt>
                <c:pt idx="349">
                  <c:v>6.460573156183429</c:v>
                </c:pt>
                <c:pt idx="350">
                  <c:v>6.4606168986477215</c:v>
                </c:pt>
                <c:pt idx="351">
                  <c:v>6.4606604810028729</c:v>
                </c:pt>
                <c:pt idx="352">
                  <c:v>6.4607039042554888</c:v>
                </c:pt>
                <c:pt idx="353">
                  <c:v>6.4607471694031782</c:v>
                </c:pt>
                <c:pt idx="354">
                  <c:v>6.4607902774346631</c:v>
                </c:pt>
                <c:pt idx="355">
                  <c:v>6.460833229329876</c:v>
                </c:pt>
                <c:pt idx="356">
                  <c:v>6.4608760260600668</c:v>
                </c:pt>
                <c:pt idx="357">
                  <c:v>6.4609186685879001</c:v>
                </c:pt>
                <c:pt idx="358">
                  <c:v>6.4609611578675512</c:v>
                </c:pt>
                <c:pt idx="359">
                  <c:v>6.4610034948448067</c:v>
                </c:pt>
                <c:pt idx="360">
                  <c:v>6.4610456804571603</c:v>
                </c:pt>
                <c:pt idx="361">
                  <c:v>6.4610877156339033</c:v>
                </c:pt>
                <c:pt idx="362">
                  <c:v>6.4611296012962214</c:v>
                </c:pt>
                <c:pt idx="363">
                  <c:v>6.4611713383572837</c:v>
                </c:pt>
                <c:pt idx="364">
                  <c:v>6.4612129277223369</c:v>
                </c:pt>
                <c:pt idx="365">
                  <c:v>6.4612543702887901</c:v>
                </c:pt>
                <c:pt idx="366">
                  <c:v>6.4612956669463051</c:v>
                </c:pt>
                <c:pt idx="367">
                  <c:v>6.461336818576882</c:v>
                </c:pt>
                <c:pt idx="368">
                  <c:v>6.4613778260549495</c:v>
                </c:pt>
                <c:pt idx="369">
                  <c:v>6.4614186902474389</c:v>
                </c:pt>
                <c:pt idx="370">
                  <c:v>6.4614594120138786</c:v>
                </c:pt>
                <c:pt idx="371">
                  <c:v>6.4614999922064706</c:v>
                </c:pt>
                <c:pt idx="372">
                  <c:v>6.4615404316701701</c:v>
                </c:pt>
                <c:pt idx="373">
                  <c:v>6.4615807312427691</c:v>
                </c:pt>
                <c:pt idx="374">
                  <c:v>6.4616208917549729</c:v>
                </c:pt>
                <c:pt idx="375">
                  <c:v>6.4616609140304799</c:v>
                </c:pt>
                <c:pt idx="376">
                  <c:v>6.4617007988860538</c:v>
                </c:pt>
                <c:pt idx="377">
                  <c:v>6.4617405471316047</c:v>
                </c:pt>
                <c:pt idx="378">
                  <c:v>6.461780159570262</c:v>
                </c:pt>
                <c:pt idx="379">
                  <c:v>6.4618196369984444</c:v>
                </c:pt>
                <c:pt idx="380">
                  <c:v>6.4618589802059372</c:v>
                </c:pt>
                <c:pt idx="381">
                  <c:v>6.4618981899759618</c:v>
                </c:pt>
                <c:pt idx="382">
                  <c:v>6.4619372670852497</c:v>
                </c:pt>
                <c:pt idx="383">
                  <c:v>6.4619762123041031</c:v>
                </c:pt>
                <c:pt idx="384">
                  <c:v>6.4620150263964762</c:v>
                </c:pt>
                <c:pt idx="385">
                  <c:v>6.4620537101200348</c:v>
                </c:pt>
                <c:pt idx="386">
                  <c:v>6.4620922642262268</c:v>
                </c:pt>
                <c:pt idx="387">
                  <c:v>6.4621306894603423</c:v>
                </c:pt>
                <c:pt idx="388">
                  <c:v>6.4621689865615917</c:v>
                </c:pt>
                <c:pt idx="389">
                  <c:v>6.4622071562631573</c:v>
                </c:pt>
                <c:pt idx="390">
                  <c:v>6.4622451992922638</c:v>
                </c:pt>
                <c:pt idx="391">
                  <c:v>6.4622831163702354</c:v>
                </c:pt>
                <c:pt idx="392">
                  <c:v>6.4623209082125683</c:v>
                </c:pt>
                <c:pt idx="393">
                  <c:v>6.462358575528981</c:v>
                </c:pt>
                <c:pt idx="394">
                  <c:v>6.46239611902348</c:v>
                </c:pt>
                <c:pt idx="395">
                  <c:v>6.4624335393944179</c:v>
                </c:pt>
                <c:pt idx="396">
                  <c:v>6.4624708373345543</c:v>
                </c:pt>
                <c:pt idx="397">
                  <c:v>6.4625080135311119</c:v>
                </c:pt>
                <c:pt idx="398">
                  <c:v>6.4625450686658308</c:v>
                </c:pt>
                <c:pt idx="399">
                  <c:v>6.4625820034150339</c:v>
                </c:pt>
                <c:pt idx="400">
                  <c:v>6.4626188184496751</c:v>
                </c:pt>
                <c:pt idx="401">
                  <c:v>6.4626555144353981</c:v>
                </c:pt>
                <c:pt idx="402">
                  <c:v>6.4626920920325883</c:v>
                </c:pt>
                <c:pt idx="403">
                  <c:v>6.4627285518964293</c:v>
                </c:pt>
                <c:pt idx="404">
                  <c:v>6.4627648946769547</c:v>
                </c:pt>
                <c:pt idx="405">
                  <c:v>6.4628011210191003</c:v>
                </c:pt>
                <c:pt idx="406">
                  <c:v>6.4628372315627596</c:v>
                </c:pt>
                <c:pt idx="407">
                  <c:v>6.4628732269428255</c:v>
                </c:pt>
                <c:pt idx="408">
                  <c:v>6.462909107789252</c:v>
                </c:pt>
                <c:pt idx="409">
                  <c:v>6.4629448747270981</c:v>
                </c:pt>
                <c:pt idx="410">
                  <c:v>6.4629805283765798</c:v>
                </c:pt>
                <c:pt idx="411">
                  <c:v>6.4630160693531131</c:v>
                </c:pt>
                <c:pt idx="412">
                  <c:v>6.4630514982673706</c:v>
                </c:pt>
                <c:pt idx="413">
                  <c:v>6.4630868157253225</c:v>
                </c:pt>
                <c:pt idx="414">
                  <c:v>6.4631220223282844</c:v>
                </c:pt>
                <c:pt idx="415">
                  <c:v>6.4631571186729673</c:v>
                </c:pt>
                <c:pt idx="416">
                  <c:v>6.4631921053515207</c:v>
                </c:pt>
                <c:pt idx="417">
                  <c:v>6.4632269829515749</c:v>
                </c:pt>
                <c:pt idx="418">
                  <c:v>6.4632617520562938</c:v>
                </c:pt>
                <c:pt idx="419">
                  <c:v>6.4632964132444091</c:v>
                </c:pt>
                <c:pt idx="420">
                  <c:v>6.4633309670902737</c:v>
                </c:pt>
                <c:pt idx="421">
                  <c:v>6.4633654141638921</c:v>
                </c:pt>
                <c:pt idx="422">
                  <c:v>6.4633997550309807</c:v>
                </c:pt>
                <c:pt idx="423">
                  <c:v>6.4634339902529918</c:v>
                </c:pt>
                <c:pt idx="424">
                  <c:v>6.4634681203871649</c:v>
                </c:pt>
                <c:pt idx="425">
                  <c:v>6.4635021459865687</c:v>
                </c:pt>
                <c:pt idx="426">
                  <c:v>6.4635360676001357</c:v>
                </c:pt>
                <c:pt idx="427">
                  <c:v>6.4635698857727073</c:v>
                </c:pt>
                <c:pt idx="428">
                  <c:v>6.4636036010450697</c:v>
                </c:pt>
                <c:pt idx="429">
                  <c:v>6.463637213953997</c:v>
                </c:pt>
                <c:pt idx="430">
                  <c:v>6.4636707250322853</c:v>
                </c:pt>
                <c:pt idx="431">
                  <c:v>6.4637041348087934</c:v>
                </c:pt>
                <c:pt idx="432">
                  <c:v>6.4637374438084807</c:v>
                </c:pt>
                <c:pt idx="433">
                  <c:v>6.4637706525524461</c:v>
                </c:pt>
                <c:pt idx="434">
                  <c:v>6.4638037615579567</c:v>
                </c:pt>
                <c:pt idx="435">
                  <c:v>6.4638367713384994</c:v>
                </c:pt>
                <c:pt idx="436">
                  <c:v>6.4638696824038</c:v>
                </c:pt>
                <c:pt idx="437">
                  <c:v>6.4639024952598687</c:v>
                </c:pt>
                <c:pt idx="438">
                  <c:v>6.4639352104090335</c:v>
                </c:pt>
                <c:pt idx="439">
                  <c:v>6.4639678283499755</c:v>
                </c:pt>
                <c:pt idx="440">
                  <c:v>6.4640003495777627</c:v>
                </c:pt>
                <c:pt idx="441">
                  <c:v>6.464032774583881</c:v>
                </c:pt>
                <c:pt idx="442">
                  <c:v>6.4640651038562691</c:v>
                </c:pt>
                <c:pt idx="443">
                  <c:v>6.464097337879358</c:v>
                </c:pt>
                <c:pt idx="444">
                  <c:v>6.4641294771340956</c:v>
                </c:pt>
                <c:pt idx="445">
                  <c:v>6.4641615220979816</c:v>
                </c:pt>
                <c:pt idx="446">
                  <c:v>6.464193473245099</c:v>
                </c:pt>
                <c:pt idx="447">
                  <c:v>6.4642253310461522</c:v>
                </c:pt>
                <c:pt idx="448">
                  <c:v>6.4642570959684864</c:v>
                </c:pt>
                <c:pt idx="449">
                  <c:v>6.4642887684761288</c:v>
                </c:pt>
                <c:pt idx="450">
                  <c:v>6.4643203490298147</c:v>
                </c:pt>
                <c:pt idx="451">
                  <c:v>6.4643518380870191</c:v>
                </c:pt>
                <c:pt idx="452">
                  <c:v>6.464383236101984</c:v>
                </c:pt>
                <c:pt idx="453">
                  <c:v>6.4644145435257521</c:v>
                </c:pt>
                <c:pt idx="454">
                  <c:v>6.4644457608061954</c:v>
                </c:pt>
                <c:pt idx="455">
                  <c:v>6.4644768883880372</c:v>
                </c:pt>
                <c:pt idx="456">
                  <c:v>6.4645079267128915</c:v>
                </c:pt>
                <c:pt idx="457">
                  <c:v>6.4645388762192857</c:v>
                </c:pt>
                <c:pt idx="458">
                  <c:v>6.4645697373426847</c:v>
                </c:pt>
                <c:pt idx="459">
                  <c:v>6.4646005105155275</c:v>
                </c:pt>
                <c:pt idx="460">
                  <c:v>6.4646311961672458</c:v>
                </c:pt>
                <c:pt idx="461">
                  <c:v>6.4646617947242975</c:v>
                </c:pt>
                <c:pt idx="462">
                  <c:v>6.4646923066101909</c:v>
                </c:pt>
                <c:pt idx="463">
                  <c:v>6.4647227322455079</c:v>
                </c:pt>
                <c:pt idx="464">
                  <c:v>6.4647530720479374</c:v>
                </c:pt>
                <c:pt idx="465">
                  <c:v>6.4647833264322969</c:v>
                </c:pt>
                <c:pt idx="466">
                  <c:v>6.4648134958105556</c:v>
                </c:pt>
                <c:pt idx="467">
                  <c:v>6.4648435805918645</c:v>
                </c:pt>
                <c:pt idx="468">
                  <c:v>6.4648735811825784</c:v>
                </c:pt>
                <c:pt idx="469">
                  <c:v>6.4649034979862829</c:v>
                </c:pt>
                <c:pt idx="470">
                  <c:v>6.4649333314038149</c:v>
                </c:pt>
                <c:pt idx="471">
                  <c:v>6.4649630818332922</c:v>
                </c:pt>
                <c:pt idx="472">
                  <c:v>6.4649927496701345</c:v>
                </c:pt>
                <c:pt idx="473">
                  <c:v>6.4650223353070864</c:v>
                </c:pt>
                <c:pt idx="474">
                  <c:v>6.4650518391342411</c:v>
                </c:pt>
                <c:pt idx="475">
                  <c:v>6.4650812615390683</c:v>
                </c:pt>
                <c:pt idx="476">
                  <c:v>6.4651106029064263</c:v>
                </c:pt>
                <c:pt idx="477">
                  <c:v>6.4651398636185995</c:v>
                </c:pt>
                <c:pt idx="478">
                  <c:v>6.4651690440553065</c:v>
                </c:pt>
                <c:pt idx="479">
                  <c:v>6.4651981445937317</c:v>
                </c:pt>
                <c:pt idx="480">
                  <c:v>6.4652271656085425</c:v>
                </c:pt>
                <c:pt idx="481">
                  <c:v>6.4652561074719159</c:v>
                </c:pt>
                <c:pt idx="482">
                  <c:v>6.4652849705535518</c:v>
                </c:pt>
                <c:pt idx="483">
                  <c:v>6.4653137552207065</c:v>
                </c:pt>
                <c:pt idx="484">
                  <c:v>6.4653424618381994</c:v>
                </c:pt>
                <c:pt idx="485">
                  <c:v>6.4653710907684472</c:v>
                </c:pt>
                <c:pt idx="486">
                  <c:v>6.465399642371473</c:v>
                </c:pt>
                <c:pt idx="487">
                  <c:v>6.4654281170049348</c:v>
                </c:pt>
                <c:pt idx="488">
                  <c:v>6.4654565150241448</c:v>
                </c:pt>
                <c:pt idx="489">
                  <c:v>6.4654848367820845</c:v>
                </c:pt>
                <c:pt idx="490">
                  <c:v>6.4655130826294274</c:v>
                </c:pt>
                <c:pt idx="491">
                  <c:v>6.4655412529145622</c:v>
                </c:pt>
                <c:pt idx="492">
                  <c:v>6.4655693479836023</c:v>
                </c:pt>
                <c:pt idx="493">
                  <c:v>6.4655973681804193</c:v>
                </c:pt>
                <c:pt idx="494">
                  <c:v>6.4656253138466493</c:v>
                </c:pt>
                <c:pt idx="495">
                  <c:v>6.4656531853217132</c:v>
                </c:pt>
                <c:pt idx="496">
                  <c:v>6.4656809829428461</c:v>
                </c:pt>
                <c:pt idx="497">
                  <c:v>6.4657087070451027</c:v>
                </c:pt>
                <c:pt idx="498">
                  <c:v>6.4657363579613802</c:v>
                </c:pt>
                <c:pt idx="499">
                  <c:v>6.465763936022439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BF8-4760-A070-8280551ABD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3385136"/>
        <c:axId val="303375984"/>
      </c:scatterChart>
      <c:valAx>
        <c:axId val="303385136"/>
        <c:scaling>
          <c:orientation val="minMax"/>
          <c:max val="3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[2,6-DHB]/mM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303375984"/>
        <c:crosses val="autoZero"/>
        <c:crossBetween val="midCat"/>
      </c:valAx>
      <c:valAx>
        <c:axId val="30337598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>
                    <a:solidFill>
                      <a:sysClr val="windowText" lastClr="000000"/>
                    </a:solidFill>
                    <a:latin typeface="Symbol" panose="05050102010706020507" pitchFamily="18" charset="2"/>
                    <a:cs typeface="Arial" panose="020B0604020202020204" pitchFamily="34" charset="0"/>
                  </a:rPr>
                  <a:t>d </a:t>
                </a:r>
                <a:r>
                  <a:rPr lang="en-GB" sz="120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/ppm</a:t>
                </a:r>
                <a:endParaRPr lang="en-GB" sz="1200">
                  <a:solidFill>
                    <a:sysClr val="windowText" lastClr="000000"/>
                  </a:solidFill>
                  <a:latin typeface="Symbol" panose="05050102010706020507" pitchFamily="18" charset="2"/>
                  <a:cs typeface="Arial" panose="020B0604020202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3033851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v>Triazole shift</c:v>
          </c:tx>
          <c:spPr>
            <a:ln w="25400" cap="rnd">
              <a:noFill/>
              <a:round/>
            </a:ln>
            <a:effectLst/>
          </c:spPr>
          <c:marker>
            <c:symbol val="square"/>
            <c:size val="10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xVal>
            <c:numRef>
              <c:f>'Mnova Triazole (CD3CN-H2O)'!$P$13:$P$33</c:f>
              <c:numCache>
                <c:formatCode>0.00</c:formatCode>
                <c:ptCount val="21"/>
                <c:pt idx="0">
                  <c:v>156.64410656489241</c:v>
                </c:pt>
                <c:pt idx="1">
                  <c:v>137.5723853944863</c:v>
                </c:pt>
                <c:pt idx="2">
                  <c:v>117.44678405350332</c:v>
                </c:pt>
                <c:pt idx="3">
                  <c:v>101.07570670175598</c:v>
                </c:pt>
                <c:pt idx="4">
                  <c:v>86.202701202590191</c:v>
                </c:pt>
                <c:pt idx="5">
                  <c:v>71.877272944208471</c:v>
                </c:pt>
                <c:pt idx="6">
                  <c:v>58.675635439778361</c:v>
                </c:pt>
                <c:pt idx="7">
                  <c:v>48.390263072107032</c:v>
                </c:pt>
                <c:pt idx="8">
                  <c:v>39.17904910607713</c:v>
                </c:pt>
                <c:pt idx="9">
                  <c:v>30.407509396125647</c:v>
                </c:pt>
                <c:pt idx="10">
                  <c:v>23.722010486046859</c:v>
                </c:pt>
                <c:pt idx="11">
                  <c:v>18.766286035571412</c:v>
                </c:pt>
                <c:pt idx="12">
                  <c:v>14.203923439987488</c:v>
                </c:pt>
                <c:pt idx="13">
                  <c:v>10.596405147791891</c:v>
                </c:pt>
                <c:pt idx="14">
                  <c:v>8.2953855782725796</c:v>
                </c:pt>
                <c:pt idx="15">
                  <c:v>5.9488866876612674</c:v>
                </c:pt>
                <c:pt idx="16">
                  <c:v>4.2060416109591294</c:v>
                </c:pt>
                <c:pt idx="17">
                  <c:v>2.7950374462989611</c:v>
                </c:pt>
                <c:pt idx="18">
                  <c:v>1.8570621584098503</c:v>
                </c:pt>
                <c:pt idx="19">
                  <c:v>1.1578145068613532</c:v>
                </c:pt>
                <c:pt idx="20">
                  <c:v>0.80426175366207953</c:v>
                </c:pt>
              </c:numCache>
            </c:numRef>
          </c:xVal>
          <c:yVal>
            <c:numRef>
              <c:f>'Mnova Triazole (CD3CN-H2O)'!$I$13:$I$33</c:f>
              <c:numCache>
                <c:formatCode>General</c:formatCode>
                <c:ptCount val="21"/>
                <c:pt idx="0">
                  <c:v>9.0834700000000002</c:v>
                </c:pt>
                <c:pt idx="1">
                  <c:v>9.0696399999999997</c:v>
                </c:pt>
                <c:pt idx="2">
                  <c:v>9.0484200000000001</c:v>
                </c:pt>
                <c:pt idx="3">
                  <c:v>9.0288000000000004</c:v>
                </c:pt>
                <c:pt idx="4">
                  <c:v>9.0037099999999999</c:v>
                </c:pt>
                <c:pt idx="5">
                  <c:v>8.9739900000000006</c:v>
                </c:pt>
                <c:pt idx="6">
                  <c:v>8.9629799999999999</c:v>
                </c:pt>
                <c:pt idx="7">
                  <c:v>8.9219399999999993</c:v>
                </c:pt>
                <c:pt idx="8">
                  <c:v>8.8746399999999994</c:v>
                </c:pt>
                <c:pt idx="9">
                  <c:v>8.8170999999999999</c:v>
                </c:pt>
                <c:pt idx="10">
                  <c:v>8.7924900000000008</c:v>
                </c:pt>
                <c:pt idx="11">
                  <c:v>8.7274100000000008</c:v>
                </c:pt>
                <c:pt idx="12">
                  <c:v>8.66005</c:v>
                </c:pt>
                <c:pt idx="13">
                  <c:v>8.6259399999999999</c:v>
                </c:pt>
                <c:pt idx="14">
                  <c:v>8.5675600000000003</c:v>
                </c:pt>
                <c:pt idx="15">
                  <c:v>8.5114400000000003</c:v>
                </c:pt>
                <c:pt idx="16">
                  <c:v>8.4637600000000006</c:v>
                </c:pt>
                <c:pt idx="17">
                  <c:v>8.4519300000000008</c:v>
                </c:pt>
                <c:pt idx="18">
                  <c:v>8.4169499999999999</c:v>
                </c:pt>
                <c:pt idx="19">
                  <c:v>8.3882100000000008</c:v>
                </c:pt>
                <c:pt idx="20">
                  <c:v>8.3772800000000007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966-4C39-B31C-0AA18324C6CA}"/>
            </c:ext>
          </c:extLst>
        </c:ser>
        <c:ser>
          <c:idx val="3"/>
          <c:order val="3"/>
          <c:tx>
            <c:v>triazole fit</c:v>
          </c:tx>
          <c:spPr>
            <a:ln w="25400" cap="rnd">
              <a:noFill/>
              <a:round/>
            </a:ln>
            <a:effectLst/>
          </c:spPr>
          <c:marker>
            <c:symbol val="x"/>
            <c:size val="18"/>
            <c:spPr>
              <a:noFill/>
              <a:ln w="25400">
                <a:solidFill>
                  <a:schemeClr val="tx1"/>
                </a:solidFill>
              </a:ln>
              <a:effectLst/>
            </c:spPr>
          </c:marker>
          <c:xVal>
            <c:numRef>
              <c:f>'Mnova Triazole (CD3CN-H2O)'!$P$13:$P$33</c:f>
              <c:numCache>
                <c:formatCode>0.00</c:formatCode>
                <c:ptCount val="21"/>
                <c:pt idx="0">
                  <c:v>156.64410656489241</c:v>
                </c:pt>
                <c:pt idx="1">
                  <c:v>137.5723853944863</c:v>
                </c:pt>
                <c:pt idx="2">
                  <c:v>117.44678405350332</c:v>
                </c:pt>
                <c:pt idx="3">
                  <c:v>101.07570670175598</c:v>
                </c:pt>
                <c:pt idx="4">
                  <c:v>86.202701202590191</c:v>
                </c:pt>
                <c:pt idx="5">
                  <c:v>71.877272944208471</c:v>
                </c:pt>
                <c:pt idx="6">
                  <c:v>58.675635439778361</c:v>
                </c:pt>
                <c:pt idx="7">
                  <c:v>48.390263072107032</c:v>
                </c:pt>
                <c:pt idx="8">
                  <c:v>39.17904910607713</c:v>
                </c:pt>
                <c:pt idx="9">
                  <c:v>30.407509396125647</c:v>
                </c:pt>
                <c:pt idx="10">
                  <c:v>23.722010486046859</c:v>
                </c:pt>
                <c:pt idx="11">
                  <c:v>18.766286035571412</c:v>
                </c:pt>
                <c:pt idx="12">
                  <c:v>14.203923439987488</c:v>
                </c:pt>
                <c:pt idx="13">
                  <c:v>10.596405147791891</c:v>
                </c:pt>
                <c:pt idx="14">
                  <c:v>8.2953855782725796</c:v>
                </c:pt>
                <c:pt idx="15">
                  <c:v>5.9488866876612674</c:v>
                </c:pt>
                <c:pt idx="16">
                  <c:v>4.2060416109591294</c:v>
                </c:pt>
                <c:pt idx="17">
                  <c:v>2.7950374462989611</c:v>
                </c:pt>
                <c:pt idx="18">
                  <c:v>1.8570621584098503</c:v>
                </c:pt>
                <c:pt idx="19">
                  <c:v>1.1578145068613532</c:v>
                </c:pt>
                <c:pt idx="20">
                  <c:v>0.80426175366207953</c:v>
                </c:pt>
              </c:numCache>
            </c:numRef>
          </c:xVal>
          <c:yVal>
            <c:numRef>
              <c:f>'Mnova Triazole (CD3CN-H2O)'!$AN$13:$AN$33</c:f>
              <c:numCache>
                <c:formatCode>General</c:formatCode>
                <c:ptCount val="21"/>
                <c:pt idx="0">
                  <c:v>9.0754465123884653</c:v>
                </c:pt>
                <c:pt idx="1">
                  <c:v>9.0640042250307875</c:v>
                </c:pt>
                <c:pt idx="2">
                  <c:v>9.0515893158654066</c:v>
                </c:pt>
                <c:pt idx="3">
                  <c:v>9.033589386292201</c:v>
                </c:pt>
                <c:pt idx="4">
                  <c:v>9.0129310877484148</c:v>
                </c:pt>
                <c:pt idx="5">
                  <c:v>8.9835060887534386</c:v>
                </c:pt>
                <c:pt idx="6">
                  <c:v>8.956060955686219</c:v>
                </c:pt>
                <c:pt idx="7">
                  <c:v>8.915580926331435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966-4C39-B31C-0AA18324C6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5222879"/>
        <c:axId val="225224543"/>
      </c:scatterChart>
      <c:scatterChart>
        <c:scatterStyle val="lineMarker"/>
        <c:varyColors val="0"/>
        <c:ser>
          <c:idx val="1"/>
          <c:order val="1"/>
          <c:tx>
            <c:v>DHb shift</c:v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12"/>
            <c:spPr>
              <a:solidFill>
                <a:srgbClr val="FF0000"/>
              </a:solidFill>
              <a:ln w="9525">
                <a:noFill/>
              </a:ln>
              <a:effectLst/>
            </c:spPr>
          </c:marker>
          <c:xVal>
            <c:numRef>
              <c:f>'Mnova Triazole (CD3CN-H2O)'!$P$13:$P$33</c:f>
              <c:numCache>
                <c:formatCode>0.00</c:formatCode>
                <c:ptCount val="21"/>
                <c:pt idx="0">
                  <c:v>156.64410656489241</c:v>
                </c:pt>
                <c:pt idx="1">
                  <c:v>137.5723853944863</c:v>
                </c:pt>
                <c:pt idx="2">
                  <c:v>117.44678405350332</c:v>
                </c:pt>
                <c:pt idx="3">
                  <c:v>101.07570670175598</c:v>
                </c:pt>
                <c:pt idx="4">
                  <c:v>86.202701202590191</c:v>
                </c:pt>
                <c:pt idx="5">
                  <c:v>71.877272944208471</c:v>
                </c:pt>
                <c:pt idx="6">
                  <c:v>58.675635439778361</c:v>
                </c:pt>
                <c:pt idx="7">
                  <c:v>48.390263072107032</c:v>
                </c:pt>
                <c:pt idx="8">
                  <c:v>39.17904910607713</c:v>
                </c:pt>
                <c:pt idx="9">
                  <c:v>30.407509396125647</c:v>
                </c:pt>
                <c:pt idx="10">
                  <c:v>23.722010486046859</c:v>
                </c:pt>
                <c:pt idx="11">
                  <c:v>18.766286035571412</c:v>
                </c:pt>
                <c:pt idx="12">
                  <c:v>14.203923439987488</c:v>
                </c:pt>
                <c:pt idx="13">
                  <c:v>10.596405147791891</c:v>
                </c:pt>
                <c:pt idx="14">
                  <c:v>8.2953855782725796</c:v>
                </c:pt>
                <c:pt idx="15">
                  <c:v>5.9488866876612674</c:v>
                </c:pt>
                <c:pt idx="16">
                  <c:v>4.2060416109591294</c:v>
                </c:pt>
                <c:pt idx="17">
                  <c:v>2.7950374462989611</c:v>
                </c:pt>
                <c:pt idx="18">
                  <c:v>1.8570621584098503</c:v>
                </c:pt>
                <c:pt idx="19">
                  <c:v>1.1578145068613532</c:v>
                </c:pt>
                <c:pt idx="20">
                  <c:v>0.80426175366207953</c:v>
                </c:pt>
              </c:numCache>
            </c:numRef>
          </c:xVal>
          <c:yVal>
            <c:numRef>
              <c:f>'Mnova Triazole (CD3CN-H2O)'!$G$13:$G$33</c:f>
              <c:numCache>
                <c:formatCode>General</c:formatCode>
                <c:ptCount val="21"/>
                <c:pt idx="0">
                  <c:v>6.4338546330000002</c:v>
                </c:pt>
                <c:pt idx="1">
                  <c:v>6.4290352569999998</c:v>
                </c:pt>
                <c:pt idx="2">
                  <c:v>6.424535444</c:v>
                </c:pt>
                <c:pt idx="3">
                  <c:v>6.4187877960000002</c:v>
                </c:pt>
                <c:pt idx="4">
                  <c:v>6.413286051</c:v>
                </c:pt>
                <c:pt idx="5">
                  <c:v>6.4068693239999996</c:v>
                </c:pt>
                <c:pt idx="6">
                  <c:v>6.4021316759999998</c:v>
                </c:pt>
                <c:pt idx="7">
                  <c:v>6.3963757059999997</c:v>
                </c:pt>
                <c:pt idx="8">
                  <c:v>6.3906152250000003</c:v>
                </c:pt>
                <c:pt idx="9">
                  <c:v>6.3851386300000001</c:v>
                </c:pt>
                <c:pt idx="10">
                  <c:v>6.3817663729999996</c:v>
                </c:pt>
                <c:pt idx="11">
                  <c:v>6.3764808689999999</c:v>
                </c:pt>
                <c:pt idx="12">
                  <c:v>6.3745544450000002</c:v>
                </c:pt>
                <c:pt idx="13">
                  <c:v>6.3703593679999999</c:v>
                </c:pt>
                <c:pt idx="14">
                  <c:v>6.3691303819999998</c:v>
                </c:pt>
                <c:pt idx="15">
                  <c:v>6.3637917919999998</c:v>
                </c:pt>
                <c:pt idx="16">
                  <c:v>6.3610518300000001</c:v>
                </c:pt>
                <c:pt idx="17">
                  <c:v>6.3583217809999999</c:v>
                </c:pt>
                <c:pt idx="18">
                  <c:v>6.3585556270000003</c:v>
                </c:pt>
                <c:pt idx="19">
                  <c:v>6.3585794529999999</c:v>
                </c:pt>
                <c:pt idx="20">
                  <c:v>6.3585235640000004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966-4C39-B31C-0AA18324C6CA}"/>
            </c:ext>
          </c:extLst>
        </c:ser>
        <c:ser>
          <c:idx val="2"/>
          <c:order val="2"/>
          <c:tx>
            <c:v>DHB fit</c:v>
          </c:tx>
          <c:spPr>
            <a:ln w="25400" cap="rnd">
              <a:noFill/>
              <a:round/>
            </a:ln>
            <a:effectLst/>
          </c:spPr>
          <c:marker>
            <c:symbol val="x"/>
            <c:size val="18"/>
            <c:spPr>
              <a:noFill/>
              <a:ln w="25400">
                <a:solidFill>
                  <a:srgbClr val="FF0000"/>
                </a:solidFill>
              </a:ln>
              <a:effectLst/>
            </c:spPr>
          </c:marker>
          <c:xVal>
            <c:numRef>
              <c:f>'Mnova Triazole (CD3CN-H2O)'!$P$13:$P$33</c:f>
              <c:numCache>
                <c:formatCode>0.00</c:formatCode>
                <c:ptCount val="21"/>
                <c:pt idx="0">
                  <c:v>156.64410656489241</c:v>
                </c:pt>
                <c:pt idx="1">
                  <c:v>137.5723853944863</c:v>
                </c:pt>
                <c:pt idx="2">
                  <c:v>117.44678405350332</c:v>
                </c:pt>
                <c:pt idx="3">
                  <c:v>101.07570670175598</c:v>
                </c:pt>
                <c:pt idx="4">
                  <c:v>86.202701202590191</c:v>
                </c:pt>
                <c:pt idx="5">
                  <c:v>71.877272944208471</c:v>
                </c:pt>
                <c:pt idx="6">
                  <c:v>58.675635439778361</c:v>
                </c:pt>
                <c:pt idx="7">
                  <c:v>48.390263072107032</c:v>
                </c:pt>
                <c:pt idx="8">
                  <c:v>39.17904910607713</c:v>
                </c:pt>
                <c:pt idx="9">
                  <c:v>30.407509396125647</c:v>
                </c:pt>
                <c:pt idx="10">
                  <c:v>23.722010486046859</c:v>
                </c:pt>
                <c:pt idx="11">
                  <c:v>18.766286035571412</c:v>
                </c:pt>
                <c:pt idx="12">
                  <c:v>14.203923439987488</c:v>
                </c:pt>
                <c:pt idx="13">
                  <c:v>10.596405147791891</c:v>
                </c:pt>
                <c:pt idx="14">
                  <c:v>8.2953855782725796</c:v>
                </c:pt>
                <c:pt idx="15">
                  <c:v>5.9488866876612674</c:v>
                </c:pt>
                <c:pt idx="16">
                  <c:v>4.2060416109591294</c:v>
                </c:pt>
                <c:pt idx="17">
                  <c:v>2.7950374462989611</c:v>
                </c:pt>
                <c:pt idx="18">
                  <c:v>1.8570621584098503</c:v>
                </c:pt>
                <c:pt idx="19">
                  <c:v>1.1578145068613532</c:v>
                </c:pt>
                <c:pt idx="20">
                  <c:v>0.80426175366207953</c:v>
                </c:pt>
              </c:numCache>
            </c:numRef>
          </c:xVal>
          <c:yVal>
            <c:numRef>
              <c:f>'Mnova Triazole (CD3CN-H2O)'!$X$13:$X$33</c:f>
              <c:numCache>
                <c:formatCode>General</c:formatCode>
                <c:ptCount val="21"/>
                <c:pt idx="0">
                  <c:v>6.4308000387898439</c:v>
                </c:pt>
                <c:pt idx="1">
                  <c:v>6.4281397708490298</c:v>
                </c:pt>
                <c:pt idx="2">
                  <c:v>6.4232605293629099</c:v>
                </c:pt>
                <c:pt idx="3">
                  <c:v>6.419784156787375</c:v>
                </c:pt>
                <c:pt idx="4">
                  <c:v>6.4153627254664514</c:v>
                </c:pt>
                <c:pt idx="5">
                  <c:v>6.4103530729114038</c:v>
                </c:pt>
                <c:pt idx="6">
                  <c:v>6.4029627648770617</c:v>
                </c:pt>
                <c:pt idx="7">
                  <c:v>6.397446718083204</c:v>
                </c:pt>
                <c:pt idx="8">
                  <c:v>6.3917419789034158</c:v>
                </c:pt>
                <c:pt idx="9">
                  <c:v>6.3852446541928947</c:v>
                </c:pt>
                <c:pt idx="10">
                  <c:v>6.3792587158289518</c:v>
                </c:pt>
                <c:pt idx="11">
                  <c:v>6.3760325556436088</c:v>
                </c:pt>
                <c:pt idx="12">
                  <c:v>6.3714107421729418</c:v>
                </c:pt>
                <c:pt idx="13">
                  <c:v>6.3698238362014301</c:v>
                </c:pt>
                <c:pt idx="14">
                  <c:v>6.3670138424862657</c:v>
                </c:pt>
                <c:pt idx="15">
                  <c:v>6.3641975762632219</c:v>
                </c:pt>
                <c:pt idx="16">
                  <c:v>6.3621464205133895</c:v>
                </c:pt>
                <c:pt idx="17">
                  <c:v>6.3605057108338015</c:v>
                </c:pt>
                <c:pt idx="18">
                  <c:v>6.3594236252748519</c:v>
                </c:pt>
                <c:pt idx="19">
                  <c:v>6.3586196020834249</c:v>
                </c:pt>
                <c:pt idx="20">
                  <c:v>6.3582137209588083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C966-4C39-B31C-0AA18324C6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5213311"/>
        <c:axId val="225222047"/>
      </c:scatterChart>
      <c:valAx>
        <c:axId val="22522287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[2,6-DHB]/mM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25224543"/>
        <c:crosses val="autoZero"/>
        <c:crossBetween val="midCat"/>
      </c:valAx>
      <c:valAx>
        <c:axId val="225224543"/>
        <c:scaling>
          <c:orientation val="minMax"/>
          <c:min val="8.4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Triazole chemical shift/ppm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0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25222879"/>
        <c:crosses val="autoZero"/>
        <c:crossBetween val="midCat"/>
      </c:valAx>
      <c:valAx>
        <c:axId val="225222047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rgbClr val="FF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>
                    <a:solidFill>
                      <a:srgbClr val="FF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2,6-DHB chemical shift/ppm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rgbClr val="FF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12700" cap="flat" cmpd="sng" algn="ctr">
            <a:solidFill>
              <a:srgbClr val="FF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rgbClr val="FF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25213311"/>
        <c:crosses val="max"/>
        <c:crossBetween val="midCat"/>
      </c:valAx>
      <c:valAx>
        <c:axId val="225213311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2252220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827408051469004"/>
          <c:y val="5.074973515268158E-2"/>
          <c:w val="0.82692465914702706"/>
          <c:h val="0.7977471857303115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diamond"/>
            <c:size val="9"/>
            <c:spPr>
              <a:solidFill>
                <a:srgbClr val="FF0000"/>
              </a:solidFill>
              <a:ln w="9525">
                <a:noFill/>
              </a:ln>
              <a:effectLst/>
            </c:spPr>
          </c:marker>
          <c:xVal>
            <c:numRef>
              <c:f>'Bruker Topspin DHB (CD3CN-H2O)'!$P$19:$P$39</c:f>
              <c:numCache>
                <c:formatCode>General</c:formatCode>
                <c:ptCount val="21"/>
                <c:pt idx="0">
                  <c:v>179.27224468968248</c:v>
                </c:pt>
                <c:pt idx="1">
                  <c:v>156.58558947505244</c:v>
                </c:pt>
                <c:pt idx="2">
                  <c:v>138.71036481418344</c:v>
                </c:pt>
                <c:pt idx="3">
                  <c:v>120.05121240946563</c:v>
                </c:pt>
                <c:pt idx="4">
                  <c:v>104.67035289290111</c:v>
                </c:pt>
                <c:pt idx="5">
                  <c:v>90.647893735999872</c:v>
                </c:pt>
                <c:pt idx="6">
                  <c:v>77.213661353478628</c:v>
                </c:pt>
                <c:pt idx="7">
                  <c:v>65.544727752551708</c:v>
                </c:pt>
                <c:pt idx="8">
                  <c:v>54.411291062931284</c:v>
                </c:pt>
                <c:pt idx="9">
                  <c:v>42.871689644820947</c:v>
                </c:pt>
                <c:pt idx="10">
                  <c:v>34.188960584733543</c:v>
                </c:pt>
                <c:pt idx="11">
                  <c:v>27.138640894053779</c:v>
                </c:pt>
                <c:pt idx="12">
                  <c:v>20.798536707885194</c:v>
                </c:pt>
                <c:pt idx="13">
                  <c:v>16.108891796602759</c:v>
                </c:pt>
                <c:pt idx="14">
                  <c:v>12.429291640076579</c:v>
                </c:pt>
                <c:pt idx="15">
                  <c:v>9.2870226575877037</c:v>
                </c:pt>
                <c:pt idx="16">
                  <c:v>7.0211642480211083</c:v>
                </c:pt>
                <c:pt idx="17">
                  <c:v>5.1598170258234504</c:v>
                </c:pt>
                <c:pt idx="18">
                  <c:v>3.7068184248516283</c:v>
                </c:pt>
                <c:pt idx="19">
                  <c:v>2.3178821740280351</c:v>
                </c:pt>
                <c:pt idx="20">
                  <c:v>1.9329525353773584</c:v>
                </c:pt>
              </c:numCache>
            </c:numRef>
          </c:xVal>
          <c:yVal>
            <c:numRef>
              <c:f>'Bruker Topspin DHB (CD3CN-H2O)'!$O$19:$O$39</c:f>
              <c:numCache>
                <c:formatCode>General</c:formatCode>
                <c:ptCount val="21"/>
                <c:pt idx="0">
                  <c:v>6.4515989999999999</c:v>
                </c:pt>
                <c:pt idx="1">
                  <c:v>6.4517049999999996</c:v>
                </c:pt>
                <c:pt idx="2">
                  <c:v>6.4482930000000005</c:v>
                </c:pt>
                <c:pt idx="3">
                  <c:v>6.4432260000000001</c:v>
                </c:pt>
                <c:pt idx="4">
                  <c:v>6.4420840000000004</c:v>
                </c:pt>
                <c:pt idx="5">
                  <c:v>6.4388870000000002</c:v>
                </c:pt>
                <c:pt idx="6">
                  <c:v>6.4322680000000005</c:v>
                </c:pt>
                <c:pt idx="7">
                  <c:v>6.4281100000000002</c:v>
                </c:pt>
                <c:pt idx="8">
                  <c:v>6.4234780000000002</c:v>
                </c:pt>
                <c:pt idx="9">
                  <c:v>6.419149</c:v>
                </c:pt>
                <c:pt idx="10">
                  <c:v>6.4145120000000002</c:v>
                </c:pt>
                <c:pt idx="11">
                  <c:v>6.4097359999999997</c:v>
                </c:pt>
                <c:pt idx="12">
                  <c:v>6.4045839999999998</c:v>
                </c:pt>
                <c:pt idx="13">
                  <c:v>6.4002879999999998</c:v>
                </c:pt>
                <c:pt idx="14">
                  <c:v>6.3953229999999994</c:v>
                </c:pt>
                <c:pt idx="15">
                  <c:v>6.3915709999999999</c:v>
                </c:pt>
                <c:pt idx="16">
                  <c:v>6.3933179999999998</c:v>
                </c:pt>
                <c:pt idx="17">
                  <c:v>6.3891350000000005</c:v>
                </c:pt>
                <c:pt idx="18">
                  <c:v>6.3852159999999998</c:v>
                </c:pt>
                <c:pt idx="19">
                  <c:v>6.3755500000000005</c:v>
                </c:pt>
                <c:pt idx="20">
                  <c:v>6.3730039999999999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0C8-4770-B9D6-77D8E56955AF}"/>
            </c:ext>
          </c:extLst>
        </c:ser>
        <c:ser>
          <c:idx val="1"/>
          <c:order val="1"/>
          <c:spPr>
            <a:ln w="254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'Bruker Topspin DHB (CD3CN-H2O)'!$AK$13:$AK$512</c:f>
              <c:numCache>
                <c:formatCode>General</c:formatCode>
                <c:ptCount val="5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  <c:pt idx="265">
                  <c:v>266</c:v>
                </c:pt>
                <c:pt idx="266">
                  <c:v>267</c:v>
                </c:pt>
                <c:pt idx="267">
                  <c:v>268</c:v>
                </c:pt>
                <c:pt idx="268">
                  <c:v>269</c:v>
                </c:pt>
                <c:pt idx="269">
                  <c:v>270</c:v>
                </c:pt>
                <c:pt idx="270">
                  <c:v>271</c:v>
                </c:pt>
                <c:pt idx="271">
                  <c:v>272</c:v>
                </c:pt>
                <c:pt idx="272">
                  <c:v>273</c:v>
                </c:pt>
                <c:pt idx="273">
                  <c:v>274</c:v>
                </c:pt>
                <c:pt idx="274">
                  <c:v>275</c:v>
                </c:pt>
                <c:pt idx="275">
                  <c:v>276</c:v>
                </c:pt>
                <c:pt idx="276">
                  <c:v>277</c:v>
                </c:pt>
                <c:pt idx="277">
                  <c:v>278</c:v>
                </c:pt>
                <c:pt idx="278">
                  <c:v>279</c:v>
                </c:pt>
                <c:pt idx="279">
                  <c:v>280</c:v>
                </c:pt>
                <c:pt idx="280">
                  <c:v>281</c:v>
                </c:pt>
                <c:pt idx="281">
                  <c:v>282</c:v>
                </c:pt>
                <c:pt idx="282">
                  <c:v>283</c:v>
                </c:pt>
                <c:pt idx="283">
                  <c:v>284</c:v>
                </c:pt>
                <c:pt idx="284">
                  <c:v>285</c:v>
                </c:pt>
                <c:pt idx="285">
                  <c:v>286</c:v>
                </c:pt>
                <c:pt idx="286">
                  <c:v>287</c:v>
                </c:pt>
                <c:pt idx="287">
                  <c:v>288</c:v>
                </c:pt>
                <c:pt idx="288">
                  <c:v>289</c:v>
                </c:pt>
                <c:pt idx="289">
                  <c:v>290</c:v>
                </c:pt>
                <c:pt idx="290">
                  <c:v>291</c:v>
                </c:pt>
                <c:pt idx="291">
                  <c:v>292</c:v>
                </c:pt>
                <c:pt idx="292">
                  <c:v>293</c:v>
                </c:pt>
                <c:pt idx="293">
                  <c:v>294</c:v>
                </c:pt>
                <c:pt idx="294">
                  <c:v>295</c:v>
                </c:pt>
                <c:pt idx="295">
                  <c:v>296</c:v>
                </c:pt>
                <c:pt idx="296">
                  <c:v>297</c:v>
                </c:pt>
                <c:pt idx="297">
                  <c:v>298</c:v>
                </c:pt>
                <c:pt idx="298">
                  <c:v>299</c:v>
                </c:pt>
                <c:pt idx="299">
                  <c:v>300</c:v>
                </c:pt>
                <c:pt idx="300">
                  <c:v>301</c:v>
                </c:pt>
                <c:pt idx="301">
                  <c:v>302</c:v>
                </c:pt>
                <c:pt idx="302">
                  <c:v>303</c:v>
                </c:pt>
                <c:pt idx="303">
                  <c:v>304</c:v>
                </c:pt>
                <c:pt idx="304">
                  <c:v>305</c:v>
                </c:pt>
                <c:pt idx="305">
                  <c:v>306</c:v>
                </c:pt>
                <c:pt idx="306">
                  <c:v>307</c:v>
                </c:pt>
                <c:pt idx="307">
                  <c:v>308</c:v>
                </c:pt>
                <c:pt idx="308">
                  <c:v>309</c:v>
                </c:pt>
                <c:pt idx="309">
                  <c:v>310</c:v>
                </c:pt>
                <c:pt idx="310">
                  <c:v>311</c:v>
                </c:pt>
                <c:pt idx="311">
                  <c:v>312</c:v>
                </c:pt>
                <c:pt idx="312">
                  <c:v>313</c:v>
                </c:pt>
                <c:pt idx="313">
                  <c:v>314</c:v>
                </c:pt>
                <c:pt idx="314">
                  <c:v>315</c:v>
                </c:pt>
                <c:pt idx="315">
                  <c:v>316</c:v>
                </c:pt>
                <c:pt idx="316">
                  <c:v>317</c:v>
                </c:pt>
                <c:pt idx="317">
                  <c:v>318</c:v>
                </c:pt>
                <c:pt idx="318">
                  <c:v>319</c:v>
                </c:pt>
                <c:pt idx="319">
                  <c:v>320</c:v>
                </c:pt>
                <c:pt idx="320">
                  <c:v>321</c:v>
                </c:pt>
                <c:pt idx="321">
                  <c:v>322</c:v>
                </c:pt>
                <c:pt idx="322">
                  <c:v>323</c:v>
                </c:pt>
                <c:pt idx="323">
                  <c:v>324</c:v>
                </c:pt>
                <c:pt idx="324">
                  <c:v>325</c:v>
                </c:pt>
                <c:pt idx="325">
                  <c:v>326</c:v>
                </c:pt>
                <c:pt idx="326">
                  <c:v>327</c:v>
                </c:pt>
                <c:pt idx="327">
                  <c:v>328</c:v>
                </c:pt>
                <c:pt idx="328">
                  <c:v>329</c:v>
                </c:pt>
                <c:pt idx="329">
                  <c:v>330</c:v>
                </c:pt>
                <c:pt idx="330">
                  <c:v>331</c:v>
                </c:pt>
                <c:pt idx="331">
                  <c:v>332</c:v>
                </c:pt>
                <c:pt idx="332">
                  <c:v>333</c:v>
                </c:pt>
                <c:pt idx="333">
                  <c:v>334</c:v>
                </c:pt>
                <c:pt idx="334">
                  <c:v>335</c:v>
                </c:pt>
                <c:pt idx="335">
                  <c:v>336</c:v>
                </c:pt>
                <c:pt idx="336">
                  <c:v>337</c:v>
                </c:pt>
                <c:pt idx="337">
                  <c:v>338</c:v>
                </c:pt>
                <c:pt idx="338">
                  <c:v>339</c:v>
                </c:pt>
                <c:pt idx="339">
                  <c:v>340</c:v>
                </c:pt>
                <c:pt idx="340">
                  <c:v>341</c:v>
                </c:pt>
                <c:pt idx="341">
                  <c:v>342</c:v>
                </c:pt>
                <c:pt idx="342">
                  <c:v>343</c:v>
                </c:pt>
                <c:pt idx="343">
                  <c:v>344</c:v>
                </c:pt>
                <c:pt idx="344">
                  <c:v>345</c:v>
                </c:pt>
                <c:pt idx="345">
                  <c:v>346</c:v>
                </c:pt>
                <c:pt idx="346">
                  <c:v>347</c:v>
                </c:pt>
                <c:pt idx="347">
                  <c:v>348</c:v>
                </c:pt>
                <c:pt idx="348">
                  <c:v>349</c:v>
                </c:pt>
                <c:pt idx="349">
                  <c:v>350</c:v>
                </c:pt>
                <c:pt idx="350">
                  <c:v>351</c:v>
                </c:pt>
                <c:pt idx="351">
                  <c:v>352</c:v>
                </c:pt>
                <c:pt idx="352">
                  <c:v>353</c:v>
                </c:pt>
                <c:pt idx="353">
                  <c:v>354</c:v>
                </c:pt>
                <c:pt idx="354">
                  <c:v>355</c:v>
                </c:pt>
                <c:pt idx="355">
                  <c:v>356</c:v>
                </c:pt>
                <c:pt idx="356">
                  <c:v>357</c:v>
                </c:pt>
                <c:pt idx="357">
                  <c:v>358</c:v>
                </c:pt>
                <c:pt idx="358">
                  <c:v>359</c:v>
                </c:pt>
                <c:pt idx="359">
                  <c:v>360</c:v>
                </c:pt>
                <c:pt idx="360">
                  <c:v>361</c:v>
                </c:pt>
                <c:pt idx="361">
                  <c:v>362</c:v>
                </c:pt>
                <c:pt idx="362">
                  <c:v>363</c:v>
                </c:pt>
                <c:pt idx="363">
                  <c:v>364</c:v>
                </c:pt>
                <c:pt idx="364">
                  <c:v>365</c:v>
                </c:pt>
                <c:pt idx="365">
                  <c:v>366</c:v>
                </c:pt>
                <c:pt idx="366">
                  <c:v>367</c:v>
                </c:pt>
                <c:pt idx="367">
                  <c:v>368</c:v>
                </c:pt>
                <c:pt idx="368">
                  <c:v>369</c:v>
                </c:pt>
                <c:pt idx="369">
                  <c:v>370</c:v>
                </c:pt>
                <c:pt idx="370">
                  <c:v>371</c:v>
                </c:pt>
                <c:pt idx="371">
                  <c:v>372</c:v>
                </c:pt>
                <c:pt idx="372">
                  <c:v>373</c:v>
                </c:pt>
                <c:pt idx="373">
                  <c:v>374</c:v>
                </c:pt>
                <c:pt idx="374">
                  <c:v>375</c:v>
                </c:pt>
                <c:pt idx="375">
                  <c:v>376</c:v>
                </c:pt>
                <c:pt idx="376">
                  <c:v>377</c:v>
                </c:pt>
                <c:pt idx="377">
                  <c:v>378</c:v>
                </c:pt>
                <c:pt idx="378">
                  <c:v>379</c:v>
                </c:pt>
                <c:pt idx="379">
                  <c:v>380</c:v>
                </c:pt>
                <c:pt idx="380">
                  <c:v>381</c:v>
                </c:pt>
                <c:pt idx="381">
                  <c:v>382</c:v>
                </c:pt>
                <c:pt idx="382">
                  <c:v>383</c:v>
                </c:pt>
                <c:pt idx="383">
                  <c:v>384</c:v>
                </c:pt>
                <c:pt idx="384">
                  <c:v>385</c:v>
                </c:pt>
                <c:pt idx="385">
                  <c:v>386</c:v>
                </c:pt>
                <c:pt idx="386">
                  <c:v>387</c:v>
                </c:pt>
                <c:pt idx="387">
                  <c:v>388</c:v>
                </c:pt>
                <c:pt idx="388">
                  <c:v>389</c:v>
                </c:pt>
                <c:pt idx="389">
                  <c:v>390</c:v>
                </c:pt>
                <c:pt idx="390">
                  <c:v>391</c:v>
                </c:pt>
                <c:pt idx="391">
                  <c:v>392</c:v>
                </c:pt>
                <c:pt idx="392">
                  <c:v>393</c:v>
                </c:pt>
                <c:pt idx="393">
                  <c:v>394</c:v>
                </c:pt>
                <c:pt idx="394">
                  <c:v>395</c:v>
                </c:pt>
                <c:pt idx="395">
                  <c:v>396</c:v>
                </c:pt>
                <c:pt idx="396">
                  <c:v>397</c:v>
                </c:pt>
                <c:pt idx="397">
                  <c:v>398</c:v>
                </c:pt>
                <c:pt idx="398">
                  <c:v>399</c:v>
                </c:pt>
                <c:pt idx="399">
                  <c:v>400</c:v>
                </c:pt>
                <c:pt idx="400">
                  <c:v>401</c:v>
                </c:pt>
                <c:pt idx="401">
                  <c:v>402</c:v>
                </c:pt>
                <c:pt idx="402">
                  <c:v>403</c:v>
                </c:pt>
                <c:pt idx="403">
                  <c:v>404</c:v>
                </c:pt>
                <c:pt idx="404">
                  <c:v>405</c:v>
                </c:pt>
                <c:pt idx="405">
                  <c:v>406</c:v>
                </c:pt>
                <c:pt idx="406">
                  <c:v>407</c:v>
                </c:pt>
                <c:pt idx="407">
                  <c:v>408</c:v>
                </c:pt>
                <c:pt idx="408">
                  <c:v>409</c:v>
                </c:pt>
                <c:pt idx="409">
                  <c:v>410</c:v>
                </c:pt>
                <c:pt idx="410">
                  <c:v>411</c:v>
                </c:pt>
                <c:pt idx="411">
                  <c:v>412</c:v>
                </c:pt>
                <c:pt idx="412">
                  <c:v>413</c:v>
                </c:pt>
                <c:pt idx="413">
                  <c:v>414</c:v>
                </c:pt>
                <c:pt idx="414">
                  <c:v>415</c:v>
                </c:pt>
                <c:pt idx="415">
                  <c:v>416</c:v>
                </c:pt>
                <c:pt idx="416">
                  <c:v>417</c:v>
                </c:pt>
                <c:pt idx="417">
                  <c:v>418</c:v>
                </c:pt>
                <c:pt idx="418">
                  <c:v>419</c:v>
                </c:pt>
                <c:pt idx="419">
                  <c:v>420</c:v>
                </c:pt>
                <c:pt idx="420">
                  <c:v>421</c:v>
                </c:pt>
                <c:pt idx="421">
                  <c:v>422</c:v>
                </c:pt>
                <c:pt idx="422">
                  <c:v>423</c:v>
                </c:pt>
                <c:pt idx="423">
                  <c:v>424</c:v>
                </c:pt>
                <c:pt idx="424">
                  <c:v>425</c:v>
                </c:pt>
                <c:pt idx="425">
                  <c:v>426</c:v>
                </c:pt>
                <c:pt idx="426">
                  <c:v>427</c:v>
                </c:pt>
                <c:pt idx="427">
                  <c:v>428</c:v>
                </c:pt>
                <c:pt idx="428">
                  <c:v>429</c:v>
                </c:pt>
                <c:pt idx="429">
                  <c:v>430</c:v>
                </c:pt>
                <c:pt idx="430">
                  <c:v>431</c:v>
                </c:pt>
                <c:pt idx="431">
                  <c:v>432</c:v>
                </c:pt>
                <c:pt idx="432">
                  <c:v>433</c:v>
                </c:pt>
                <c:pt idx="433">
                  <c:v>434</c:v>
                </c:pt>
                <c:pt idx="434">
                  <c:v>435</c:v>
                </c:pt>
                <c:pt idx="435">
                  <c:v>436</c:v>
                </c:pt>
                <c:pt idx="436">
                  <c:v>437</c:v>
                </c:pt>
                <c:pt idx="437">
                  <c:v>438</c:v>
                </c:pt>
                <c:pt idx="438">
                  <c:v>439</c:v>
                </c:pt>
                <c:pt idx="439">
                  <c:v>440</c:v>
                </c:pt>
                <c:pt idx="440">
                  <c:v>441</c:v>
                </c:pt>
                <c:pt idx="441">
                  <c:v>442</c:v>
                </c:pt>
                <c:pt idx="442">
                  <c:v>443</c:v>
                </c:pt>
                <c:pt idx="443">
                  <c:v>444</c:v>
                </c:pt>
                <c:pt idx="444">
                  <c:v>445</c:v>
                </c:pt>
                <c:pt idx="445">
                  <c:v>446</c:v>
                </c:pt>
                <c:pt idx="446">
                  <c:v>447</c:v>
                </c:pt>
                <c:pt idx="447">
                  <c:v>448</c:v>
                </c:pt>
                <c:pt idx="448">
                  <c:v>449</c:v>
                </c:pt>
                <c:pt idx="449">
                  <c:v>450</c:v>
                </c:pt>
                <c:pt idx="450">
                  <c:v>451</c:v>
                </c:pt>
                <c:pt idx="451">
                  <c:v>452</c:v>
                </c:pt>
                <c:pt idx="452">
                  <c:v>453</c:v>
                </c:pt>
                <c:pt idx="453">
                  <c:v>454</c:v>
                </c:pt>
                <c:pt idx="454">
                  <c:v>455</c:v>
                </c:pt>
                <c:pt idx="455">
                  <c:v>456</c:v>
                </c:pt>
                <c:pt idx="456">
                  <c:v>457</c:v>
                </c:pt>
                <c:pt idx="457">
                  <c:v>458</c:v>
                </c:pt>
                <c:pt idx="458">
                  <c:v>459</c:v>
                </c:pt>
                <c:pt idx="459">
                  <c:v>460</c:v>
                </c:pt>
                <c:pt idx="460">
                  <c:v>461</c:v>
                </c:pt>
                <c:pt idx="461">
                  <c:v>462</c:v>
                </c:pt>
                <c:pt idx="462">
                  <c:v>463</c:v>
                </c:pt>
                <c:pt idx="463">
                  <c:v>464</c:v>
                </c:pt>
                <c:pt idx="464">
                  <c:v>465</c:v>
                </c:pt>
                <c:pt idx="465">
                  <c:v>466</c:v>
                </c:pt>
                <c:pt idx="466">
                  <c:v>467</c:v>
                </c:pt>
                <c:pt idx="467">
                  <c:v>468</c:v>
                </c:pt>
                <c:pt idx="468">
                  <c:v>469</c:v>
                </c:pt>
                <c:pt idx="469">
                  <c:v>470</c:v>
                </c:pt>
                <c:pt idx="470">
                  <c:v>471</c:v>
                </c:pt>
                <c:pt idx="471">
                  <c:v>472</c:v>
                </c:pt>
                <c:pt idx="472">
                  <c:v>473</c:v>
                </c:pt>
                <c:pt idx="473">
                  <c:v>474</c:v>
                </c:pt>
                <c:pt idx="474">
                  <c:v>475</c:v>
                </c:pt>
                <c:pt idx="475">
                  <c:v>476</c:v>
                </c:pt>
                <c:pt idx="476">
                  <c:v>477</c:v>
                </c:pt>
                <c:pt idx="477">
                  <c:v>478</c:v>
                </c:pt>
                <c:pt idx="478">
                  <c:v>479</c:v>
                </c:pt>
                <c:pt idx="479">
                  <c:v>480</c:v>
                </c:pt>
                <c:pt idx="480">
                  <c:v>481</c:v>
                </c:pt>
                <c:pt idx="481">
                  <c:v>482</c:v>
                </c:pt>
                <c:pt idx="482">
                  <c:v>483</c:v>
                </c:pt>
                <c:pt idx="483">
                  <c:v>484</c:v>
                </c:pt>
                <c:pt idx="484">
                  <c:v>485</c:v>
                </c:pt>
                <c:pt idx="485">
                  <c:v>486</c:v>
                </c:pt>
                <c:pt idx="486">
                  <c:v>487</c:v>
                </c:pt>
                <c:pt idx="487">
                  <c:v>488</c:v>
                </c:pt>
                <c:pt idx="488">
                  <c:v>489</c:v>
                </c:pt>
                <c:pt idx="489">
                  <c:v>490</c:v>
                </c:pt>
                <c:pt idx="490">
                  <c:v>491</c:v>
                </c:pt>
                <c:pt idx="491">
                  <c:v>492</c:v>
                </c:pt>
                <c:pt idx="492">
                  <c:v>493</c:v>
                </c:pt>
                <c:pt idx="493">
                  <c:v>494</c:v>
                </c:pt>
                <c:pt idx="494">
                  <c:v>495</c:v>
                </c:pt>
                <c:pt idx="495">
                  <c:v>496</c:v>
                </c:pt>
                <c:pt idx="496">
                  <c:v>497</c:v>
                </c:pt>
                <c:pt idx="497">
                  <c:v>498</c:v>
                </c:pt>
                <c:pt idx="498">
                  <c:v>499</c:v>
                </c:pt>
                <c:pt idx="499">
                  <c:v>500</c:v>
                </c:pt>
              </c:numCache>
            </c:numRef>
          </c:xVal>
          <c:yVal>
            <c:numRef>
              <c:f>'Bruker Topspin DHB (CD3CN-H2O)'!$AO$13:$AO$512</c:f>
              <c:numCache>
                <c:formatCode>General</c:formatCode>
                <c:ptCount val="500"/>
                <c:pt idx="0">
                  <c:v>6.3764638169044234</c:v>
                </c:pt>
                <c:pt idx="1">
                  <c:v>6.3790525388963566</c:v>
                </c:pt>
                <c:pt idx="2">
                  <c:v>6.3813852649868457</c:v>
                </c:pt>
                <c:pt idx="3">
                  <c:v>6.3835210036218752</c:v>
                </c:pt>
                <c:pt idx="4">
                  <c:v>6.3854961825365315</c:v>
                </c:pt>
                <c:pt idx="5">
                  <c:v>6.3873362329371597</c:v>
                </c:pt>
                <c:pt idx="6">
                  <c:v>6.3890601213097717</c:v>
                </c:pt>
                <c:pt idx="7">
                  <c:v>6.3906826022004157</c:v>
                </c:pt>
                <c:pt idx="8">
                  <c:v>6.3922154993434761</c:v>
                </c:pt>
                <c:pt idx="9">
                  <c:v>6.3936685009113612</c:v>
                </c:pt>
                <c:pt idx="10">
                  <c:v>6.3950496847033751</c:v>
                </c:pt>
                <c:pt idx="11">
                  <c:v>6.3963658814158943</c:v>
                </c:pt>
                <c:pt idx="12">
                  <c:v>6.3976229351237457</c:v>
                </c:pt>
                <c:pt idx="13">
                  <c:v>6.3988258955257855</c:v>
                </c:pt>
                <c:pt idx="14">
                  <c:v>6.3999791632323424</c:v>
                </c:pt>
                <c:pt idx="15">
                  <c:v>6.4010866017652965</c:v>
                </c:pt>
                <c:pt idx="16">
                  <c:v>6.4021516253678881</c:v>
                </c:pt>
                <c:pt idx="17">
                  <c:v>6.403177268859281</c:v>
                </c:pt>
                <c:pt idx="18">
                  <c:v>6.4041662439163272</c:v>
                </c:pt>
                <c:pt idx="19">
                  <c:v>6.4051209849307025</c:v>
                </c:pt>
                <c:pt idx="20">
                  <c:v>6.4060436867463464</c:v>
                </c:pt>
                <c:pt idx="21">
                  <c:v>6.4069363359932492</c:v>
                </c:pt>
                <c:pt idx="22">
                  <c:v>6.4078007373144192</c:v>
                </c:pt>
                <c:pt idx="23">
                  <c:v>6.4086385354791702</c:v>
                </c:pt>
                <c:pt idx="24">
                  <c:v>6.4094512341524581</c:v>
                </c:pt>
                <c:pt idx="25">
                  <c:v>6.4102402119234423</c:v>
                </c:pt>
                <c:pt idx="26">
                  <c:v>6.4110067360704868</c:v>
                </c:pt>
                <c:pt idx="27">
                  <c:v>6.4117519744437699</c:v>
                </c:pt>
                <c:pt idx="28">
                  <c:v>6.4124770057723017</c:v>
                </c:pt>
                <c:pt idx="29">
                  <c:v>6.4131828286444019</c:v>
                </c:pt>
                <c:pt idx="30">
                  <c:v>6.4138703693650019</c:v>
                </c:pt>
                <c:pt idx="31">
                  <c:v>6.4145404888571926</c:v>
                </c:pt>
                <c:pt idx="32">
                  <c:v>6.415193988746454</c:v>
                </c:pt>
                <c:pt idx="33">
                  <c:v>6.4158316167428797</c:v>
                </c:pt>
                <c:pt idx="34">
                  <c:v>6.4164540714178084</c:v>
                </c:pt>
                <c:pt idx="35">
                  <c:v>6.4170620064560309</c:v>
                </c:pt>
                <c:pt idx="36">
                  <c:v>6.4176560344520945</c:v>
                </c:pt>
                <c:pt idx="37">
                  <c:v>6.4182367303088981</c:v>
                </c:pt>
                <c:pt idx="38">
                  <c:v>6.4188046342881568</c:v>
                </c:pt>
                <c:pt idx="39">
                  <c:v>6.4193602547551816</c:v>
                </c:pt>
                <c:pt idx="40">
                  <c:v>6.4199040706544359</c:v>
                </c:pt>
                <c:pt idx="41">
                  <c:v>6.4204365337472638</c:v>
                </c:pt>
                <c:pt idx="42">
                  <c:v>6.4209580706389913</c:v>
                </c:pt>
                <c:pt idx="43">
                  <c:v>6.4214690846189919</c:v>
                </c:pt>
                <c:pt idx="44">
                  <c:v>6.4219699573342179</c:v>
                </c:pt>
                <c:pt idx="45">
                  <c:v>6.4224610503141557</c:v>
                </c:pt>
                <c:pt idx="46">
                  <c:v>6.422942706362873</c:v>
                </c:pt>
                <c:pt idx="47">
                  <c:v>6.4234152508319413</c:v>
                </c:pt>
                <c:pt idx="48">
                  <c:v>6.4238789927863627</c:v>
                </c:pt>
                <c:pt idx="49">
                  <c:v>6.4243342260741771</c:v>
                </c:pt>
                <c:pt idx="50">
                  <c:v>6.4247812303092449</c:v>
                </c:pt>
                <c:pt idx="51">
                  <c:v>6.425220271775542</c:v>
                </c:pt>
                <c:pt idx="52">
                  <c:v>6.425651604260457</c:v>
                </c:pt>
                <c:pt idx="53">
                  <c:v>6.4260754698237097</c:v>
                </c:pt>
                <c:pt idx="54">
                  <c:v>6.4264920995077794</c:v>
                </c:pt>
                <c:pt idx="55">
                  <c:v>6.4269017139951652</c:v>
                </c:pt>
                <c:pt idx="56">
                  <c:v>6.4273045242171971</c:v>
                </c:pt>
                <c:pt idx="57">
                  <c:v>6.4277007319186321</c:v>
                </c:pt>
                <c:pt idx="58">
                  <c:v>6.4280905301818674</c:v>
                </c:pt>
                <c:pt idx="59">
                  <c:v>6.4284741039141995</c:v>
                </c:pt>
                <c:pt idx="60">
                  <c:v>6.4288516303012173</c:v>
                </c:pt>
                <c:pt idx="61">
                  <c:v>6.4292232792291468</c:v>
                </c:pt>
                <c:pt idx="62">
                  <c:v>6.4295892136786508</c:v>
                </c:pt>
                <c:pt idx="63">
                  <c:v>6.4299495900923969</c:v>
                </c:pt>
                <c:pt idx="64">
                  <c:v>6.4303045587184506</c:v>
                </c:pt>
                <c:pt idx="65">
                  <c:v>6.4306542639314088</c:v>
                </c:pt>
                <c:pt idx="66">
                  <c:v>6.4309988445329651</c:v>
                </c:pt>
                <c:pt idx="67">
                  <c:v>6.4313384340334814</c:v>
                </c:pt>
                <c:pt idx="68">
                  <c:v>6.4316731609159996</c:v>
                </c:pt>
                <c:pt idx="69">
                  <c:v>6.4320031488839788</c:v>
                </c:pt>
                <c:pt idx="70">
                  <c:v>6.4323285170939677</c:v>
                </c:pt>
                <c:pt idx="71">
                  <c:v>6.4326493803742864</c:v>
                </c:pt>
                <c:pt idx="72">
                  <c:v>6.4329658494307314</c:v>
                </c:pt>
                <c:pt idx="73">
                  <c:v>6.4332780310401958</c:v>
                </c:pt>
                <c:pt idx="74">
                  <c:v>6.433586028233087</c:v>
                </c:pt>
                <c:pt idx="75">
                  <c:v>6.4338899404652645</c:v>
                </c:pt>
                <c:pt idx="76">
                  <c:v>6.4341898637802508</c:v>
                </c:pt>
                <c:pt idx="77">
                  <c:v>6.4344858909623586</c:v>
                </c:pt>
                <c:pt idx="78">
                  <c:v>6.434778111681327</c:v>
                </c:pt>
                <c:pt idx="79">
                  <c:v>6.4350666126290408</c:v>
                </c:pt>
                <c:pt idx="80">
                  <c:v>6.4353514776488403</c:v>
                </c:pt>
                <c:pt idx="81">
                  <c:v>6.4356327878579052</c:v>
                </c:pt>
                <c:pt idx="82">
                  <c:v>6.4359106217631421</c:v>
                </c:pt>
                <c:pt idx="83">
                  <c:v>6.4361850553709967</c:v>
                </c:pt>
                <c:pt idx="84">
                  <c:v>6.4364561622915684</c:v>
                </c:pt>
                <c:pt idx="85">
                  <c:v>6.4367240138373667</c:v>
                </c:pt>
                <c:pt idx="86">
                  <c:v>6.4369886791170465</c:v>
                </c:pt>
                <c:pt idx="87">
                  <c:v>6.4372502251244388</c:v>
                </c:pt>
                <c:pt idx="88">
                  <c:v>6.4375087168231175</c:v>
                </c:pt>
                <c:pt idx="89">
                  <c:v>6.4377642172268192</c:v>
                </c:pt>
                <c:pt idx="90">
                  <c:v>6.438016787475914</c:v>
                </c:pt>
                <c:pt idx="91">
                  <c:v>6.4382664869101873</c:v>
                </c:pt>
                <c:pt idx="92">
                  <c:v>6.4385133731381279</c:v>
                </c:pt>
                <c:pt idx="93">
                  <c:v>6.43875750210292</c:v>
                </c:pt>
                <c:pt idx="94">
                  <c:v>6.4389989281453515</c:v>
                </c:pt>
                <c:pt idx="95">
                  <c:v>6.4392377040637641</c:v>
                </c:pt>
                <c:pt idx="96">
                  <c:v>6.4394738811712582</c:v>
                </c:pt>
                <c:pt idx="97">
                  <c:v>6.4397075093502698</c:v>
                </c:pt>
                <c:pt idx="98">
                  <c:v>6.4399386371046745</c:v>
                </c:pt>
                <c:pt idx="99">
                  <c:v>6.4401673116095477</c:v>
                </c:pt>
                <c:pt idx="100">
                  <c:v>6.440393578758723</c:v>
                </c:pt>
                <c:pt idx="101">
                  <c:v>6.4406174832102296</c:v>
                </c:pt>
                <c:pt idx="102">
                  <c:v>6.4408390684297601</c:v>
                </c:pt>
                <c:pt idx="103">
                  <c:v>6.4410583767322365</c:v>
                </c:pt>
                <c:pt idx="104">
                  <c:v>6.441275449321612</c:v>
                </c:pt>
                <c:pt idx="105">
                  <c:v>6.4414903263289434</c:v>
                </c:pt>
                <c:pt idx="106">
                  <c:v>6.4417030468488825</c:v>
                </c:pt>
                <c:pt idx="107">
                  <c:v>6.4419136489746212</c:v>
                </c:pt>
                <c:pt idx="108">
                  <c:v>6.4421221698313857</c:v>
                </c:pt>
                <c:pt idx="109">
                  <c:v>6.4423286456085487</c:v>
                </c:pt>
                <c:pt idx="110">
                  <c:v>6.4425331115904374</c:v>
                </c:pt>
                <c:pt idx="111">
                  <c:v>6.4427356021858726</c:v>
                </c:pt>
                <c:pt idx="112">
                  <c:v>6.4429361509565357</c:v>
                </c:pt>
                <c:pt idx="113">
                  <c:v>6.4431347906441889</c:v>
                </c:pt>
                <c:pt idx="114">
                  <c:v>6.4433315531968303</c:v>
                </c:pt>
                <c:pt idx="115">
                  <c:v>6.4435264697938042</c:v>
                </c:pt>
                <c:pt idx="116">
                  <c:v>6.4437195708699466</c:v>
                </c:pt>
                <c:pt idx="117">
                  <c:v>6.4439108861387853</c:v>
                </c:pt>
                <c:pt idx="118">
                  <c:v>6.4441004446148549</c:v>
                </c:pt>
                <c:pt idx="119">
                  <c:v>6.4442882746351522</c:v>
                </c:pt>
                <c:pt idx="120">
                  <c:v>6.4444744038797896</c:v>
                </c:pt>
                <c:pt idx="121">
                  <c:v>6.4446588593918674</c:v>
                </c:pt>
                <c:pt idx="122">
                  <c:v>6.4448416675965987</c:v>
                </c:pt>
                <c:pt idx="123">
                  <c:v>6.4450228543197401</c:v>
                </c:pt>
                <c:pt idx="124">
                  <c:v>6.4452024448053322</c:v>
                </c:pt>
                <c:pt idx="125">
                  <c:v>6.4453804637327945</c:v>
                </c:pt>
                <c:pt idx="126">
                  <c:v>6.445556935233407</c:v>
                </c:pt>
                <c:pt idx="127">
                  <c:v>6.4457318829061983</c:v>
                </c:pt>
                <c:pt idx="128">
                  <c:v>6.4459053298332529</c:v>
                </c:pt>
                <c:pt idx="129">
                  <c:v>6.4460772985944939</c:v>
                </c:pt>
                <c:pt idx="130">
                  <c:v>6.4462478112819319</c:v>
                </c:pt>
                <c:pt idx="131">
                  <c:v>6.4464168895134168</c:v>
                </c:pt>
                <c:pt idx="132">
                  <c:v>6.4465845544459217</c:v>
                </c:pt>
                <c:pt idx="133">
                  <c:v>6.4467508267883549</c:v>
                </c:pt>
                <c:pt idx="134">
                  <c:v>6.4469157268139377</c:v>
                </c:pt>
                <c:pt idx="135">
                  <c:v>6.4470792743721628</c:v>
                </c:pt>
                <c:pt idx="136">
                  <c:v>6.4472414889003478</c:v>
                </c:pt>
                <c:pt idx="137">
                  <c:v>6.4474023894347994</c:v>
                </c:pt>
                <c:pt idx="138">
                  <c:v>6.4475619946215961</c:v>
                </c:pt>
                <c:pt idx="139">
                  <c:v>6.4477203227270365</c:v>
                </c:pt>
                <c:pt idx="140">
                  <c:v>6.4478773916477126</c:v>
                </c:pt>
                <c:pt idx="141">
                  <c:v>6.448033218920278</c:v>
                </c:pt>
                <c:pt idx="142">
                  <c:v>6.4481878217308886</c:v>
                </c:pt>
                <c:pt idx="143">
                  <c:v>6.4483412169243364</c:v>
                </c:pt>
                <c:pt idx="144">
                  <c:v>6.4484934210128868</c:v>
                </c:pt>
                <c:pt idx="145">
                  <c:v>6.4486444501848492</c:v>
                </c:pt>
                <c:pt idx="146">
                  <c:v>6.4487943203128575</c:v>
                </c:pt>
                <c:pt idx="147">
                  <c:v>6.4489430469619</c:v>
                </c:pt>
                <c:pt idx="148">
                  <c:v>6.449090645397094</c:v>
                </c:pt>
                <c:pt idx="149">
                  <c:v>6.4492371305912179</c:v>
                </c:pt>
                <c:pt idx="150">
                  <c:v>6.4493825172320118</c:v>
                </c:pt>
                <c:pt idx="151">
                  <c:v>6.4495268197292539</c:v>
                </c:pt>
                <c:pt idx="152">
                  <c:v>6.4496700522216148</c:v>
                </c:pt>
                <c:pt idx="153">
                  <c:v>6.4498122285833137</c:v>
                </c:pt>
                <c:pt idx="154">
                  <c:v>6.4499533624305636</c:v>
                </c:pt>
                <c:pt idx="155">
                  <c:v>6.4500934671278234</c:v>
                </c:pt>
                <c:pt idx="156">
                  <c:v>6.4502325557938747</c:v>
                </c:pt>
                <c:pt idx="157">
                  <c:v>6.4503706413076998</c:v>
                </c:pt>
                <c:pt idx="158">
                  <c:v>6.4505077363142043</c:v>
                </c:pt>
                <c:pt idx="159">
                  <c:v>6.4506438532297539</c:v>
                </c:pt>
                <c:pt idx="160">
                  <c:v>6.4507790042475692</c:v>
                </c:pt>
                <c:pt idx="161">
                  <c:v>6.4509132013429458</c:v>
                </c:pt>
                <c:pt idx="162">
                  <c:v>6.4510464562783314</c:v>
                </c:pt>
                <c:pt idx="163">
                  <c:v>6.4511787806082621</c:v>
                </c:pt>
                <c:pt idx="164">
                  <c:v>6.4513101856841484</c:v>
                </c:pt>
                <c:pt idx="165">
                  <c:v>6.4514406826589301</c:v>
                </c:pt>
                <c:pt idx="166">
                  <c:v>6.4515702824915984</c:v>
                </c:pt>
                <c:pt idx="167">
                  <c:v>6.4516989959515962</c:v>
                </c:pt>
                <c:pt idx="168">
                  <c:v>6.451826833623084</c:v>
                </c:pt>
                <c:pt idx="169">
                  <c:v>6.4519538059090991</c:v>
                </c:pt>
                <c:pt idx="170">
                  <c:v>6.4520799230355941</c:v>
                </c:pt>
                <c:pt idx="171">
                  <c:v>6.4522051950553649</c:v>
                </c:pt>
                <c:pt idx="172">
                  <c:v>6.4523296318518728</c:v>
                </c:pt>
                <c:pt idx="173">
                  <c:v>6.4524532431429584</c:v>
                </c:pt>
                <c:pt idx="174">
                  <c:v>6.4525760384844615</c:v>
                </c:pt>
                <c:pt idx="175">
                  <c:v>6.4526980272737386</c:v>
                </c:pt>
                <c:pt idx="176">
                  <c:v>6.4528192187530919</c:v>
                </c:pt>
                <c:pt idx="177">
                  <c:v>6.4529396220130959</c:v>
                </c:pt>
                <c:pt idx="178">
                  <c:v>6.4530592459958456</c:v>
                </c:pt>
                <c:pt idx="179">
                  <c:v>6.4531780994981229</c:v>
                </c:pt>
                <c:pt idx="180">
                  <c:v>6.4532961911744646</c:v>
                </c:pt>
                <c:pt idx="181">
                  <c:v>6.453413529540164</c:v>
                </c:pt>
                <c:pt idx="182">
                  <c:v>6.453530122974187</c:v>
                </c:pt>
                <c:pt idx="183">
                  <c:v>6.4536459797220207</c:v>
                </c:pt>
                <c:pt idx="184">
                  <c:v>6.4537611078984369</c:v>
                </c:pt>
                <c:pt idx="185">
                  <c:v>6.4538755154901999</c:v>
                </c:pt>
                <c:pt idx="186">
                  <c:v>6.4539892103586851</c:v>
                </c:pt>
                <c:pt idx="187">
                  <c:v>6.4541022002424615</c:v>
                </c:pt>
                <c:pt idx="188">
                  <c:v>6.4542144927597693</c:v>
                </c:pt>
                <c:pt idx="189">
                  <c:v>6.4543260954109787</c:v>
                </c:pt>
                <c:pt idx="190">
                  <c:v>6.4544370155809476</c:v>
                </c:pt>
                <c:pt idx="191">
                  <c:v>6.4545472605413527</c:v>
                </c:pt>
                <c:pt idx="192">
                  <c:v>6.4546568374529398</c:v>
                </c:pt>
                <c:pt idx="193">
                  <c:v>6.4547657533677354</c:v>
                </c:pt>
                <c:pt idx="194">
                  <c:v>6.454874015231189</c:v>
                </c:pt>
                <c:pt idx="195">
                  <c:v>6.4549816298842781</c:v>
                </c:pt>
                <c:pt idx="196">
                  <c:v>6.4550886040655513</c:v>
                </c:pt>
                <c:pt idx="197">
                  <c:v>6.455194944413126</c:v>
                </c:pt>
                <c:pt idx="198">
                  <c:v>6.4553006574666423</c:v>
                </c:pt>
                <c:pt idx="199">
                  <c:v>6.4554057496691586</c:v>
                </c:pt>
                <c:pt idx="200">
                  <c:v>6.4555102273690164</c:v>
                </c:pt>
                <c:pt idx="201">
                  <c:v>6.4556140968216482</c:v>
                </c:pt>
                <c:pt idx="202">
                  <c:v>6.4557173641913508</c:v>
                </c:pt>
                <c:pt idx="203">
                  <c:v>6.4558200355530175</c:v>
                </c:pt>
                <c:pt idx="204">
                  <c:v>6.4559221168938228</c:v>
                </c:pt>
                <c:pt idx="205">
                  <c:v>6.456023614114871</c:v>
                </c:pt>
                <c:pt idx="206">
                  <c:v>6.4561245330328099</c:v>
                </c:pt>
                <c:pt idx="207">
                  <c:v>6.4562248793814057</c:v>
                </c:pt>
                <c:pt idx="208">
                  <c:v>6.4563246588130845</c:v>
                </c:pt>
                <c:pt idx="209">
                  <c:v>6.4564238769004216</c:v>
                </c:pt>
                <c:pt idx="210">
                  <c:v>6.4565225391376249</c:v>
                </c:pt>
                <c:pt idx="211">
                  <c:v>6.4566206509419644</c:v>
                </c:pt>
                <c:pt idx="212">
                  <c:v>6.4567182176551716</c:v>
                </c:pt>
                <c:pt idx="213">
                  <c:v>6.4568152445448179</c:v>
                </c:pt>
                <c:pt idx="214">
                  <c:v>6.4569117368056519</c:v>
                </c:pt>
                <c:pt idx="215">
                  <c:v>6.457007699560906</c:v>
                </c:pt>
                <c:pt idx="216">
                  <c:v>6.4571031378635908</c:v>
                </c:pt>
                <c:pt idx="217">
                  <c:v>6.4571980566977318</c:v>
                </c:pt>
                <c:pt idx="218">
                  <c:v>6.4572924609796081</c:v>
                </c:pt>
                <c:pt idx="219">
                  <c:v>6.4573863555589472</c:v>
                </c:pt>
                <c:pt idx="220">
                  <c:v>6.4574797452200992</c:v>
                </c:pt>
                <c:pt idx="221">
                  <c:v>6.4575726346831814</c:v>
                </c:pt>
                <c:pt idx="222">
                  <c:v>6.4576650286052022</c:v>
                </c:pt>
                <c:pt idx="223">
                  <c:v>6.4577569315811623</c:v>
                </c:pt>
                <c:pt idx="224">
                  <c:v>6.4578483481451272</c:v>
                </c:pt>
                <c:pt idx="225">
                  <c:v>6.4579392827712798</c:v>
                </c:pt>
                <c:pt idx="226">
                  <c:v>6.4580297398749487</c:v>
                </c:pt>
                <c:pt idx="227">
                  <c:v>6.458119723813617</c:v>
                </c:pt>
                <c:pt idx="228">
                  <c:v>6.4582092388879122</c:v>
                </c:pt>
                <c:pt idx="229">
                  <c:v>6.4582982893425651</c:v>
                </c:pt>
                <c:pt idx="230">
                  <c:v>6.458386879367362</c:v>
                </c:pt>
                <c:pt idx="231">
                  <c:v>6.4584750130980648</c:v>
                </c:pt>
                <c:pt idx="232">
                  <c:v>6.4585626946173242</c:v>
                </c:pt>
                <c:pt idx="233">
                  <c:v>6.4586499279555625</c:v>
                </c:pt>
                <c:pt idx="234">
                  <c:v>6.4587367170918464</c:v>
                </c:pt>
                <c:pt idx="235">
                  <c:v>6.458823065954733</c:v>
                </c:pt>
                <c:pt idx="236">
                  <c:v>6.458908978423116</c:v>
                </c:pt>
                <c:pt idx="237">
                  <c:v>6.4589944583270267</c:v>
                </c:pt>
                <c:pt idx="238">
                  <c:v>6.4590795094484541</c:v>
                </c:pt>
                <c:pt idx="239">
                  <c:v>6.4591641355221121</c:v>
                </c:pt>
                <c:pt idx="240">
                  <c:v>6.4592483402362166</c:v>
                </c:pt>
                <c:pt idx="241">
                  <c:v>6.4593321272332442</c:v>
                </c:pt>
                <c:pt idx="242">
                  <c:v>6.4594155001106559</c:v>
                </c:pt>
                <c:pt idx="243">
                  <c:v>6.4594984624216361</c:v>
                </c:pt>
                <c:pt idx="244">
                  <c:v>6.4595810176757924</c:v>
                </c:pt>
                <c:pt idx="245">
                  <c:v>6.4596631693398567</c:v>
                </c:pt>
                <c:pt idx="246">
                  <c:v>6.4597449208383644</c:v>
                </c:pt>
                <c:pt idx="247">
                  <c:v>6.4598262755543203</c:v>
                </c:pt>
                <c:pt idx="248">
                  <c:v>6.4599072368298591</c:v>
                </c:pt>
                <c:pt idx="249">
                  <c:v>6.4599878079668862</c:v>
                </c:pt>
                <c:pt idx="250">
                  <c:v>6.4600679922277049</c:v>
                </c:pt>
                <c:pt idx="251">
                  <c:v>6.4601477928356381</c:v>
                </c:pt>
                <c:pt idx="252">
                  <c:v>6.4602272129756351</c:v>
                </c:pt>
                <c:pt idx="253">
                  <c:v>6.4603062557948627</c:v>
                </c:pt>
                <c:pt idx="254">
                  <c:v>6.4603849244032894</c:v>
                </c:pt>
                <c:pt idx="255">
                  <c:v>6.4604632218742584</c:v>
                </c:pt>
                <c:pt idx="256">
                  <c:v>6.4605411512450512</c:v>
                </c:pt>
                <c:pt idx="257">
                  <c:v>6.4606187155174322</c:v>
                </c:pt>
                <c:pt idx="258">
                  <c:v>6.4606959176581951</c:v>
                </c:pt>
                <c:pt idx="259">
                  <c:v>6.4607727605996885</c:v>
                </c:pt>
                <c:pt idx="260">
                  <c:v>6.4608492472403434</c:v>
                </c:pt>
                <c:pt idx="261">
                  <c:v>6.460925380445171</c:v>
                </c:pt>
                <c:pt idx="262">
                  <c:v>6.4610011630462765</c:v>
                </c:pt>
                <c:pt idx="263">
                  <c:v>6.4610765978433484</c:v>
                </c:pt>
                <c:pt idx="264">
                  <c:v>6.4611516876041311</c:v>
                </c:pt>
                <c:pt idx="265">
                  <c:v>6.4612264350649156</c:v>
                </c:pt>
                <c:pt idx="266">
                  <c:v>6.4613008429309904</c:v>
                </c:pt>
                <c:pt idx="267">
                  <c:v>6.4613749138771084</c:v>
                </c:pt>
                <c:pt idx="268">
                  <c:v>6.4614486505479256</c:v>
                </c:pt>
                <c:pt idx="269">
                  <c:v>6.4615220555584525</c:v>
                </c:pt>
                <c:pt idx="270">
                  <c:v>6.4615951314944802</c:v>
                </c:pt>
                <c:pt idx="271">
                  <c:v>6.4616678809130024</c:v>
                </c:pt>
                <c:pt idx="272">
                  <c:v>6.4617403063426417</c:v>
                </c:pt>
                <c:pt idx="273">
                  <c:v>6.4618124102840486</c:v>
                </c:pt>
                <c:pt idx="274">
                  <c:v>6.4618841952103132</c:v>
                </c:pt>
                <c:pt idx="275">
                  <c:v>6.4619556635673536</c:v>
                </c:pt>
                <c:pt idx="276">
                  <c:v>6.4620268177743121</c:v>
                </c:pt>
                <c:pt idx="277">
                  <c:v>6.4620976602239253</c:v>
                </c:pt>
                <c:pt idx="278">
                  <c:v>6.462168193282908</c:v>
                </c:pt>
                <c:pt idx="279">
                  <c:v>6.462238419292321</c:v>
                </c:pt>
                <c:pt idx="280">
                  <c:v>6.462308340567926</c:v>
                </c:pt>
                <c:pt idx="281">
                  <c:v>6.4623779594005502</c:v>
                </c:pt>
                <c:pt idx="282">
                  <c:v>6.4624472780564295</c:v>
                </c:pt>
                <c:pt idx="283">
                  <c:v>6.462516298777552</c:v>
                </c:pt>
                <c:pt idx="284">
                  <c:v>6.4625850237819975</c:v>
                </c:pt>
                <c:pt idx="285">
                  <c:v>6.4626534552642703</c:v>
                </c:pt>
                <c:pt idx="286">
                  <c:v>6.4627215953956219</c:v>
                </c:pt>
                <c:pt idx="287">
                  <c:v>6.4627894463243738</c:v>
                </c:pt>
                <c:pt idx="288">
                  <c:v>6.4628570101762346</c:v>
                </c:pt>
                <c:pt idx="289">
                  <c:v>6.4629242890545999</c:v>
                </c:pt>
                <c:pt idx="290">
                  <c:v>6.4629912850408715</c:v>
                </c:pt>
                <c:pt idx="291">
                  <c:v>6.4630580001947422</c:v>
                </c:pt>
                <c:pt idx="292">
                  <c:v>6.4631244365545033</c:v>
                </c:pt>
                <c:pt idx="293">
                  <c:v>6.4631905961373217</c:v>
                </c:pt>
                <c:pt idx="294">
                  <c:v>6.4632564809395348</c:v>
                </c:pt>
                <c:pt idx="295">
                  <c:v>6.4633220929369237</c:v>
                </c:pt>
                <c:pt idx="296">
                  <c:v>6.4633874340849893</c:v>
                </c:pt>
                <c:pt idx="297">
                  <c:v>6.4634525063192303</c:v>
                </c:pt>
                <c:pt idx="298">
                  <c:v>6.4635173115553979</c:v>
                </c:pt>
                <c:pt idx="299">
                  <c:v>6.4635818516897645</c:v>
                </c:pt>
                <c:pt idx="300">
                  <c:v>6.4636461285993798</c:v>
                </c:pt>
                <c:pt idx="301">
                  <c:v>6.4637101441423299</c:v>
                </c:pt>
                <c:pt idx="302">
                  <c:v>6.4637739001579728</c:v>
                </c:pt>
                <c:pt idx="303">
                  <c:v>6.4638373984671986</c:v>
                </c:pt>
                <c:pt idx="304">
                  <c:v>6.4639006408726623</c:v>
                </c:pt>
                <c:pt idx="305">
                  <c:v>6.4639636291590241</c:v>
                </c:pt>
                <c:pt idx="306">
                  <c:v>6.4640263650931784</c:v>
                </c:pt>
                <c:pt idx="307">
                  <c:v>6.4640888504244938</c:v>
                </c:pt>
                <c:pt idx="308">
                  <c:v>6.4641510868850283</c:v>
                </c:pt>
                <c:pt idx="309">
                  <c:v>6.4642130761897585</c:v>
                </c:pt>
                <c:pt idx="310">
                  <c:v>6.464274820036799</c:v>
                </c:pt>
                <c:pt idx="311">
                  <c:v>6.4643363201076092</c:v>
                </c:pt>
                <c:pt idx="312">
                  <c:v>6.4643975780672207</c:v>
                </c:pt>
                <c:pt idx="313">
                  <c:v>6.4644585955644338</c:v>
                </c:pt>
                <c:pt idx="314">
                  <c:v>6.4645193742320259</c:v>
                </c:pt>
                <c:pt idx="315">
                  <c:v>6.4645799156869579</c:v>
                </c:pt>
                <c:pt idx="316">
                  <c:v>6.4646402215305692</c:v>
                </c:pt>
                <c:pt idx="317">
                  <c:v>6.4647002933487778</c:v>
                </c:pt>
                <c:pt idx="318">
                  <c:v>6.464760132712267</c:v>
                </c:pt>
                <c:pt idx="319">
                  <c:v>6.4648197411766848</c:v>
                </c:pt>
                <c:pt idx="320">
                  <c:v>6.4648791202828235</c:v>
                </c:pt>
                <c:pt idx="321">
                  <c:v>6.4649382715568047</c:v>
                </c:pt>
                <c:pt idx="322">
                  <c:v>6.4649971965102688</c:v>
                </c:pt>
                <c:pt idx="323">
                  <c:v>6.4650558966405418</c:v>
                </c:pt>
                <c:pt idx="324">
                  <c:v>6.4651143734308238</c:v>
                </c:pt>
                <c:pt idx="325">
                  <c:v>6.4651726283503477</c:v>
                </c:pt>
                <c:pt idx="326">
                  <c:v>6.4652306628545659</c:v>
                </c:pt>
                <c:pt idx="327">
                  <c:v>6.4652884783853093</c:v>
                </c:pt>
                <c:pt idx="328">
                  <c:v>6.465346076370956</c:v>
                </c:pt>
                <c:pt idx="329">
                  <c:v>6.4654034582265876</c:v>
                </c:pt>
                <c:pt idx="330">
                  <c:v>6.4654606253541633</c:v>
                </c:pt>
                <c:pt idx="331">
                  <c:v>6.4655175791426647</c:v>
                </c:pt>
                <c:pt idx="332">
                  <c:v>6.4655743209682637</c:v>
                </c:pt>
                <c:pt idx="333">
                  <c:v>6.4656308521944634</c:v>
                </c:pt>
                <c:pt idx="334">
                  <c:v>6.4656871741722632</c:v>
                </c:pt>
                <c:pt idx="335">
                  <c:v>6.4657432882402972</c:v>
                </c:pt>
                <c:pt idx="336">
                  <c:v>6.465799195724987</c:v>
                </c:pt>
                <c:pt idx="337">
                  <c:v>6.4658548979406838</c:v>
                </c:pt>
                <c:pt idx="338">
                  <c:v>6.4659103961898161</c:v>
                </c:pt>
                <c:pt idx="339">
                  <c:v>6.4659656917630226</c:v>
                </c:pt>
                <c:pt idx="340">
                  <c:v>6.4660207859392962</c:v>
                </c:pt>
                <c:pt idx="341">
                  <c:v>6.4660756799861199</c:v>
                </c:pt>
                <c:pt idx="342">
                  <c:v>6.4661303751595982</c:v>
                </c:pt>
                <c:pt idx="343">
                  <c:v>6.4661848727045994</c:v>
                </c:pt>
                <c:pt idx="344">
                  <c:v>6.4662391738548717</c:v>
                </c:pt>
                <c:pt idx="345">
                  <c:v>6.4662932798331854</c:v>
                </c:pt>
                <c:pt idx="346">
                  <c:v>6.466347191851451</c:v>
                </c:pt>
                <c:pt idx="347">
                  <c:v>6.4664009111108509</c:v>
                </c:pt>
                <c:pt idx="348">
                  <c:v>6.4664544388019598</c:v>
                </c:pt>
                <c:pt idx="349">
                  <c:v>6.4665077761048639</c:v>
                </c:pt>
                <c:pt idx="350">
                  <c:v>6.4665609241892881</c:v>
                </c:pt>
                <c:pt idx="351">
                  <c:v>6.4666138842147083</c:v>
                </c:pt>
                <c:pt idx="352">
                  <c:v>6.4666666573304674</c:v>
                </c:pt>
                <c:pt idx="353">
                  <c:v>6.4667192446758968</c:v>
                </c:pt>
                <c:pt idx="354">
                  <c:v>6.4667716473804226</c:v>
                </c:pt>
                <c:pt idx="355">
                  <c:v>6.4668238665636846</c:v>
                </c:pt>
                <c:pt idx="356">
                  <c:v>6.46687590333564</c:v>
                </c:pt>
                <c:pt idx="357">
                  <c:v>6.4669277587966745</c:v>
                </c:pt>
                <c:pt idx="358">
                  <c:v>6.46697943403771</c:v>
                </c:pt>
                <c:pt idx="359">
                  <c:v>6.4670309301403153</c:v>
                </c:pt>
                <c:pt idx="360">
                  <c:v>6.4670822481767978</c:v>
                </c:pt>
                <c:pt idx="361">
                  <c:v>6.4671333892103195</c:v>
                </c:pt>
                <c:pt idx="362">
                  <c:v>6.4671843542949903</c:v>
                </c:pt>
                <c:pt idx="363">
                  <c:v>6.4672351444759748</c:v>
                </c:pt>
                <c:pt idx="364">
                  <c:v>6.4672857607895837</c:v>
                </c:pt>
                <c:pt idx="365">
                  <c:v>6.4673362042633737</c:v>
                </c:pt>
                <c:pt idx="366">
                  <c:v>6.4673864759162498</c:v>
                </c:pt>
                <c:pt idx="367">
                  <c:v>6.4674365767585504</c:v>
                </c:pt>
                <c:pt idx="368">
                  <c:v>6.4674865077921462</c:v>
                </c:pt>
                <c:pt idx="369">
                  <c:v>6.4675362700105303</c:v>
                </c:pt>
                <c:pt idx="370">
                  <c:v>6.4675858643989175</c:v>
                </c:pt>
                <c:pt idx="371">
                  <c:v>6.4676352919343163</c:v>
                </c:pt>
                <c:pt idx="372">
                  <c:v>6.4676845535856353</c:v>
                </c:pt>
                <c:pt idx="373">
                  <c:v>6.4677336503137637</c:v>
                </c:pt>
                <c:pt idx="374">
                  <c:v>6.4677825830716529</c:v>
                </c:pt>
                <c:pt idx="375">
                  <c:v>6.4678313528044127</c:v>
                </c:pt>
                <c:pt idx="376">
                  <c:v>6.4678799604493831</c:v>
                </c:pt>
                <c:pt idx="377">
                  <c:v>6.4679284069362248</c:v>
                </c:pt>
                <c:pt idx="378">
                  <c:v>6.4679766931869995</c:v>
                </c:pt>
                <c:pt idx="379">
                  <c:v>6.4680248201162502</c:v>
                </c:pt>
                <c:pt idx="380">
                  <c:v>6.4680727886310816</c:v>
                </c:pt>
                <c:pt idx="381">
                  <c:v>6.4681205996312343</c:v>
                </c:pt>
                <c:pt idx="382">
                  <c:v>6.4681682540091714</c:v>
                </c:pt>
                <c:pt idx="383">
                  <c:v>6.4682157526501456</c:v>
                </c:pt>
                <c:pt idx="384">
                  <c:v>6.4682630964322829</c:v>
                </c:pt>
                <c:pt idx="385">
                  <c:v>6.4683102862266502</c:v>
                </c:pt>
                <c:pt idx="386">
                  <c:v>6.4683573228973312</c:v>
                </c:pt>
                <c:pt idx="387">
                  <c:v>6.4684042073015053</c:v>
                </c:pt>
                <c:pt idx="388">
                  <c:v>6.4684509402895092</c:v>
                </c:pt>
                <c:pt idx="389">
                  <c:v>6.4684975227049151</c:v>
                </c:pt>
                <c:pt idx="390">
                  <c:v>6.4685439553845976</c:v>
                </c:pt>
                <c:pt idx="391">
                  <c:v>6.4685902391588037</c:v>
                </c:pt>
                <c:pt idx="392">
                  <c:v>6.4686363748512221</c:v>
                </c:pt>
                <c:pt idx="393">
                  <c:v>6.4686823632790453</c:v>
                </c:pt>
                <c:pt idx="394">
                  <c:v>6.468728205253047</c:v>
                </c:pt>
                <c:pt idx="395">
                  <c:v>6.4687739015776309</c:v>
                </c:pt>
                <c:pt idx="396">
                  <c:v>6.4688194530509158</c:v>
                </c:pt>
                <c:pt idx="397">
                  <c:v>6.468864860464782</c:v>
                </c:pt>
                <c:pt idx="398">
                  <c:v>6.4689101246049461</c:v>
                </c:pt>
                <c:pt idx="399">
                  <c:v>6.4689552462510171</c:v>
                </c:pt>
                <c:pt idx="400">
                  <c:v>6.4690002261765596</c:v>
                </c:pt>
                <c:pt idx="401">
                  <c:v>6.4690450651491567</c:v>
                </c:pt>
                <c:pt idx="402">
                  <c:v>6.469089763930465</c:v>
                </c:pt>
                <c:pt idx="403">
                  <c:v>6.4691343232762835</c:v>
                </c:pt>
                <c:pt idx="404">
                  <c:v>6.4691787439366006</c:v>
                </c:pt>
                <c:pt idx="405">
                  <c:v>6.4692230266556621</c:v>
                </c:pt>
                <c:pt idx="406">
                  <c:v>6.4692671721720219</c:v>
                </c:pt>
                <c:pt idx="407">
                  <c:v>6.4693111812185995</c:v>
                </c:pt>
                <c:pt idx="408">
                  <c:v>6.4693550545227394</c:v>
                </c:pt>
                <c:pt idx="409">
                  <c:v>6.4693987928062606</c:v>
                </c:pt>
                <c:pt idx="410">
                  <c:v>6.4694423967855172</c:v>
                </c:pt>
                <c:pt idx="411">
                  <c:v>6.4694858671714517</c:v>
                </c:pt>
                <c:pt idx="412">
                  <c:v>6.4695292046696373</c:v>
                </c:pt>
                <c:pt idx="413">
                  <c:v>6.4695724099803487</c:v>
                </c:pt>
                <c:pt idx="414">
                  <c:v>6.4696154837985969</c:v>
                </c:pt>
                <c:pt idx="415">
                  <c:v>6.4696584268141901</c:v>
                </c:pt>
                <c:pt idx="416">
                  <c:v>6.4697012397117843</c:v>
                </c:pt>
                <c:pt idx="417">
                  <c:v>6.4697439231709275</c:v>
                </c:pt>
                <c:pt idx="418">
                  <c:v>6.4697864778661138</c:v>
                </c:pt>
                <c:pt idx="419">
                  <c:v>6.4698289044668327</c:v>
                </c:pt>
                <c:pt idx="420">
                  <c:v>6.4698712036376138</c:v>
                </c:pt>
                <c:pt idx="421">
                  <c:v>6.4699133760380763</c:v>
                </c:pt>
                <c:pt idx="422">
                  <c:v>6.4699554223229789</c:v>
                </c:pt>
                <c:pt idx="423">
                  <c:v>6.4699973431422606</c:v>
                </c:pt>
                <c:pt idx="424">
                  <c:v>6.4700391391410914</c:v>
                </c:pt>
                <c:pt idx="425">
                  <c:v>6.4700808109599173</c:v>
                </c:pt>
                <c:pt idx="426">
                  <c:v>6.4701223592345016</c:v>
                </c:pt>
                <c:pt idx="427">
                  <c:v>6.470163784595977</c:v>
                </c:pt>
                <c:pt idx="428">
                  <c:v>6.4702050876708768</c:v>
                </c:pt>
                <c:pt idx="429">
                  <c:v>6.4702462690811924</c:v>
                </c:pt>
                <c:pt idx="430">
                  <c:v>6.4702873294444068</c:v>
                </c:pt>
                <c:pt idx="431">
                  <c:v>6.4703282693735433</c:v>
                </c:pt>
                <c:pt idx="432">
                  <c:v>6.4703690894771988</c:v>
                </c:pt>
                <c:pt idx="433">
                  <c:v>6.470409790359593</c:v>
                </c:pt>
                <c:pt idx="434">
                  <c:v>6.4704503726206095</c:v>
                </c:pt>
                <c:pt idx="435">
                  <c:v>6.470490836855828</c:v>
                </c:pt>
                <c:pt idx="436">
                  <c:v>6.4705311836565773</c:v>
                </c:pt>
                <c:pt idx="437">
                  <c:v>6.4705714136099601</c:v>
                </c:pt>
                <c:pt idx="438">
                  <c:v>6.4706115272989031</c:v>
                </c:pt>
                <c:pt idx="439">
                  <c:v>6.470651525302193</c:v>
                </c:pt>
                <c:pt idx="440">
                  <c:v>6.4706914081945097</c:v>
                </c:pt>
                <c:pt idx="441">
                  <c:v>6.4707311765464741</c:v>
                </c:pt>
                <c:pt idx="442">
                  <c:v>6.470770830924673</c:v>
                </c:pt>
                <c:pt idx="443">
                  <c:v>6.4708103718917052</c:v>
                </c:pt>
                <c:pt idx="444">
                  <c:v>6.4708498000062189</c:v>
                </c:pt>
                <c:pt idx="445">
                  <c:v>6.4708891158229385</c:v>
                </c:pt>
                <c:pt idx="446">
                  <c:v>6.4709283198927086</c:v>
                </c:pt>
                <c:pt idx="447">
                  <c:v>6.4709674127625245</c:v>
                </c:pt>
                <c:pt idx="448">
                  <c:v>6.4710063949755749</c:v>
                </c:pt>
                <c:pt idx="449">
                  <c:v>6.4710452670712648</c:v>
                </c:pt>
                <c:pt idx="450">
                  <c:v>6.4710840295852581</c:v>
                </c:pt>
                <c:pt idx="451">
                  <c:v>6.471122683049507</c:v>
                </c:pt>
                <c:pt idx="452">
                  <c:v>6.4711612279922912</c:v>
                </c:pt>
                <c:pt idx="453">
                  <c:v>6.4711996649382435</c:v>
                </c:pt>
                <c:pt idx="454">
                  <c:v>6.4712379944083853</c:v>
                </c:pt>
                <c:pt idx="455">
                  <c:v>6.4712762169201623</c:v>
                </c:pt>
                <c:pt idx="456">
                  <c:v>6.4713143329874736</c:v>
                </c:pt>
                <c:pt idx="457">
                  <c:v>6.4713523431206994</c:v>
                </c:pt>
                <c:pt idx="458">
                  <c:v>6.47139024782674</c:v>
                </c:pt>
                <c:pt idx="459">
                  <c:v>6.4714280476090398</c:v>
                </c:pt>
                <c:pt idx="460">
                  <c:v>6.4714657429676237</c:v>
                </c:pt>
                <c:pt idx="461">
                  <c:v>6.4715033343991211</c:v>
                </c:pt>
                <c:pt idx="462">
                  <c:v>6.4715408223968041</c:v>
                </c:pt>
                <c:pt idx="463">
                  <c:v>6.4715782074506052</c:v>
                </c:pt>
                <c:pt idx="464">
                  <c:v>6.4716154900471583</c:v>
                </c:pt>
                <c:pt idx="465">
                  <c:v>6.4716526706698216</c:v>
                </c:pt>
                <c:pt idx="466">
                  <c:v>6.4716897497987089</c:v>
                </c:pt>
                <c:pt idx="467">
                  <c:v>6.4717267279107125</c:v>
                </c:pt>
                <c:pt idx="468">
                  <c:v>6.471763605479536</c:v>
                </c:pt>
                <c:pt idx="469">
                  <c:v>6.4718003829757258</c:v>
                </c:pt>
                <c:pt idx="470">
                  <c:v>6.4718370608666884</c:v>
                </c:pt>
                <c:pt idx="471">
                  <c:v>6.4718736396167245</c:v>
                </c:pt>
                <c:pt idx="472">
                  <c:v>6.4719101196870543</c:v>
                </c:pt>
                <c:pt idx="473">
                  <c:v>6.4719465015358448</c:v>
                </c:pt>
                <c:pt idx="474">
                  <c:v>6.4719827856182341</c:v>
                </c:pt>
                <c:pt idx="475">
                  <c:v>6.4720189723863601</c:v>
                </c:pt>
                <c:pt idx="476">
                  <c:v>6.47205506228938</c:v>
                </c:pt>
                <c:pt idx="477">
                  <c:v>6.4720910557735092</c:v>
                </c:pt>
                <c:pt idx="478">
                  <c:v>6.4721269532820269</c:v>
                </c:pt>
                <c:pt idx="479">
                  <c:v>6.4721627552553214</c:v>
                </c:pt>
                <c:pt idx="480">
                  <c:v>6.4721984621308977</c:v>
                </c:pt>
                <c:pt idx="481">
                  <c:v>6.4722340743434126</c:v>
                </c:pt>
                <c:pt idx="482">
                  <c:v>6.4722695923246976</c:v>
                </c:pt>
                <c:pt idx="483">
                  <c:v>6.4723050165037748</c:v>
                </c:pt>
                <c:pt idx="484">
                  <c:v>6.4723403473068934</c:v>
                </c:pt>
                <c:pt idx="485">
                  <c:v>6.4723755851575406</c:v>
                </c:pt>
                <c:pt idx="486">
                  <c:v>6.4724107304764731</c:v>
                </c:pt>
                <c:pt idx="487">
                  <c:v>6.4724457836817351</c:v>
                </c:pt>
                <c:pt idx="488">
                  <c:v>6.4724807451886859</c:v>
                </c:pt>
                <c:pt idx="489">
                  <c:v>6.4725156154100159</c:v>
                </c:pt>
                <c:pt idx="490">
                  <c:v>6.4725503947557774</c:v>
                </c:pt>
                <c:pt idx="491">
                  <c:v>6.4725850836333958</c:v>
                </c:pt>
                <c:pt idx="492">
                  <c:v>6.4726196824477</c:v>
                </c:pt>
                <c:pt idx="493">
                  <c:v>6.4726541916009417</c:v>
                </c:pt>
                <c:pt idx="494">
                  <c:v>6.4726886114928153</c:v>
                </c:pt>
                <c:pt idx="495">
                  <c:v>6.4727229425204804</c:v>
                </c:pt>
                <c:pt idx="496">
                  <c:v>6.4727571850785806</c:v>
                </c:pt>
                <c:pt idx="497">
                  <c:v>6.4727913395592651</c:v>
                </c:pt>
                <c:pt idx="498">
                  <c:v>6.4728254063522126</c:v>
                </c:pt>
                <c:pt idx="499">
                  <c:v>6.4728593858446466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0C8-4770-B9D6-77D8E56955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3385136"/>
        <c:axId val="303375984"/>
      </c:scatterChart>
      <c:valAx>
        <c:axId val="303385136"/>
        <c:scaling>
          <c:orientation val="minMax"/>
          <c:max val="3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[2,6-DHB]/mM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303375984"/>
        <c:crosses val="autoZero"/>
        <c:crossBetween val="midCat"/>
      </c:valAx>
      <c:valAx>
        <c:axId val="30337598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>
                    <a:solidFill>
                      <a:sysClr val="windowText" lastClr="000000"/>
                    </a:solidFill>
                    <a:latin typeface="Symbol" panose="05050102010706020507" pitchFamily="18" charset="2"/>
                    <a:cs typeface="Arial" panose="020B0604020202020204" pitchFamily="34" charset="0"/>
                  </a:rPr>
                  <a:t>d </a:t>
                </a:r>
                <a:r>
                  <a:rPr lang="en-GB" sz="120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/ppm</a:t>
                </a:r>
                <a:endParaRPr lang="en-GB" sz="1200">
                  <a:solidFill>
                    <a:sysClr val="windowText" lastClr="000000"/>
                  </a:solidFill>
                  <a:latin typeface="Symbol" panose="05050102010706020507" pitchFamily="18" charset="2"/>
                  <a:cs typeface="Arial" panose="020B0604020202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3033851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square"/>
            <c:size val="10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xVal>
            <c:numRef>
              <c:f>'Bruker (Triazole CD3CN-H2O)'!$P$19:$P$39</c:f>
              <c:numCache>
                <c:formatCode>General</c:formatCode>
                <c:ptCount val="21"/>
                <c:pt idx="0">
                  <c:v>155.20462812040822</c:v>
                </c:pt>
                <c:pt idx="1">
                  <c:v>135.10515090859826</c:v>
                </c:pt>
                <c:pt idx="2">
                  <c:v>118.53547182481513</c:v>
                </c:pt>
                <c:pt idx="3">
                  <c:v>102.75978427887078</c:v>
                </c:pt>
                <c:pt idx="4">
                  <c:v>86.161417353198402</c:v>
                </c:pt>
                <c:pt idx="5">
                  <c:v>70.995689410697068</c:v>
                </c:pt>
                <c:pt idx="6">
                  <c:v>58.231502306888331</c:v>
                </c:pt>
                <c:pt idx="7">
                  <c:v>47.177469419583907</c:v>
                </c:pt>
                <c:pt idx="8">
                  <c:v>37.978742144961679</c:v>
                </c:pt>
                <c:pt idx="9">
                  <c:v>30.532314878929036</c:v>
                </c:pt>
                <c:pt idx="10">
                  <c:v>23.433758348512448</c:v>
                </c:pt>
                <c:pt idx="11">
                  <c:v>18.095849701239644</c:v>
                </c:pt>
                <c:pt idx="12">
                  <c:v>13.961393351208979</c:v>
                </c:pt>
                <c:pt idx="13">
                  <c:v>10.285599368850754</c:v>
                </c:pt>
                <c:pt idx="14">
                  <c:v>7.6332767179250975</c:v>
                </c:pt>
                <c:pt idx="15">
                  <c:v>6.0601962602516695</c:v>
                </c:pt>
                <c:pt idx="16">
                  <c:v>4.0919447835200282</c:v>
                </c:pt>
                <c:pt idx="17">
                  <c:v>2.9521495096245336</c:v>
                </c:pt>
                <c:pt idx="18">
                  <c:v>2.0833625289439244</c:v>
                </c:pt>
                <c:pt idx="19">
                  <c:v>1.4909606437627385</c:v>
                </c:pt>
                <c:pt idx="20">
                  <c:v>1.1675971082278687</c:v>
                </c:pt>
              </c:numCache>
            </c:numRef>
          </c:xVal>
          <c:yVal>
            <c:numRef>
              <c:f>'Bruker (Triazole CD3CN-H2O)'!$I$19:$I$39</c:f>
              <c:numCache>
                <c:formatCode>General</c:formatCode>
                <c:ptCount val="21"/>
                <c:pt idx="0">
                  <c:v>9.0825759999999995</c:v>
                </c:pt>
                <c:pt idx="1">
                  <c:v>9.0678400000000003</c:v>
                </c:pt>
                <c:pt idx="2">
                  <c:v>9.0495739999999998</c:v>
                </c:pt>
                <c:pt idx="3">
                  <c:v>9.0291189999999997</c:v>
                </c:pt>
                <c:pt idx="4">
                  <c:v>9.0053099999999997</c:v>
                </c:pt>
                <c:pt idx="5">
                  <c:v>8.9779949999999999</c:v>
                </c:pt>
                <c:pt idx="6">
                  <c:v>8.9604879999999998</c:v>
                </c:pt>
                <c:pt idx="7">
                  <c:v>8.9228749999999994</c:v>
                </c:pt>
                <c:pt idx="8">
                  <c:v>8.8754080000000002</c:v>
                </c:pt>
                <c:pt idx="9">
                  <c:v>8.8191049999999986</c:v>
                </c:pt>
                <c:pt idx="10">
                  <c:v>8.7968849999999996</c:v>
                </c:pt>
                <c:pt idx="11">
                  <c:v>8.7283839999999984</c:v>
                </c:pt>
                <c:pt idx="12">
                  <c:v>8.6573580000000003</c:v>
                </c:pt>
                <c:pt idx="13">
                  <c:v>8.6325810000000001</c:v>
                </c:pt>
                <c:pt idx="14">
                  <c:v>8.5681349999999998</c:v>
                </c:pt>
                <c:pt idx="15">
                  <c:v>8.5118939999999998</c:v>
                </c:pt>
                <c:pt idx="16">
                  <c:v>8.4666709999999998</c:v>
                </c:pt>
                <c:pt idx="17">
                  <c:v>8.4509749999999997</c:v>
                </c:pt>
                <c:pt idx="18">
                  <c:v>8.4161889999999993</c:v>
                </c:pt>
                <c:pt idx="19">
                  <c:v>8.3898200000000003</c:v>
                </c:pt>
                <c:pt idx="20">
                  <c:v>8.3763850000000009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2F4-44BD-9273-F0E5AE788589}"/>
            </c:ext>
          </c:extLst>
        </c:ser>
        <c:ser>
          <c:idx val="3"/>
          <c:order val="3"/>
          <c:spPr>
            <a:ln w="25400" cap="rnd">
              <a:noFill/>
              <a:round/>
            </a:ln>
            <a:effectLst/>
          </c:spPr>
          <c:marker>
            <c:symbol val="x"/>
            <c:size val="18"/>
            <c:spPr>
              <a:noFill/>
              <a:ln w="25400">
                <a:solidFill>
                  <a:schemeClr val="tx1"/>
                </a:solidFill>
              </a:ln>
              <a:effectLst/>
            </c:spPr>
          </c:marker>
          <c:xVal>
            <c:numRef>
              <c:f>'Bruker (Triazole CD3CN-H2O)'!$P$19:$P$39</c:f>
              <c:numCache>
                <c:formatCode>General</c:formatCode>
                <c:ptCount val="21"/>
                <c:pt idx="0">
                  <c:v>155.20462812040822</c:v>
                </c:pt>
                <c:pt idx="1">
                  <c:v>135.10515090859826</c:v>
                </c:pt>
                <c:pt idx="2">
                  <c:v>118.53547182481513</c:v>
                </c:pt>
                <c:pt idx="3">
                  <c:v>102.75978427887078</c:v>
                </c:pt>
                <c:pt idx="4">
                  <c:v>86.161417353198402</c:v>
                </c:pt>
                <c:pt idx="5">
                  <c:v>70.995689410697068</c:v>
                </c:pt>
                <c:pt idx="6">
                  <c:v>58.231502306888331</c:v>
                </c:pt>
                <c:pt idx="7">
                  <c:v>47.177469419583907</c:v>
                </c:pt>
                <c:pt idx="8">
                  <c:v>37.978742144961679</c:v>
                </c:pt>
                <c:pt idx="9">
                  <c:v>30.532314878929036</c:v>
                </c:pt>
                <c:pt idx="10">
                  <c:v>23.433758348512448</c:v>
                </c:pt>
                <c:pt idx="11">
                  <c:v>18.095849701239644</c:v>
                </c:pt>
                <c:pt idx="12">
                  <c:v>13.961393351208979</c:v>
                </c:pt>
                <c:pt idx="13">
                  <c:v>10.285599368850754</c:v>
                </c:pt>
                <c:pt idx="14">
                  <c:v>7.6332767179250975</c:v>
                </c:pt>
                <c:pt idx="15">
                  <c:v>6.0601962602516695</c:v>
                </c:pt>
                <c:pt idx="16">
                  <c:v>4.0919447835200282</c:v>
                </c:pt>
                <c:pt idx="17">
                  <c:v>2.9521495096245336</c:v>
                </c:pt>
                <c:pt idx="18">
                  <c:v>2.0833625289439244</c:v>
                </c:pt>
                <c:pt idx="19">
                  <c:v>1.4909606437627385</c:v>
                </c:pt>
                <c:pt idx="20">
                  <c:v>1.1675971082278687</c:v>
                </c:pt>
              </c:numCache>
            </c:numRef>
          </c:xVal>
          <c:yVal>
            <c:numRef>
              <c:f>'Bruker (Triazole CD3CN-H2O)'!$AN$19:$AN$39</c:f>
              <c:numCache>
                <c:formatCode>General</c:formatCode>
                <c:ptCount val="21"/>
                <c:pt idx="0">
                  <c:v>9.0766579564808296</c:v>
                </c:pt>
                <c:pt idx="1">
                  <c:v>9.0657686754568427</c:v>
                </c:pt>
                <c:pt idx="2">
                  <c:v>9.0501149217708612</c:v>
                </c:pt>
                <c:pt idx="3">
                  <c:v>9.0323164862911565</c:v>
                </c:pt>
                <c:pt idx="4">
                  <c:v>9.0118699773425721</c:v>
                </c:pt>
                <c:pt idx="5">
                  <c:v>8.9872440562829858</c:v>
                </c:pt>
                <c:pt idx="6">
                  <c:v>8.9487861470972572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2F4-44BD-9273-F0E5AE7885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5222879"/>
        <c:axId val="225224543"/>
      </c:scatterChart>
      <c:scatterChart>
        <c:scatterStyle val="lineMarker"/>
        <c:varyColors val="0"/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diamond"/>
            <c:size val="12"/>
            <c:spPr>
              <a:solidFill>
                <a:srgbClr val="FF0000"/>
              </a:solidFill>
              <a:ln w="9525">
                <a:noFill/>
              </a:ln>
              <a:effectLst/>
            </c:spPr>
          </c:marker>
          <c:xVal>
            <c:numRef>
              <c:f>'Bruker (Triazole CD3CN-H2O)'!$P$19:$P$39</c:f>
              <c:numCache>
                <c:formatCode>General</c:formatCode>
                <c:ptCount val="21"/>
                <c:pt idx="0">
                  <c:v>155.20462812040822</c:v>
                </c:pt>
                <c:pt idx="1">
                  <c:v>135.10515090859826</c:v>
                </c:pt>
                <c:pt idx="2">
                  <c:v>118.53547182481513</c:v>
                </c:pt>
                <c:pt idx="3">
                  <c:v>102.75978427887078</c:v>
                </c:pt>
                <c:pt idx="4">
                  <c:v>86.161417353198402</c:v>
                </c:pt>
                <c:pt idx="5">
                  <c:v>70.995689410697068</c:v>
                </c:pt>
                <c:pt idx="6">
                  <c:v>58.231502306888331</c:v>
                </c:pt>
                <c:pt idx="7">
                  <c:v>47.177469419583907</c:v>
                </c:pt>
                <c:pt idx="8">
                  <c:v>37.978742144961679</c:v>
                </c:pt>
                <c:pt idx="9">
                  <c:v>30.532314878929036</c:v>
                </c:pt>
                <c:pt idx="10">
                  <c:v>23.433758348512448</c:v>
                </c:pt>
                <c:pt idx="11">
                  <c:v>18.095849701239644</c:v>
                </c:pt>
                <c:pt idx="12">
                  <c:v>13.961393351208979</c:v>
                </c:pt>
                <c:pt idx="13">
                  <c:v>10.285599368850754</c:v>
                </c:pt>
                <c:pt idx="14">
                  <c:v>7.6332767179250975</c:v>
                </c:pt>
                <c:pt idx="15">
                  <c:v>6.0601962602516695</c:v>
                </c:pt>
                <c:pt idx="16">
                  <c:v>4.0919447835200282</c:v>
                </c:pt>
                <c:pt idx="17">
                  <c:v>2.9521495096245336</c:v>
                </c:pt>
                <c:pt idx="18">
                  <c:v>2.0833625289439244</c:v>
                </c:pt>
                <c:pt idx="19">
                  <c:v>1.4909606437627385</c:v>
                </c:pt>
                <c:pt idx="20">
                  <c:v>1.1675971082278687</c:v>
                </c:pt>
              </c:numCache>
            </c:numRef>
          </c:xVal>
          <c:yVal>
            <c:numRef>
              <c:f>'Bruker (Triazole CD3CN-H2O)'!$H$19:$H$39</c:f>
              <c:numCache>
                <c:formatCode>General</c:formatCode>
                <c:ptCount val="21"/>
                <c:pt idx="0">
                  <c:v>6.433211</c:v>
                </c:pt>
                <c:pt idx="1">
                  <c:v>6.429335</c:v>
                </c:pt>
                <c:pt idx="2">
                  <c:v>6.4243220000000001</c:v>
                </c:pt>
                <c:pt idx="3">
                  <c:v>6.4194800000000001</c:v>
                </c:pt>
                <c:pt idx="4">
                  <c:v>6.4148329999999998</c:v>
                </c:pt>
                <c:pt idx="5">
                  <c:v>6.4101369999999998</c:v>
                </c:pt>
                <c:pt idx="6">
                  <c:v>6.4040889999999999</c:v>
                </c:pt>
                <c:pt idx="7">
                  <c:v>6.3970099999999999</c:v>
                </c:pt>
                <c:pt idx="8">
                  <c:v>6.3913209999999996</c:v>
                </c:pt>
                <c:pt idx="9">
                  <c:v>6.386361</c:v>
                </c:pt>
                <c:pt idx="10">
                  <c:v>6.3812560000000005</c:v>
                </c:pt>
                <c:pt idx="11">
                  <c:v>6.376773</c:v>
                </c:pt>
                <c:pt idx="12">
                  <c:v>6.3727580000000001</c:v>
                </c:pt>
                <c:pt idx="13">
                  <c:v>6.3693720000000003</c:v>
                </c:pt>
                <c:pt idx="14">
                  <c:v>6.3665240000000001</c:v>
                </c:pt>
                <c:pt idx="15">
                  <c:v>6.3643890000000001</c:v>
                </c:pt>
                <c:pt idx="16">
                  <c:v>6.3623649999999996</c:v>
                </c:pt>
                <c:pt idx="17">
                  <c:v>6.3605099999999997</c:v>
                </c:pt>
                <c:pt idx="18">
                  <c:v>6.3587040000000004</c:v>
                </c:pt>
                <c:pt idx="19">
                  <c:v>6.35846</c:v>
                </c:pt>
                <c:pt idx="20">
                  <c:v>6.3584134999999993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2F4-44BD-9273-F0E5AE788589}"/>
            </c:ext>
          </c:extLst>
        </c:ser>
        <c:ser>
          <c:idx val="2"/>
          <c:order val="2"/>
          <c:spPr>
            <a:ln w="25400" cap="rnd">
              <a:noFill/>
              <a:round/>
            </a:ln>
            <a:effectLst/>
          </c:spPr>
          <c:marker>
            <c:symbol val="x"/>
            <c:size val="18"/>
            <c:spPr>
              <a:noFill/>
              <a:ln w="25400">
                <a:solidFill>
                  <a:srgbClr val="FF0000"/>
                </a:solidFill>
              </a:ln>
              <a:effectLst/>
            </c:spPr>
          </c:marker>
          <c:xVal>
            <c:numRef>
              <c:f>'Bruker (Triazole CD3CN-H2O)'!$P$19:$P$39</c:f>
              <c:numCache>
                <c:formatCode>General</c:formatCode>
                <c:ptCount val="21"/>
                <c:pt idx="0">
                  <c:v>155.20462812040822</c:v>
                </c:pt>
                <c:pt idx="1">
                  <c:v>135.10515090859826</c:v>
                </c:pt>
                <c:pt idx="2">
                  <c:v>118.53547182481513</c:v>
                </c:pt>
                <c:pt idx="3">
                  <c:v>102.75978427887078</c:v>
                </c:pt>
                <c:pt idx="4">
                  <c:v>86.161417353198402</c:v>
                </c:pt>
                <c:pt idx="5">
                  <c:v>70.995689410697068</c:v>
                </c:pt>
                <c:pt idx="6">
                  <c:v>58.231502306888331</c:v>
                </c:pt>
                <c:pt idx="7">
                  <c:v>47.177469419583907</c:v>
                </c:pt>
                <c:pt idx="8">
                  <c:v>37.978742144961679</c:v>
                </c:pt>
                <c:pt idx="9">
                  <c:v>30.532314878929036</c:v>
                </c:pt>
                <c:pt idx="10">
                  <c:v>23.433758348512448</c:v>
                </c:pt>
                <c:pt idx="11">
                  <c:v>18.095849701239644</c:v>
                </c:pt>
                <c:pt idx="12">
                  <c:v>13.961393351208979</c:v>
                </c:pt>
                <c:pt idx="13">
                  <c:v>10.285599368850754</c:v>
                </c:pt>
                <c:pt idx="14">
                  <c:v>7.6332767179250975</c:v>
                </c:pt>
                <c:pt idx="15">
                  <c:v>6.0601962602516695</c:v>
                </c:pt>
                <c:pt idx="16">
                  <c:v>4.0919447835200282</c:v>
                </c:pt>
                <c:pt idx="17">
                  <c:v>2.9521495096245336</c:v>
                </c:pt>
                <c:pt idx="18">
                  <c:v>2.0833625289439244</c:v>
                </c:pt>
                <c:pt idx="19">
                  <c:v>1.4909606437627385</c:v>
                </c:pt>
                <c:pt idx="20">
                  <c:v>1.1675971082278687</c:v>
                </c:pt>
              </c:numCache>
            </c:numRef>
          </c:xVal>
          <c:yVal>
            <c:numRef>
              <c:f>'Bruker (Triazole CD3CN-H2O)'!$X$19:$X$39</c:f>
              <c:numCache>
                <c:formatCode>General</c:formatCode>
                <c:ptCount val="21"/>
                <c:pt idx="0">
                  <c:v>6.4333488283536617</c:v>
                </c:pt>
                <c:pt idx="1">
                  <c:v>6.4286558915096892</c:v>
                </c:pt>
                <c:pt idx="2">
                  <c:v>6.4256100232363327</c:v>
                </c:pt>
                <c:pt idx="3">
                  <c:v>6.4214737346369173</c:v>
                </c:pt>
                <c:pt idx="4">
                  <c:v>6.4148979029160147</c:v>
                </c:pt>
                <c:pt idx="5">
                  <c:v>6.4074475044545034</c:v>
                </c:pt>
                <c:pt idx="6">
                  <c:v>6.4016479588649142</c:v>
                </c:pt>
                <c:pt idx="7">
                  <c:v>6.3968520366027235</c:v>
                </c:pt>
                <c:pt idx="8">
                  <c:v>6.3913473677423989</c:v>
                </c:pt>
                <c:pt idx="9">
                  <c:v>6.3863341451345157</c:v>
                </c:pt>
                <c:pt idx="10">
                  <c:v>6.3811639319417397</c:v>
                </c:pt>
                <c:pt idx="11">
                  <c:v>6.3795198559492894</c:v>
                </c:pt>
                <c:pt idx="12">
                  <c:v>6.3739733507996705</c:v>
                </c:pt>
                <c:pt idx="13">
                  <c:v>6.3692267705177361</c:v>
                </c:pt>
                <c:pt idx="14">
                  <c:v>6.3659211345134237</c:v>
                </c:pt>
                <c:pt idx="15">
                  <c:v>6.3640078491468088</c:v>
                </c:pt>
                <c:pt idx="16">
                  <c:v>6.3616619390524862</c:v>
                </c:pt>
                <c:pt idx="17">
                  <c:v>6.3603242842563921</c:v>
                </c:pt>
                <c:pt idx="18">
                  <c:v>6.3593136824179703</c:v>
                </c:pt>
                <c:pt idx="19">
                  <c:v>6.3586285612656344</c:v>
                </c:pt>
                <c:pt idx="20">
                  <c:v>6.3582556245590185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72F4-44BD-9273-F0E5AE7885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5213311"/>
        <c:axId val="225222047"/>
      </c:scatterChart>
      <c:valAx>
        <c:axId val="22522287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[2,6-DHB]/mM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25224543"/>
        <c:crosses val="autoZero"/>
        <c:crossBetween val="midCat"/>
      </c:valAx>
      <c:valAx>
        <c:axId val="225224543"/>
        <c:scaling>
          <c:orientation val="minMax"/>
          <c:min val="8.4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Triazole chemical shift/ppm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0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25222879"/>
        <c:crosses val="autoZero"/>
        <c:crossBetween val="midCat"/>
      </c:valAx>
      <c:valAx>
        <c:axId val="225222047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rgbClr val="FF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>
                    <a:solidFill>
                      <a:srgbClr val="FF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2,6-DHB chemical shift/ppm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rgbClr val="FF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12700" cap="flat" cmpd="sng" algn="ctr">
            <a:solidFill>
              <a:srgbClr val="FF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rgbClr val="FF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25213311"/>
        <c:crosses val="max"/>
        <c:crossBetween val="midCat"/>
      </c:valAx>
      <c:valAx>
        <c:axId val="22521331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252220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323476845160952"/>
          <c:y val="4.177726396734003E-2"/>
          <c:w val="0.81659780762698775"/>
          <c:h val="0.76968382556928328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x"/>
            <c:size val="9"/>
            <c:spPr>
              <a:noFill/>
              <a:ln w="34925">
                <a:solidFill>
                  <a:srgbClr val="FF0000"/>
                </a:solidFill>
              </a:ln>
              <a:effectLst/>
            </c:spPr>
          </c:marker>
          <c:xVal>
            <c:numRef>
              <c:f>'pKa Salicylic acid (CD3CN-H2O)'!$D$33:$D$76</c:f>
              <c:numCache>
                <c:formatCode>General</c:formatCode>
                <c:ptCount val="44"/>
                <c:pt idx="0">
                  <c:v>2.2984873404157171</c:v>
                </c:pt>
                <c:pt idx="1">
                  <c:v>2.3435251287134529</c:v>
                </c:pt>
                <c:pt idx="2">
                  <c:v>2.3743813623514534</c:v>
                </c:pt>
                <c:pt idx="3">
                  <c:v>2.4204261954055037</c:v>
                </c:pt>
                <c:pt idx="4">
                  <c:v>2.4640092576711567</c:v>
                </c:pt>
                <c:pt idx="5">
                  <c:v>2.5119162704354348</c:v>
                </c:pt>
                <c:pt idx="6">
                  <c:v>2.5665980850843595</c:v>
                </c:pt>
                <c:pt idx="7">
                  <c:v>2.6269722426937188</c:v>
                </c:pt>
                <c:pt idx="8">
                  <c:v>2.6833412839206807</c:v>
                </c:pt>
                <c:pt idx="9">
                  <c:v>2.7558470732561315</c:v>
                </c:pt>
                <c:pt idx="10">
                  <c:v>2.8471829424741206</c:v>
                </c:pt>
                <c:pt idx="11">
                  <c:v>2.9215205566637836</c:v>
                </c:pt>
                <c:pt idx="12">
                  <c:v>3.0317148885729077</c:v>
                </c:pt>
                <c:pt idx="13">
                  <c:v>3.1835709959420053</c:v>
                </c:pt>
                <c:pt idx="14">
                  <c:v>3.3319932755099053</c:v>
                </c:pt>
                <c:pt idx="15">
                  <c:v>3.5105976060839157</c:v>
                </c:pt>
                <c:pt idx="16">
                  <c:v>3.7127191975078087</c:v>
                </c:pt>
                <c:pt idx="17">
                  <c:v>3.9202170583988396</c:v>
                </c:pt>
                <c:pt idx="18">
                  <c:v>4.1434493194460682</c:v>
                </c:pt>
                <c:pt idx="19">
                  <c:v>4.3027329564832355</c:v>
                </c:pt>
                <c:pt idx="20">
                  <c:v>4.4561717985502645</c:v>
                </c:pt>
                <c:pt idx="21">
                  <c:v>4.6062632282915104</c:v>
                </c:pt>
                <c:pt idx="22">
                  <c:v>4.7107035787579532</c:v>
                </c:pt>
                <c:pt idx="23">
                  <c:v>4.821158525793944</c:v>
                </c:pt>
                <c:pt idx="24">
                  <c:v>4.9584062859152827</c:v>
                </c:pt>
                <c:pt idx="25">
                  <c:v>5.0596793891043879</c:v>
                </c:pt>
                <c:pt idx="26">
                  <c:v>5.1823066842363152</c:v>
                </c:pt>
                <c:pt idx="27">
                  <c:v>5.2586691307350524</c:v>
                </c:pt>
                <c:pt idx="28">
                  <c:v>5.3829284100109209</c:v>
                </c:pt>
                <c:pt idx="29">
                  <c:v>5.4591256640248105</c:v>
                </c:pt>
                <c:pt idx="30">
                  <c:v>5.5682938075922399</c:v>
                </c:pt>
                <c:pt idx="31">
                  <c:v>5.6704020852033761</c:v>
                </c:pt>
                <c:pt idx="32">
                  <c:v>5.7135378686623843</c:v>
                </c:pt>
                <c:pt idx="33">
                  <c:v>5.8218330250629773</c:v>
                </c:pt>
                <c:pt idx="34">
                  <c:v>5.9008370216083614</c:v>
                </c:pt>
                <c:pt idx="35">
                  <c:v>5.9817211894936611</c:v>
                </c:pt>
                <c:pt idx="36">
                  <c:v>6.0734379524261435</c:v>
                </c:pt>
                <c:pt idx="37">
                  <c:v>6.1449405376714319</c:v>
                </c:pt>
                <c:pt idx="38">
                  <c:v>6.2830112874570379</c:v>
                </c:pt>
                <c:pt idx="39">
                  <c:v>6.3616999822627296</c:v>
                </c:pt>
                <c:pt idx="40">
                  <c:v>6.4782036049406591</c:v>
                </c:pt>
                <c:pt idx="41">
                  <c:v>6.6120247612228251</c:v>
                </c:pt>
                <c:pt idx="42">
                  <c:v>6.6630871977185597</c:v>
                </c:pt>
                <c:pt idx="43">
                  <c:v>6.8558516868480854</c:v>
                </c:pt>
              </c:numCache>
            </c:numRef>
          </c:xVal>
          <c:yVal>
            <c:numRef>
              <c:f>'pKa Salicylic acid (CD3CN-H2O)'!$AN$33:$AN$76</c:f>
              <c:numCache>
                <c:formatCode>General</c:formatCode>
                <c:ptCount val="44"/>
                <c:pt idx="0">
                  <c:v>7.5510790599999993</c:v>
                </c:pt>
                <c:pt idx="1">
                  <c:v>7.5547189999999995</c:v>
                </c:pt>
                <c:pt idx="2">
                  <c:v>7.5532816</c:v>
                </c:pt>
                <c:pt idx="3">
                  <c:v>7.5563913999999999</c:v>
                </c:pt>
                <c:pt idx="4">
                  <c:v>7.5484200000000001</c:v>
                </c:pt>
                <c:pt idx="5">
                  <c:v>7.5483944100000002</c:v>
                </c:pt>
                <c:pt idx="6">
                  <c:v>7.5450189999999999</c:v>
                </c:pt>
                <c:pt idx="7">
                  <c:v>7.5452580000000005</c:v>
                </c:pt>
                <c:pt idx="8">
                  <c:v>7.5476619999999999</c:v>
                </c:pt>
                <c:pt idx="9">
                  <c:v>7.5478670000000001</c:v>
                </c:pt>
                <c:pt idx="10">
                  <c:v>7.5399599999999998</c:v>
                </c:pt>
                <c:pt idx="11">
                  <c:v>7.5362332099999998</c:v>
                </c:pt>
                <c:pt idx="12">
                  <c:v>7.5278142500000005</c:v>
                </c:pt>
                <c:pt idx="13">
                  <c:v>7.5250803600000005</c:v>
                </c:pt>
                <c:pt idx="14">
                  <c:v>7.5075179480000003</c:v>
                </c:pt>
                <c:pt idx="15">
                  <c:v>7.4878629999999999</c:v>
                </c:pt>
                <c:pt idx="16">
                  <c:v>7.4622099999999998</c:v>
                </c:pt>
                <c:pt idx="17">
                  <c:v>7.4497464500000001</c:v>
                </c:pt>
                <c:pt idx="18">
                  <c:v>7.4322109999999997</c:v>
                </c:pt>
                <c:pt idx="19">
                  <c:v>7.4252329999999995</c:v>
                </c:pt>
                <c:pt idx="20">
                  <c:v>7.4188291</c:v>
                </c:pt>
                <c:pt idx="21">
                  <c:v>7.4128909999999992</c:v>
                </c:pt>
                <c:pt idx="22">
                  <c:v>7.41066</c:v>
                </c:pt>
                <c:pt idx="23">
                  <c:v>7.4082935999999995</c:v>
                </c:pt>
                <c:pt idx="24">
                  <c:v>7.4039609999999998</c:v>
                </c:pt>
                <c:pt idx="25">
                  <c:v>7.4036089999999994</c:v>
                </c:pt>
                <c:pt idx="26">
                  <c:v>7.4028609999999997</c:v>
                </c:pt>
                <c:pt idx="27">
                  <c:v>7.4027370000000001</c:v>
                </c:pt>
                <c:pt idx="28">
                  <c:v>7.3982826099999999</c:v>
                </c:pt>
                <c:pt idx="29">
                  <c:v>7.3990290000000005</c:v>
                </c:pt>
                <c:pt idx="30">
                  <c:v>7.40062</c:v>
                </c:pt>
                <c:pt idx="31">
                  <c:v>7.3947799999999999</c:v>
                </c:pt>
                <c:pt idx="32">
                  <c:v>7.3979560000000006</c:v>
                </c:pt>
                <c:pt idx="33">
                  <c:v>7.4007482829999995</c:v>
                </c:pt>
                <c:pt idx="34">
                  <c:v>7.3959161340000001</c:v>
                </c:pt>
                <c:pt idx="35">
                  <c:v>7.397589</c:v>
                </c:pt>
                <c:pt idx="36">
                  <c:v>7.3972048130000001</c:v>
                </c:pt>
                <c:pt idx="37">
                  <c:v>7.3978999999999999</c:v>
                </c:pt>
                <c:pt idx="38">
                  <c:v>7.3964075130000007</c:v>
                </c:pt>
                <c:pt idx="39">
                  <c:v>7.397160253</c:v>
                </c:pt>
                <c:pt idx="40">
                  <c:v>7.3969149999999999</c:v>
                </c:pt>
                <c:pt idx="41">
                  <c:v>7.3973300000000002</c:v>
                </c:pt>
                <c:pt idx="42">
                  <c:v>7.3974300000000008</c:v>
                </c:pt>
                <c:pt idx="43">
                  <c:v>7.39438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F75-4F08-BD6C-03F910E13E85}"/>
            </c:ext>
          </c:extLst>
        </c:ser>
        <c:ser>
          <c:idx val="1"/>
          <c:order val="1"/>
          <c:spPr>
            <a:ln w="412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'pKa Salicylic acid (CD3CN-H2O)'!$D$33:$D$76</c:f>
              <c:numCache>
                <c:formatCode>General</c:formatCode>
                <c:ptCount val="44"/>
                <c:pt idx="0">
                  <c:v>2.2984873404157171</c:v>
                </c:pt>
                <c:pt idx="1">
                  <c:v>2.3435251287134529</c:v>
                </c:pt>
                <c:pt idx="2">
                  <c:v>2.3743813623514534</c:v>
                </c:pt>
                <c:pt idx="3">
                  <c:v>2.4204261954055037</c:v>
                </c:pt>
                <c:pt idx="4">
                  <c:v>2.4640092576711567</c:v>
                </c:pt>
                <c:pt idx="5">
                  <c:v>2.5119162704354348</c:v>
                </c:pt>
                <c:pt idx="6">
                  <c:v>2.5665980850843595</c:v>
                </c:pt>
                <c:pt idx="7">
                  <c:v>2.6269722426937188</c:v>
                </c:pt>
                <c:pt idx="8">
                  <c:v>2.6833412839206807</c:v>
                </c:pt>
                <c:pt idx="9">
                  <c:v>2.7558470732561315</c:v>
                </c:pt>
                <c:pt idx="10">
                  <c:v>2.8471829424741206</c:v>
                </c:pt>
                <c:pt idx="11">
                  <c:v>2.9215205566637836</c:v>
                </c:pt>
                <c:pt idx="12">
                  <c:v>3.0317148885729077</c:v>
                </c:pt>
                <c:pt idx="13">
                  <c:v>3.1835709959420053</c:v>
                </c:pt>
                <c:pt idx="14">
                  <c:v>3.3319932755099053</c:v>
                </c:pt>
                <c:pt idx="15">
                  <c:v>3.5105976060839157</c:v>
                </c:pt>
                <c:pt idx="16">
                  <c:v>3.7127191975078087</c:v>
                </c:pt>
                <c:pt idx="17">
                  <c:v>3.9202170583988396</c:v>
                </c:pt>
                <c:pt idx="18">
                  <c:v>4.1434493194460682</c:v>
                </c:pt>
                <c:pt idx="19">
                  <c:v>4.3027329564832355</c:v>
                </c:pt>
                <c:pt idx="20">
                  <c:v>4.4561717985502645</c:v>
                </c:pt>
                <c:pt idx="21">
                  <c:v>4.6062632282915104</c:v>
                </c:pt>
                <c:pt idx="22">
                  <c:v>4.7107035787579532</c:v>
                </c:pt>
                <c:pt idx="23">
                  <c:v>4.821158525793944</c:v>
                </c:pt>
                <c:pt idx="24">
                  <c:v>4.9584062859152827</c:v>
                </c:pt>
                <c:pt idx="25">
                  <c:v>5.0596793891043879</c:v>
                </c:pt>
                <c:pt idx="26">
                  <c:v>5.1823066842363152</c:v>
                </c:pt>
                <c:pt idx="27">
                  <c:v>5.2586691307350524</c:v>
                </c:pt>
                <c:pt idx="28">
                  <c:v>5.3829284100109209</c:v>
                </c:pt>
                <c:pt idx="29">
                  <c:v>5.4591256640248105</c:v>
                </c:pt>
                <c:pt idx="30">
                  <c:v>5.5682938075922399</c:v>
                </c:pt>
                <c:pt idx="31">
                  <c:v>5.6704020852033761</c:v>
                </c:pt>
                <c:pt idx="32">
                  <c:v>5.7135378686623843</c:v>
                </c:pt>
                <c:pt idx="33">
                  <c:v>5.8218330250629773</c:v>
                </c:pt>
                <c:pt idx="34">
                  <c:v>5.9008370216083614</c:v>
                </c:pt>
                <c:pt idx="35">
                  <c:v>5.9817211894936611</c:v>
                </c:pt>
                <c:pt idx="36">
                  <c:v>6.0734379524261435</c:v>
                </c:pt>
                <c:pt idx="37">
                  <c:v>6.1449405376714319</c:v>
                </c:pt>
                <c:pt idx="38">
                  <c:v>6.2830112874570379</c:v>
                </c:pt>
                <c:pt idx="39">
                  <c:v>6.3616999822627296</c:v>
                </c:pt>
                <c:pt idx="40">
                  <c:v>6.4782036049406591</c:v>
                </c:pt>
                <c:pt idx="41">
                  <c:v>6.6120247612228251</c:v>
                </c:pt>
                <c:pt idx="42">
                  <c:v>6.6630871977185597</c:v>
                </c:pt>
                <c:pt idx="43">
                  <c:v>6.8558516868480854</c:v>
                </c:pt>
              </c:numCache>
            </c:numRef>
          </c:xVal>
          <c:yVal>
            <c:numRef>
              <c:f>'pKa Salicylic acid (CD3CN-H2O)'!$AQ$33:$AQ$76</c:f>
              <c:numCache>
                <c:formatCode>General</c:formatCode>
                <c:ptCount val="44"/>
                <c:pt idx="0">
                  <c:v>7.5552422330834617</c:v>
                </c:pt>
                <c:pt idx="1">
                  <c:v>7.5544235144525169</c:v>
                </c:pt>
                <c:pt idx="2">
                  <c:v>7.5538290937891217</c:v>
                </c:pt>
                <c:pt idx="3">
                  <c:v>7.5528493858277628</c:v>
                </c:pt>
                <c:pt idx="4">
                  <c:v>7.5518493411315637</c:v>
                </c:pt>
                <c:pt idx="5">
                  <c:v>7.5506410101399988</c:v>
                </c:pt>
                <c:pt idx="6">
                  <c:v>7.5491140450106791</c:v>
                </c:pt>
                <c:pt idx="7">
                  <c:v>7.547234273395321</c:v>
                </c:pt>
                <c:pt idx="8">
                  <c:v>7.5452797275103336</c:v>
                </c:pt>
                <c:pt idx="9">
                  <c:v>7.5424552104740812</c:v>
                </c:pt>
                <c:pt idx="10">
                  <c:v>7.5383620469464807</c:v>
                </c:pt>
                <c:pt idx="11">
                  <c:v>7.5345435116323909</c:v>
                </c:pt>
                <c:pt idx="12">
                  <c:v>7.5280571002554773</c:v>
                </c:pt>
                <c:pt idx="13">
                  <c:v>7.5174612917089529</c:v>
                </c:pt>
                <c:pt idx="14">
                  <c:v>7.5053520008073624</c:v>
                </c:pt>
                <c:pt idx="15">
                  <c:v>7.4890887241922126</c:v>
                </c:pt>
                <c:pt idx="16">
                  <c:v>7.4698721868476721</c:v>
                </c:pt>
                <c:pt idx="17">
                  <c:v>7.451226227743736</c:v>
                </c:pt>
                <c:pt idx="18">
                  <c:v>7.4343209745131889</c:v>
                </c:pt>
                <c:pt idx="19">
                  <c:v>7.4247696973481219</c:v>
                </c:pt>
                <c:pt idx="20">
                  <c:v>7.4175149990052116</c:v>
                </c:pt>
                <c:pt idx="21">
                  <c:v>7.4120521585483381</c:v>
                </c:pt>
                <c:pt idx="22">
                  <c:v>7.4090589749152462</c:v>
                </c:pt>
                <c:pt idx="23">
                  <c:v>7.4064957708481289</c:v>
                </c:pt>
                <c:pt idx="24">
                  <c:v>7.4040190341469758</c:v>
                </c:pt>
                <c:pt idx="25">
                  <c:v>7.4025980696485503</c:v>
                </c:pt>
                <c:pt idx="26">
                  <c:v>7.4012443589794694</c:v>
                </c:pt>
                <c:pt idx="27">
                  <c:v>7.4005663230043766</c:v>
                </c:pt>
                <c:pt idx="28">
                  <c:v>7.3996809437832614</c:v>
                </c:pt>
                <c:pt idx="29">
                  <c:v>7.3992471506044906</c:v>
                </c:pt>
                <c:pt idx="30">
                  <c:v>7.3987415910657051</c:v>
                </c:pt>
                <c:pt idx="31">
                  <c:v>7.3983689376643325</c:v>
                </c:pt>
                <c:pt idx="32">
                  <c:v>7.3982355262539921</c:v>
                </c:pt>
                <c:pt idx="33">
                  <c:v>7.397953040952542</c:v>
                </c:pt>
                <c:pt idx="34">
                  <c:v>7.3977866388146767</c:v>
                </c:pt>
                <c:pt idx="35">
                  <c:v>7.3976446800533333</c:v>
                </c:pt>
                <c:pt idx="36">
                  <c:v>7.3975124410279331</c:v>
                </c:pt>
                <c:pt idx="37">
                  <c:v>7.3974269423734524</c:v>
                </c:pt>
                <c:pt idx="38">
                  <c:v>7.3972966836727974</c:v>
                </c:pt>
                <c:pt idx="39">
                  <c:v>7.3972389329905344</c:v>
                </c:pt>
                <c:pt idx="40">
                  <c:v>7.3971702870772615</c:v>
                </c:pt>
                <c:pt idx="41">
                  <c:v>7.3971114454424258</c:v>
                </c:pt>
                <c:pt idx="42">
                  <c:v>7.3970932891779544</c:v>
                </c:pt>
                <c:pt idx="43">
                  <c:v>7.3970411058829306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F75-4F08-BD6C-03F910E13E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46887896"/>
        <c:axId val="646883632"/>
      </c:scatterChart>
      <c:valAx>
        <c:axId val="646887896"/>
        <c:scaling>
          <c:orientation val="minMax"/>
          <c:min val="2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pH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46883632"/>
        <c:crosses val="autoZero"/>
        <c:crossBetween val="midCat"/>
      </c:valAx>
      <c:valAx>
        <c:axId val="64688363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600">
                    <a:solidFill>
                      <a:sysClr val="windowText" lastClr="000000"/>
                    </a:solidFill>
                    <a:latin typeface="Symbol" panose="05050102010706020507" pitchFamily="18" charset="2"/>
                    <a:cs typeface="Arial" panose="020B0604020202020204" pitchFamily="34" charset="0"/>
                  </a:rPr>
                  <a:t>d</a:t>
                </a:r>
                <a:r>
                  <a:rPr lang="en-GB" sz="160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/ppm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4688789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336975</xdr:colOff>
      <xdr:row>20</xdr:row>
      <xdr:rowOff>39220</xdr:rowOff>
    </xdr:from>
    <xdr:to>
      <xdr:col>29</xdr:col>
      <xdr:colOff>228919</xdr:colOff>
      <xdr:row>35</xdr:row>
      <xdr:rowOff>184897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A0D4438-44FA-46FE-9C52-2AFA39014A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1680883</xdr:colOff>
      <xdr:row>5</xdr:row>
      <xdr:rowOff>33617</xdr:rowOff>
    </xdr:from>
    <xdr:to>
      <xdr:col>9</xdr:col>
      <xdr:colOff>377524</xdr:colOff>
      <xdr:row>8</xdr:row>
      <xdr:rowOff>140233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49978ACA-8527-4CC9-A2E5-201B103F8D69}"/>
            </a:ext>
          </a:extLst>
        </xdr:cNvPr>
        <xdr:cNvSpPr txBox="1"/>
      </xdr:nvSpPr>
      <xdr:spPr>
        <a:xfrm>
          <a:off x="12135971" y="1098176"/>
          <a:ext cx="6977788" cy="711733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4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This spreadsheet is provided "as is" and comes without warranty.</a:t>
          </a:r>
        </a:p>
        <a:p>
          <a:r>
            <a:rPr lang="en-GB" sz="14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Matthew Wallace, 05/2023</a:t>
          </a:r>
        </a:p>
        <a:p>
          <a:r>
            <a:rPr lang="en-GB" sz="14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University of East Anglia, matthew.wallace@uea.ac.uk</a:t>
          </a:r>
          <a:endParaRPr lang="en-GB" sz="14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459719</xdr:colOff>
      <xdr:row>40</xdr:row>
      <xdr:rowOff>108858</xdr:rowOff>
    </xdr:from>
    <xdr:to>
      <xdr:col>26</xdr:col>
      <xdr:colOff>2626178</xdr:colOff>
      <xdr:row>60</xdr:row>
      <xdr:rowOff>122465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111972C-DD96-4DD8-8432-86F8F1D181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394607</xdr:colOff>
      <xdr:row>5</xdr:row>
      <xdr:rowOff>27214</xdr:rowOff>
    </xdr:from>
    <xdr:to>
      <xdr:col>9</xdr:col>
      <xdr:colOff>65359</xdr:colOff>
      <xdr:row>8</xdr:row>
      <xdr:rowOff>126625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55AA1D63-2F00-47EB-9DBF-355950C0B21B}"/>
            </a:ext>
          </a:extLst>
        </xdr:cNvPr>
        <xdr:cNvSpPr txBox="1"/>
      </xdr:nvSpPr>
      <xdr:spPr>
        <a:xfrm>
          <a:off x="9538607" y="1115785"/>
          <a:ext cx="6977788" cy="711733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4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This spreadsheet is provided "as is" and comes without warranty.</a:t>
          </a:r>
        </a:p>
        <a:p>
          <a:r>
            <a:rPr lang="en-GB" sz="14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Matthew Wallace, 05/2023</a:t>
          </a:r>
        </a:p>
        <a:p>
          <a:r>
            <a:rPr lang="en-GB" sz="14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University of East Anglia, matthew.wallace@uea.ac.uk</a:t>
          </a:r>
          <a:endParaRPr lang="en-GB" sz="14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336975</xdr:colOff>
      <xdr:row>20</xdr:row>
      <xdr:rowOff>39220</xdr:rowOff>
    </xdr:from>
    <xdr:to>
      <xdr:col>29</xdr:col>
      <xdr:colOff>228919</xdr:colOff>
      <xdr:row>35</xdr:row>
      <xdr:rowOff>184897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CDB976D-2008-46B3-8852-2B08A5449B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1938618</xdr:colOff>
      <xdr:row>5</xdr:row>
      <xdr:rowOff>67236</xdr:rowOff>
    </xdr:from>
    <xdr:to>
      <xdr:col>11</xdr:col>
      <xdr:colOff>478376</xdr:colOff>
      <xdr:row>8</xdr:row>
      <xdr:rowOff>173851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546F8D6A-243A-44B1-8909-BC9DE258C3F6}"/>
            </a:ext>
          </a:extLst>
        </xdr:cNvPr>
        <xdr:cNvSpPr txBox="1"/>
      </xdr:nvSpPr>
      <xdr:spPr>
        <a:xfrm>
          <a:off x="12393706" y="1086971"/>
          <a:ext cx="6977788" cy="711733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4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This spreadsheet is provided "as is" and comes without warranty.</a:t>
          </a:r>
        </a:p>
        <a:p>
          <a:r>
            <a:rPr lang="en-GB" sz="14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Matthew Wallace, 05/2023</a:t>
          </a:r>
        </a:p>
        <a:p>
          <a:r>
            <a:rPr lang="en-GB" sz="14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University of East Anglia, matthew.wallace@uea.ac.uk</a:t>
          </a:r>
          <a:endParaRPr lang="en-GB" sz="14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459719</xdr:colOff>
      <xdr:row>40</xdr:row>
      <xdr:rowOff>108858</xdr:rowOff>
    </xdr:from>
    <xdr:to>
      <xdr:col>26</xdr:col>
      <xdr:colOff>2626178</xdr:colOff>
      <xdr:row>60</xdr:row>
      <xdr:rowOff>122465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C0CAD59-EB10-4CCB-950B-F2512E7DB1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843642</xdr:colOff>
      <xdr:row>3</xdr:row>
      <xdr:rowOff>149679</xdr:rowOff>
    </xdr:from>
    <xdr:to>
      <xdr:col>6</xdr:col>
      <xdr:colOff>2460216</xdr:colOff>
      <xdr:row>7</xdr:row>
      <xdr:rowOff>58591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1E06E3F-9E83-465F-8E1A-A35775FEFAA0}"/>
            </a:ext>
          </a:extLst>
        </xdr:cNvPr>
        <xdr:cNvSpPr txBox="1"/>
      </xdr:nvSpPr>
      <xdr:spPr>
        <a:xfrm>
          <a:off x="8150678" y="802822"/>
          <a:ext cx="6977788" cy="711733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4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This spreadsheet is provided "as is" and comes without warranty.</a:t>
          </a:r>
        </a:p>
        <a:p>
          <a:r>
            <a:rPr lang="en-GB" sz="14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Matthew Wallace, 05/2023</a:t>
          </a:r>
        </a:p>
        <a:p>
          <a:r>
            <a:rPr lang="en-GB" sz="14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University of East Anglia, matthew.wallace@uea.ac.uk</a:t>
          </a:r>
          <a:endParaRPr lang="en-GB" sz="14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530678</xdr:colOff>
      <xdr:row>5</xdr:row>
      <xdr:rowOff>231322</xdr:rowOff>
    </xdr:from>
    <xdr:to>
      <xdr:col>4</xdr:col>
      <xdr:colOff>3494359</xdr:colOff>
      <xdr:row>8</xdr:row>
      <xdr:rowOff>126626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43930229-902C-4BF7-8402-1C8D657F4986}"/>
            </a:ext>
          </a:extLst>
        </xdr:cNvPr>
        <xdr:cNvSpPr txBox="1"/>
      </xdr:nvSpPr>
      <xdr:spPr>
        <a:xfrm>
          <a:off x="10314214" y="1292679"/>
          <a:ext cx="6977788" cy="711733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4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This spreadsheet is provided "as is" and comes without warranty.</a:t>
          </a:r>
        </a:p>
        <a:p>
          <a:r>
            <a:rPr lang="en-GB" sz="14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Matthew Wallace, 05/2023</a:t>
          </a:r>
        </a:p>
        <a:p>
          <a:r>
            <a:rPr lang="en-GB" sz="14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University of East Anglia, matthew.wallace@uea.ac.uk</a:t>
          </a:r>
          <a:endParaRPr lang="en-GB" sz="14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149678</xdr:colOff>
      <xdr:row>2</xdr:row>
      <xdr:rowOff>176893</xdr:rowOff>
    </xdr:from>
    <xdr:to>
      <xdr:col>10</xdr:col>
      <xdr:colOff>1284480</xdr:colOff>
      <xdr:row>6</xdr:row>
      <xdr:rowOff>44983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3F1BBFC8-96FC-4113-A71E-C7B317F93E44}"/>
            </a:ext>
          </a:extLst>
        </xdr:cNvPr>
        <xdr:cNvSpPr txBox="1"/>
      </xdr:nvSpPr>
      <xdr:spPr>
        <a:xfrm>
          <a:off x="27391178" y="653143"/>
          <a:ext cx="7040302" cy="72534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4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This spreadsheet is provided "as is" and comes without warranty.</a:t>
          </a:r>
        </a:p>
        <a:p>
          <a:r>
            <a:rPr lang="en-GB" sz="14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Matthew Wallace, 05/2023</a:t>
          </a:r>
        </a:p>
        <a:p>
          <a:r>
            <a:rPr lang="en-GB" sz="14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University of East Anglia, matthew.wallace@uea.ac.uk</a:t>
          </a:r>
          <a:endParaRPr lang="en-GB" sz="14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582706</xdr:colOff>
      <xdr:row>5</xdr:row>
      <xdr:rowOff>134470</xdr:rowOff>
    </xdr:from>
    <xdr:to>
      <xdr:col>4</xdr:col>
      <xdr:colOff>3550469</xdr:colOff>
      <xdr:row>8</xdr:row>
      <xdr:rowOff>27053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813CE61C-3F78-408C-A0C2-3D063DBB472E}"/>
            </a:ext>
          </a:extLst>
        </xdr:cNvPr>
        <xdr:cNvSpPr txBox="1"/>
      </xdr:nvSpPr>
      <xdr:spPr>
        <a:xfrm>
          <a:off x="10364881" y="1191745"/>
          <a:ext cx="6977788" cy="711733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4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This spreadsheet is provided "as is" and comes without warranty.</a:t>
          </a:r>
        </a:p>
        <a:p>
          <a:r>
            <a:rPr lang="en-GB" sz="14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Matthew Wallace, 05/2023</a:t>
          </a:r>
        </a:p>
        <a:p>
          <a:r>
            <a:rPr lang="en-GB" sz="14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University of East Anglia, matthew.wallace@uea.ac.uk</a:t>
          </a:r>
          <a:endParaRPr lang="en-GB" sz="14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1197428</xdr:colOff>
      <xdr:row>6</xdr:row>
      <xdr:rowOff>95251</xdr:rowOff>
    </xdr:from>
    <xdr:to>
      <xdr:col>10</xdr:col>
      <xdr:colOff>1442162</xdr:colOff>
      <xdr:row>9</xdr:row>
      <xdr:rowOff>145837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80D96C9-447A-45C9-8F0F-D5CEA2DDCC76}"/>
            </a:ext>
          </a:extLst>
        </xdr:cNvPr>
        <xdr:cNvSpPr txBox="1"/>
      </xdr:nvSpPr>
      <xdr:spPr>
        <a:xfrm>
          <a:off x="12761899" y="1238251"/>
          <a:ext cx="6979469" cy="711733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4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This spreadsheet is provided "as is" and comes without warranty.</a:t>
          </a:r>
        </a:p>
        <a:p>
          <a:r>
            <a:rPr lang="en-GB" sz="14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Matthew Wallace, 05/2023</a:t>
          </a:r>
        </a:p>
        <a:p>
          <a:r>
            <a:rPr lang="en-GB" sz="14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University of East Anglia, matthew.wallace@uea.ac.uk</a:t>
          </a:r>
          <a:endParaRPr lang="en-GB" sz="14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45</xdr:col>
      <xdr:colOff>298556</xdr:colOff>
      <xdr:row>1</xdr:row>
      <xdr:rowOff>84844</xdr:rowOff>
    </xdr:from>
    <xdr:to>
      <xdr:col>56</xdr:col>
      <xdr:colOff>74439</xdr:colOff>
      <xdr:row>15</xdr:row>
      <xdr:rowOff>190500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6762818-01D1-4AF3-8B3D-E4907F0180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D412A-B5D8-498A-B84D-E23BFF5BC561}">
  <dimension ref="E1:AO512"/>
  <sheetViews>
    <sheetView zoomScale="85" zoomScaleNormal="85" workbookViewId="0"/>
  </sheetViews>
  <sheetFormatPr defaultRowHeight="15"/>
  <cols>
    <col min="5" max="5" width="81.85546875" bestFit="1" customWidth="1"/>
    <col min="6" max="6" width="38.5703125" bestFit="1" customWidth="1"/>
    <col min="7" max="7" width="51.28515625" style="90" bestFit="1" customWidth="1"/>
    <col min="8" max="8" width="47.85546875" bestFit="1" customWidth="1"/>
    <col min="9" max="9" width="25" bestFit="1" customWidth="1"/>
    <col min="10" max="10" width="13" bestFit="1" customWidth="1"/>
    <col min="11" max="11" width="26.7109375" bestFit="1" customWidth="1"/>
    <col min="14" max="14" width="54.28515625" bestFit="1" customWidth="1"/>
    <col min="15" max="15" width="44.28515625" bestFit="1" customWidth="1"/>
    <col min="16" max="16" width="26.28515625" bestFit="1" customWidth="1"/>
    <col min="17" max="17" width="43.140625" customWidth="1"/>
    <col min="18" max="18" width="29.5703125" bestFit="1" customWidth="1"/>
    <col min="19" max="19" width="27" bestFit="1" customWidth="1"/>
    <col min="20" max="20" width="18.7109375" bestFit="1" customWidth="1"/>
    <col min="30" max="30" width="62" style="1" bestFit="1" customWidth="1"/>
    <col min="31" max="31" width="18.42578125" style="1" bestFit="1" customWidth="1"/>
    <col min="32" max="32" width="18.28515625" style="1" bestFit="1" customWidth="1"/>
    <col min="33" max="33" width="23.140625" style="1" bestFit="1" customWidth="1"/>
    <col min="34" max="34" width="23.28515625" style="1" bestFit="1" customWidth="1"/>
    <col min="35" max="35" width="10.28515625" style="1" customWidth="1"/>
    <col min="36" max="36" width="29.85546875" style="1" bestFit="1" customWidth="1"/>
    <col min="37" max="37" width="26.85546875" style="17" bestFit="1" customWidth="1"/>
    <col min="38" max="40" width="26.85546875" style="17" customWidth="1"/>
    <col min="41" max="41" width="26" style="17" bestFit="1" customWidth="1"/>
  </cols>
  <sheetData>
    <row r="1" spans="5:41">
      <c r="AI1" s="1">
        <v>1</v>
      </c>
    </row>
    <row r="2" spans="5:41" ht="18">
      <c r="H2" s="6" t="s">
        <v>29</v>
      </c>
      <c r="I2" s="6"/>
      <c r="N2" s="3" t="s">
        <v>0</v>
      </c>
      <c r="O2" s="3">
        <f ca="1">0.5*(AVERAGE(INDIRECT("AH"&amp;AJ10):INDIRECT("AH"&amp;AJ11))-AVERAGE(INDIRECT("AG"&amp;AJ10):INDIRECT("AG"&amp;AJ11)))</f>
        <v>2.9248706364763066E-2</v>
      </c>
      <c r="AI2" s="1">
        <v>2</v>
      </c>
    </row>
    <row r="3" spans="5:41" ht="18">
      <c r="H3" s="6" t="s">
        <v>5</v>
      </c>
      <c r="I3" s="19">
        <v>0.75</v>
      </c>
      <c r="N3" s="4" t="s">
        <v>1</v>
      </c>
      <c r="O3" s="4">
        <v>1.5440743021865231</v>
      </c>
      <c r="AI3" s="1">
        <v>3</v>
      </c>
    </row>
    <row r="4" spans="5:41">
      <c r="H4" s="6" t="s">
        <v>6</v>
      </c>
      <c r="I4" s="19">
        <v>4.45</v>
      </c>
      <c r="N4" s="4" t="s">
        <v>2</v>
      </c>
      <c r="O4" s="4">
        <v>6.4999071262392247</v>
      </c>
      <c r="AI4" s="1">
        <v>4</v>
      </c>
    </row>
    <row r="5" spans="5:41" ht="18.75">
      <c r="E5" s="10" t="s">
        <v>44</v>
      </c>
      <c r="N5" s="4" t="s">
        <v>3</v>
      </c>
      <c r="O5" s="4">
        <v>6.3680332041534697</v>
      </c>
      <c r="AI5" s="1">
        <v>5</v>
      </c>
    </row>
    <row r="6" spans="5:41" ht="17.25">
      <c r="N6" s="6" t="s">
        <v>30</v>
      </c>
      <c r="O6" s="6">
        <f t="array" aca="1" ref="O6" ca="1">1-(SUM((INDIRECT("g"&amp;AJ10):INDIRECT("g"&amp;AJ11)-INDIRECT("T"&amp;AJ10):INDIRECT("T"&amp;AJ11))^2)/(SUM((INDIRECT("g"&amp;AJ10):INDIRECT("g"&amp;AJ11)-AVERAGE(INDIRECT("g"&amp;AJ10):INDIRECT("g"&amp;AJ11)))^2)))</f>
        <v>0.9976590213780322</v>
      </c>
      <c r="AI6" s="1">
        <v>6</v>
      </c>
    </row>
    <row r="7" spans="5:41">
      <c r="E7" t="s">
        <v>4</v>
      </c>
      <c r="F7">
        <v>32</v>
      </c>
      <c r="AI7" s="1">
        <v>7</v>
      </c>
    </row>
    <row r="8" spans="5:41">
      <c r="E8" t="s">
        <v>26</v>
      </c>
      <c r="F8">
        <v>32</v>
      </c>
      <c r="AI8" s="1">
        <v>8</v>
      </c>
    </row>
    <row r="9" spans="5:41">
      <c r="E9" t="s">
        <v>35</v>
      </c>
      <c r="F9">
        <v>20</v>
      </c>
      <c r="AI9" s="1">
        <v>9</v>
      </c>
    </row>
    <row r="10" spans="5:41" ht="19.5">
      <c r="E10" s="10" t="s">
        <v>201</v>
      </c>
      <c r="F10" s="10">
        <v>47.5</v>
      </c>
      <c r="G10" s="92"/>
      <c r="H10" s="10"/>
      <c r="AD10" s="1" t="s">
        <v>7</v>
      </c>
      <c r="AI10" s="1">
        <v>10</v>
      </c>
      <c r="AJ10" s="1">
        <f>MIN(AJ13:AJ512)</f>
        <v>13</v>
      </c>
    </row>
    <row r="11" spans="5:41" ht="18.75">
      <c r="E11" s="10" t="s">
        <v>27</v>
      </c>
      <c r="F11" s="10">
        <v>0.01</v>
      </c>
      <c r="G11" s="91" t="s">
        <v>37</v>
      </c>
      <c r="H11" s="6" t="s">
        <v>38</v>
      </c>
      <c r="I11" s="6" t="s">
        <v>8</v>
      </c>
      <c r="J11" s="6"/>
      <c r="K11" s="6" t="s">
        <v>9</v>
      </c>
      <c r="AD11" s="1" t="s">
        <v>10</v>
      </c>
      <c r="AE11" s="1">
        <f ca="1">AVERAGE(AD13:INDIRECT("AB"&amp;AJ11))</f>
        <v>9.8307982057807162E-4</v>
      </c>
      <c r="AI11" s="1">
        <v>11</v>
      </c>
      <c r="AJ11" s="1">
        <f>MAX(AJ13:AJ512)</f>
        <v>33</v>
      </c>
      <c r="AK11" s="18" t="s">
        <v>25</v>
      </c>
    </row>
    <row r="12" spans="5:41" ht="18">
      <c r="E12" t="s">
        <v>28</v>
      </c>
      <c r="F12" t="s">
        <v>36</v>
      </c>
      <c r="G12" s="91" t="s">
        <v>43</v>
      </c>
      <c r="H12" s="6" t="s">
        <v>39</v>
      </c>
      <c r="I12" s="6" t="s">
        <v>40</v>
      </c>
      <c r="J12" s="6"/>
      <c r="K12" s="6" t="s">
        <v>41</v>
      </c>
      <c r="P12" t="s">
        <v>13</v>
      </c>
      <c r="Q12" t="s">
        <v>172</v>
      </c>
      <c r="R12" t="s">
        <v>33</v>
      </c>
      <c r="S12" t="s">
        <v>16</v>
      </c>
      <c r="T12" s="11" t="s">
        <v>17</v>
      </c>
      <c r="AD12" s="1" t="s">
        <v>18</v>
      </c>
      <c r="AE12" s="1" t="s">
        <v>75</v>
      </c>
      <c r="AF12" s="1" t="s">
        <v>76</v>
      </c>
      <c r="AG12" s="1" t="s">
        <v>77</v>
      </c>
      <c r="AH12" s="1" t="s">
        <v>78</v>
      </c>
      <c r="AI12" s="1">
        <v>12</v>
      </c>
      <c r="AJ12" s="1" t="s">
        <v>24</v>
      </c>
      <c r="AK12" s="17" t="s">
        <v>13</v>
      </c>
      <c r="AL12" s="17" t="s">
        <v>14</v>
      </c>
      <c r="AM12" s="17" t="s">
        <v>15</v>
      </c>
      <c r="AN12" s="5" t="s">
        <v>16</v>
      </c>
      <c r="AO12" s="17" t="s">
        <v>19</v>
      </c>
    </row>
    <row r="13" spans="5:41">
      <c r="E13">
        <v>7</v>
      </c>
      <c r="F13">
        <f t="shared" ref="F13:F33" si="0">(E13-($F$8/2)-0.5)*$F$7/$F$8+$F$9</f>
        <v>10.5</v>
      </c>
      <c r="G13" s="90">
        <v>6.4520600669999997</v>
      </c>
      <c r="H13">
        <v>0</v>
      </c>
      <c r="I13" s="12">
        <v>110485000</v>
      </c>
      <c r="K13" s="12">
        <v>28168500</v>
      </c>
      <c r="P13">
        <f>$F$10*I13/K13</f>
        <v>186.30873138434777</v>
      </c>
      <c r="Q13">
        <f>$F$11+(-(10^-$O$3)+SQRT((10^-(2*$O$3))+4*(10^-$O$3)*P13*0.001))/2</f>
        <v>7.0058998156222088E-2</v>
      </c>
      <c r="R13">
        <f>10^-($I$3*SQRT(Q13)/(1+$I$4*SQRT(Q13)))</f>
        <v>0.81067806663797237</v>
      </c>
      <c r="S13">
        <f>(10^-$O$3)/R13^2</f>
        <v>4.3473924983004633E-2</v>
      </c>
      <c r="T13">
        <f>$O$5*(-S13+SQRT((S13^2)+4*S13*P13*0.001))/(2*P13*0.001)+$O$4*(1-(-S13+SQRT((S13^2)+4*S13*P13*0.001))/(2*P13*0.001))</f>
        <v>6.4497588098772507</v>
      </c>
      <c r="AD13" s="1">
        <f>SQRT((T13-G13)^2)</f>
        <v>2.3012571227489786E-3</v>
      </c>
      <c r="AE13" s="1">
        <f ca="1">IF(G13&lt;$O$5+$AE$11,"",IF(G13&gt;$O$4-$AE$11,"",($O$4-(G13-$AE$11))/($O$4-$O$5)))</f>
        <v>0.37027896256888537</v>
      </c>
      <c r="AF13" s="1">
        <f ca="1">IF(G13&lt;$O$5+$AE$11,"",IF(G13&gt;$O$4-$AE$11,"",($O$4-(G13+$AE$11))/($O$4-$O$5)))</f>
        <v>0.35536957328206265</v>
      </c>
      <c r="AG13" s="1">
        <f t="shared" ref="AG13" ca="1" si="1">IF(AE13="","",-LOG10((R13^2)*(AE13^2)*P13*0.001/(1-AE13)))</f>
        <v>1.5741600708893169</v>
      </c>
      <c r="AH13" s="1">
        <f t="shared" ref="AH13" ca="1" si="2">IF(AF13="","",-LOG10((R13^2)*(AF13^2)*P13*0.001/(1-AF13)))</f>
        <v>1.6200202640510895</v>
      </c>
      <c r="AI13" s="1">
        <v>13</v>
      </c>
      <c r="AJ13" s="1">
        <f>IF(G13="","",AI13)</f>
        <v>13</v>
      </c>
      <c r="AK13" s="17">
        <v>1</v>
      </c>
      <c r="AL13" s="17">
        <f t="shared" ref="AL13:AL76" si="3">(-(10^-$O$3)+SQRT((10^-(2*$O$3))+4*(10^-$O$3)*AK13*0.001))/2</f>
        <v>9.6725420384285131E-4</v>
      </c>
      <c r="AM13" s="17">
        <f t="shared" ref="AM13:AM76" si="4">10^-($I$3*SQRT(AL13)/(1+$I$4*SQRT(AL13)))</f>
        <v>0.95391618069860362</v>
      </c>
      <c r="AN13" s="5">
        <f t="shared" ref="AN13:AN76" si="5">(10^-$O$3)/AM13^2</f>
        <v>3.139823725258941E-2</v>
      </c>
      <c r="AO13" s="17">
        <f t="shared" ref="AO13:AO76" si="6">$O$5*(-AN13+SQRT((AN13^2)+4*AN13*AK13*0.001))/(2*AK13*0.001)+$O$4*(1-(-AN13+SQRT((AN13^2)+4*AN13*AK13*0.001))/(2*AK13*0.001))</f>
        <v>6.3719852798042522</v>
      </c>
    </row>
    <row r="14" spans="5:41">
      <c r="E14">
        <v>8</v>
      </c>
      <c r="F14">
        <f t="shared" si="0"/>
        <v>11.5</v>
      </c>
      <c r="G14" s="90">
        <v>6.4483182540000001</v>
      </c>
      <c r="H14">
        <v>0</v>
      </c>
      <c r="I14" s="12">
        <v>112837000</v>
      </c>
      <c r="K14" s="12">
        <v>32851600</v>
      </c>
      <c r="P14">
        <f t="shared" ref="P14:P33" si="7">$F$10*I14/K14</f>
        <v>163.1505771408394</v>
      </c>
      <c r="Q14">
        <f t="shared" ref="Q14:Q33" si="8">$F$11+(-(10^-$O$3)+SQRT((10^-(2*$O$3))+4*(10^-$O$3)*P14*0.001))/2</f>
        <v>6.5467295411744633E-2</v>
      </c>
      <c r="R14">
        <f t="shared" ref="R14:R33" si="9">10^-($I$3*SQRT(Q14)/(1+$I$4*SQRT(Q14)))</f>
        <v>0.81333380904753505</v>
      </c>
      <c r="S14">
        <f t="shared" ref="S14:S33" si="10">(10^-$O$3)/R14^2</f>
        <v>4.3190481582283648E-2</v>
      </c>
      <c r="T14">
        <f t="shared" ref="T14:T33" si="11">$O$5*(-S14+SQRT((S14^2)+4*S14*P14*0.001))/(2*P14*0.001)+$O$4*(1-(-S14+SQRT((S14^2)+4*S14*P14*0.001))/(2*P14*0.001))</f>
        <v>6.4473017961991879</v>
      </c>
      <c r="AD14" s="1">
        <f t="shared" ref="AD14:AD33" si="12">SQRT((T14-G14)^2)</f>
        <v>1.016457800812276E-3</v>
      </c>
      <c r="AE14" s="1">
        <f t="shared" ref="AE14:AE33" ca="1" si="13">IF(G14&lt;$O$5+$AE$11,"",IF(G14&gt;$O$4-$AE$11,"",($O$4-(G14-$AE$11))/($O$4-$O$5)))</f>
        <v>0.39865313193321439</v>
      </c>
      <c r="AF14" s="1">
        <f t="shared" ref="AF14:AF33" ca="1" si="14">IF(G14&lt;$O$5+$AE$11,"",IF(G14&gt;$O$4-$AE$11,"",($O$4-(G14+$AE$11))/($O$4-$O$5)))</f>
        <v>0.38374374264639166</v>
      </c>
      <c r="AG14" s="1">
        <f t="shared" ref="AG14:AG33" ca="1" si="15">IF(AE14="","",-LOG10((R14^2)*(AE14^2)*P14*0.001/(1-AE14)))</f>
        <v>1.5448084269486646</v>
      </c>
      <c r="AH14" s="1">
        <f t="shared" ref="AH14:AH33" ca="1" si="16">IF(AF14="","",-LOG10((R14^2)*(AF14^2)*P14*0.001/(1-AF14)))</f>
        <v>1.5885524625412686</v>
      </c>
      <c r="AI14" s="1">
        <v>14</v>
      </c>
      <c r="AJ14" s="1">
        <f t="shared" ref="AJ14:AJ33" si="17">IF(G14="","",AI14)</f>
        <v>14</v>
      </c>
      <c r="AK14" s="17">
        <v>2</v>
      </c>
      <c r="AL14" s="17">
        <f t="shared" si="3"/>
        <v>1.8767248570934203E-3</v>
      </c>
      <c r="AM14" s="17">
        <f t="shared" si="4"/>
        <v>0.93920490558493352</v>
      </c>
      <c r="AN14" s="5">
        <f t="shared" si="5"/>
        <v>3.2389555892343477E-2</v>
      </c>
      <c r="AO14" s="17">
        <f t="shared" si="6"/>
        <v>6.3753031306086623</v>
      </c>
    </row>
    <row r="15" spans="5:41">
      <c r="E15">
        <v>9</v>
      </c>
      <c r="F15">
        <f t="shared" si="0"/>
        <v>12.5</v>
      </c>
      <c r="G15" s="90">
        <v>6.4444573849999998</v>
      </c>
      <c r="H15">
        <v>0</v>
      </c>
      <c r="I15" s="12">
        <v>106098000</v>
      </c>
      <c r="K15" s="12">
        <v>35101800</v>
      </c>
      <c r="P15">
        <f t="shared" si="7"/>
        <v>143.57255183494863</v>
      </c>
      <c r="Q15">
        <f t="shared" si="8"/>
        <v>6.1335292786765576E-2</v>
      </c>
      <c r="R15">
        <f t="shared" si="9"/>
        <v>0.81590177478223147</v>
      </c>
      <c r="S15">
        <f t="shared" si="10"/>
        <v>4.2919034359777432E-2</v>
      </c>
      <c r="T15">
        <f t="shared" si="11"/>
        <v>6.4448702242558191</v>
      </c>
      <c r="AD15" s="1">
        <f t="shared" si="12"/>
        <v>4.1283925581936387E-4</v>
      </c>
      <c r="AE15" s="1">
        <f t="shared" ca="1" si="13"/>
        <v>0.42793010298962786</v>
      </c>
      <c r="AF15" s="1">
        <f t="shared" ca="1" si="14"/>
        <v>0.41302071370280513</v>
      </c>
      <c r="AG15" s="1">
        <f t="shared" ca="1" si="15"/>
        <v>1.514356243592818</v>
      </c>
      <c r="AH15" s="1">
        <f t="shared" ca="1" si="16"/>
        <v>1.5563319350311136</v>
      </c>
      <c r="AI15" s="1">
        <v>15</v>
      </c>
      <c r="AJ15" s="1">
        <f t="shared" si="17"/>
        <v>15</v>
      </c>
      <c r="AK15" s="17">
        <v>3</v>
      </c>
      <c r="AL15" s="17">
        <f t="shared" si="3"/>
        <v>2.7376758106061674E-3</v>
      </c>
      <c r="AM15" s="17">
        <f t="shared" si="4"/>
        <v>0.92932849890645841</v>
      </c>
      <c r="AN15" s="5">
        <f t="shared" si="5"/>
        <v>3.3081651850635801E-2</v>
      </c>
      <c r="AO15" s="17">
        <f t="shared" si="6"/>
        <v>6.3782165208102493</v>
      </c>
    </row>
    <row r="16" spans="5:41">
      <c r="E16">
        <v>10</v>
      </c>
      <c r="F16">
        <f t="shared" si="0"/>
        <v>13.5</v>
      </c>
      <c r="G16" s="90">
        <v>6.4422140560000001</v>
      </c>
      <c r="H16">
        <v>0</v>
      </c>
      <c r="I16" s="12">
        <v>95764200</v>
      </c>
      <c r="K16" s="12">
        <v>36508100</v>
      </c>
      <c r="P16">
        <f t="shared" si="7"/>
        <v>124.59699354389848</v>
      </c>
      <c r="Q16">
        <f t="shared" si="8"/>
        <v>5.7065437415448998E-2</v>
      </c>
      <c r="R16">
        <f t="shared" si="9"/>
        <v>0.8187581094574129</v>
      </c>
      <c r="S16">
        <f t="shared" si="10"/>
        <v>4.2620100430893343E-2</v>
      </c>
      <c r="T16">
        <f t="shared" si="11"/>
        <v>6.4421035124806938</v>
      </c>
      <c r="AD16" s="1">
        <f t="shared" si="12"/>
        <v>1.1054351930628314E-4</v>
      </c>
      <c r="AE16" s="1">
        <f t="shared" ca="1" si="13"/>
        <v>0.44494126762717379</v>
      </c>
      <c r="AF16" s="1">
        <f t="shared" ca="1" si="14"/>
        <v>0.43003187834035106</v>
      </c>
      <c r="AG16" s="1">
        <f t="shared" ca="1" si="15"/>
        <v>1.5259147717525205</v>
      </c>
      <c r="AH16" s="1">
        <f t="shared" ca="1" si="16"/>
        <v>1.567030471822928</v>
      </c>
      <c r="AI16" s="1">
        <v>16</v>
      </c>
      <c r="AJ16" s="1">
        <f t="shared" si="17"/>
        <v>16</v>
      </c>
      <c r="AK16" s="17">
        <v>4</v>
      </c>
      <c r="AL16" s="17">
        <f t="shared" si="3"/>
        <v>3.5571320291295366E-3</v>
      </c>
      <c r="AM16" s="17">
        <f t="shared" si="4"/>
        <v>0.92182958644363722</v>
      </c>
      <c r="AN16" s="5">
        <f t="shared" si="5"/>
        <v>3.3622067221937606E-2</v>
      </c>
      <c r="AO16" s="17">
        <f t="shared" si="6"/>
        <v>6.3808259285692586</v>
      </c>
    </row>
    <row r="17" spans="5:41">
      <c r="E17">
        <v>11</v>
      </c>
      <c r="F17">
        <f t="shared" si="0"/>
        <v>14.5</v>
      </c>
      <c r="G17" s="90">
        <v>6.4379566319999997</v>
      </c>
      <c r="H17">
        <v>0</v>
      </c>
      <c r="I17" s="12">
        <v>84731200</v>
      </c>
      <c r="K17" s="12">
        <v>37103000</v>
      </c>
      <c r="P17">
        <f t="shared" si="7"/>
        <v>108.47457078942404</v>
      </c>
      <c r="Q17">
        <f>$F$11+(-(10^-$O$3)+SQRT((10^-(2*$O$3))+4*(10^-$O$3)*P17*0.001))/2</f>
        <v>5.3188873197887045E-2</v>
      </c>
      <c r="R17">
        <f>10^-($I$3*SQRT(Q17)/(1+$I$4*SQRT(Q17)))</f>
        <v>0.82155558910660753</v>
      </c>
      <c r="S17">
        <f t="shared" si="10"/>
        <v>4.2330343116776491E-2</v>
      </c>
      <c r="T17">
        <f t="shared" si="11"/>
        <v>6.439333159523148</v>
      </c>
      <c r="AD17" s="1">
        <f t="shared" si="12"/>
        <v>1.3765275231483187E-3</v>
      </c>
      <c r="AE17" s="1">
        <f t="shared" ca="1" si="13"/>
        <v>0.47722531539540414</v>
      </c>
      <c r="AF17" s="1">
        <f t="shared" ca="1" si="14"/>
        <v>0.46231592610858141</v>
      </c>
      <c r="AG17" s="1">
        <f t="shared" ca="1" si="15"/>
        <v>1.4962657519180105</v>
      </c>
      <c r="AH17" s="1">
        <f t="shared" ca="1" si="16"/>
        <v>1.5360476144656796</v>
      </c>
      <c r="AI17" s="1">
        <v>17</v>
      </c>
      <c r="AJ17" s="1">
        <f t="shared" si="17"/>
        <v>17</v>
      </c>
      <c r="AK17" s="17">
        <v>5</v>
      </c>
      <c r="AL17" s="17">
        <f t="shared" si="3"/>
        <v>4.3405710130480432E-3</v>
      </c>
      <c r="AM17" s="17">
        <f t="shared" si="4"/>
        <v>0.91577777263956905</v>
      </c>
      <c r="AN17" s="5">
        <f t="shared" si="5"/>
        <v>3.4067910778550536E-2</v>
      </c>
      <c r="AO17" s="17">
        <f t="shared" si="6"/>
        <v>6.3831935285155792</v>
      </c>
    </row>
    <row r="18" spans="5:41">
      <c r="E18">
        <v>12</v>
      </c>
      <c r="F18">
        <f t="shared" si="0"/>
        <v>15.5</v>
      </c>
      <c r="G18" s="90">
        <v>6.4360430150000001</v>
      </c>
      <c r="H18">
        <v>0</v>
      </c>
      <c r="I18" s="12">
        <v>74347900</v>
      </c>
      <c r="K18" s="12">
        <v>37759600</v>
      </c>
      <c r="P18">
        <f t="shared" si="7"/>
        <v>93.526553512219408</v>
      </c>
      <c r="Q18">
        <f t="shared" si="8"/>
        <v>4.9344935252693352E-2</v>
      </c>
      <c r="R18">
        <f t="shared" si="9"/>
        <v>0.82455046478801075</v>
      </c>
      <c r="S18">
        <f t="shared" si="10"/>
        <v>4.202340281302553E-2</v>
      </c>
      <c r="T18">
        <f t="shared" si="11"/>
        <v>6.4363043372856419</v>
      </c>
      <c r="AD18" s="1">
        <f t="shared" si="12"/>
        <v>2.6132228564179627E-4</v>
      </c>
      <c r="AE18" s="1">
        <f t="shared" ca="1" si="13"/>
        <v>0.49173627381488</v>
      </c>
      <c r="AF18" s="1">
        <f t="shared" ca="1" si="14"/>
        <v>0.47682688452805727</v>
      </c>
      <c r="AG18" s="1">
        <f t="shared" ca="1" si="15"/>
        <v>1.5192552116754097</v>
      </c>
      <c r="AH18" s="1">
        <f t="shared" ca="1" si="16"/>
        <v>1.5585545384588873</v>
      </c>
      <c r="AI18" s="1">
        <v>18</v>
      </c>
      <c r="AJ18" s="1">
        <f t="shared" si="17"/>
        <v>18</v>
      </c>
      <c r="AK18" s="17">
        <v>6</v>
      </c>
      <c r="AL18" s="17">
        <f t="shared" si="3"/>
        <v>5.0923617389435974E-3</v>
      </c>
      <c r="AM18" s="17">
        <f t="shared" si="4"/>
        <v>0.91070741556164869</v>
      </c>
      <c r="AN18" s="5">
        <f t="shared" si="5"/>
        <v>3.4448312484145815E-2</v>
      </c>
      <c r="AO18" s="17">
        <f t="shared" si="6"/>
        <v>6.3853622824554117</v>
      </c>
    </row>
    <row r="19" spans="5:41">
      <c r="E19">
        <v>13</v>
      </c>
      <c r="F19">
        <f t="shared" si="0"/>
        <v>16.5</v>
      </c>
      <c r="G19" s="90">
        <v>6.4320124009999997</v>
      </c>
      <c r="H19">
        <v>0</v>
      </c>
      <c r="I19" s="12">
        <v>64733500</v>
      </c>
      <c r="K19" s="12">
        <v>38564900</v>
      </c>
      <c r="P19">
        <f t="shared" si="7"/>
        <v>79.731601793340573</v>
      </c>
      <c r="Q19">
        <f t="shared" si="8"/>
        <v>4.5535056512906687E-2</v>
      </c>
      <c r="R19">
        <f t="shared" si="9"/>
        <v>0.82776980907826025</v>
      </c>
      <c r="S19">
        <f t="shared" si="10"/>
        <v>4.1697165443076382E-2</v>
      </c>
      <c r="T19">
        <f t="shared" si="11"/>
        <v>6.4329805928389625</v>
      </c>
      <c r="AD19" s="1">
        <f t="shared" si="12"/>
        <v>9.6819183896279526E-4</v>
      </c>
      <c r="AE19" s="1">
        <f t="shared" ca="1" si="13"/>
        <v>0.52230042126913823</v>
      </c>
      <c r="AF19" s="1">
        <f t="shared" ca="1" si="14"/>
        <v>0.5073910319823155</v>
      </c>
      <c r="AG19" s="1">
        <f t="shared" ca="1" si="15"/>
        <v>1.5058644519620326</v>
      </c>
      <c r="AH19" s="1">
        <f t="shared" ca="1" si="16"/>
        <v>1.5443670860860597</v>
      </c>
      <c r="AI19" s="1">
        <v>19</v>
      </c>
      <c r="AJ19" s="1">
        <f t="shared" si="17"/>
        <v>19</v>
      </c>
      <c r="AK19" s="17">
        <v>7</v>
      </c>
      <c r="AL19" s="17">
        <f t="shared" si="3"/>
        <v>5.8160554183869263E-3</v>
      </c>
      <c r="AM19" s="17">
        <f t="shared" si="4"/>
        <v>0.90634885535729903</v>
      </c>
      <c r="AN19" s="5">
        <f t="shared" si="5"/>
        <v>3.4780427565113597E-2</v>
      </c>
      <c r="AO19" s="17">
        <f t="shared" si="6"/>
        <v>6.3873637487485633</v>
      </c>
    </row>
    <row r="20" spans="5:41">
      <c r="E20">
        <v>14</v>
      </c>
      <c r="F20">
        <f t="shared" si="0"/>
        <v>17.5</v>
      </c>
      <c r="G20" s="90">
        <v>6.4274398819999998</v>
      </c>
      <c r="H20">
        <v>0</v>
      </c>
      <c r="I20" s="12">
        <v>55280700</v>
      </c>
      <c r="K20" s="12">
        <v>39580000</v>
      </c>
      <c r="P20">
        <f t="shared" si="7"/>
        <v>66.342426730672059</v>
      </c>
      <c r="Q20">
        <f t="shared" si="8"/>
        <v>4.1535298465534644E-2</v>
      </c>
      <c r="R20">
        <f t="shared" si="9"/>
        <v>0.83146449989715898</v>
      </c>
      <c r="S20">
        <f t="shared" si="10"/>
        <v>4.1327418211678034E-2</v>
      </c>
      <c r="T20">
        <f t="shared" si="11"/>
        <v>6.4290867357096069</v>
      </c>
      <c r="AD20" s="1">
        <f t="shared" si="12"/>
        <v>1.6468537096070435E-3</v>
      </c>
      <c r="AE20" s="1">
        <f t="shared" ca="1" si="13"/>
        <v>0.55697383453902238</v>
      </c>
      <c r="AF20" s="1">
        <f t="shared" ca="1" si="14"/>
        <v>0.54206444525219966</v>
      </c>
      <c r="AG20" s="1">
        <f t="shared" ca="1" si="15"/>
        <v>1.4932810137093375</v>
      </c>
      <c r="AH20" s="1">
        <f t="shared" ca="1" si="16"/>
        <v>1.531223743355024</v>
      </c>
      <c r="AI20" s="1">
        <v>20</v>
      </c>
      <c r="AJ20" s="1">
        <f t="shared" si="17"/>
        <v>20</v>
      </c>
      <c r="AK20" s="17">
        <v>8</v>
      </c>
      <c r="AL20" s="17">
        <f t="shared" si="3"/>
        <v>6.514584983677154E-3</v>
      </c>
      <c r="AM20" s="17">
        <f t="shared" si="4"/>
        <v>0.90253089007460707</v>
      </c>
      <c r="AN20" s="5">
        <f t="shared" si="5"/>
        <v>3.5075312399209656E-2</v>
      </c>
      <c r="AO20" s="17">
        <f t="shared" si="6"/>
        <v>6.3892220624222897</v>
      </c>
    </row>
    <row r="21" spans="5:41">
      <c r="E21">
        <v>15</v>
      </c>
      <c r="F21">
        <f t="shared" si="0"/>
        <v>18.5</v>
      </c>
      <c r="G21" s="90">
        <v>6.4230145189999996</v>
      </c>
      <c r="H21">
        <v>0</v>
      </c>
      <c r="I21" s="12">
        <v>46313600</v>
      </c>
      <c r="K21" s="12">
        <v>40588900</v>
      </c>
      <c r="P21">
        <f t="shared" si="7"/>
        <v>54.199448617725537</v>
      </c>
      <c r="Q21">
        <f t="shared" si="8"/>
        <v>3.7578666134588837E-2</v>
      </c>
      <c r="R21">
        <f t="shared" si="9"/>
        <v>0.83549658637655222</v>
      </c>
      <c r="S21">
        <f t="shared" si="10"/>
        <v>4.0929490471680763E-2</v>
      </c>
      <c r="T21">
        <f t="shared" si="11"/>
        <v>6.4247514703184354</v>
      </c>
      <c r="AD21" s="1">
        <f t="shared" si="12"/>
        <v>1.7369513184357643E-3</v>
      </c>
      <c r="AE21" s="1">
        <f t="shared" ca="1" si="13"/>
        <v>0.59053136380642712</v>
      </c>
      <c r="AF21" s="1">
        <f t="shared" ca="1" si="14"/>
        <v>0.5756219745196044</v>
      </c>
      <c r="AG21" s="1">
        <f t="shared" ca="1" si="15"/>
        <v>1.4918504770735872</v>
      </c>
      <c r="AH21" s="1">
        <f t="shared" ca="1" si="16"/>
        <v>1.5295939300109238</v>
      </c>
      <c r="AI21" s="1">
        <v>21</v>
      </c>
      <c r="AJ21" s="1">
        <f t="shared" si="17"/>
        <v>21</v>
      </c>
      <c r="AK21" s="17">
        <v>9</v>
      </c>
      <c r="AL21" s="17">
        <f t="shared" si="3"/>
        <v>7.1904060530933005E-3</v>
      </c>
      <c r="AM21" s="17">
        <f t="shared" si="4"/>
        <v>0.89913765508336385</v>
      </c>
      <c r="AN21" s="5">
        <f t="shared" si="5"/>
        <v>3.5340551782313712E-2</v>
      </c>
      <c r="AO21" s="17">
        <f t="shared" si="6"/>
        <v>6.3909562274304985</v>
      </c>
    </row>
    <row r="22" spans="5:41">
      <c r="E22">
        <v>16</v>
      </c>
      <c r="F22">
        <f t="shared" si="0"/>
        <v>19.5</v>
      </c>
      <c r="G22" s="90">
        <v>6.4191908069999997</v>
      </c>
      <c r="H22">
        <v>0</v>
      </c>
      <c r="I22" s="12">
        <v>38338500</v>
      </c>
      <c r="K22" s="12">
        <v>41573700</v>
      </c>
      <c r="P22">
        <f t="shared" si="7"/>
        <v>43.803624647313086</v>
      </c>
      <c r="Q22">
        <f t="shared" si="8"/>
        <v>3.386668482135459E-2</v>
      </c>
      <c r="R22">
        <f t="shared" si="9"/>
        <v>0.83969045296649902</v>
      </c>
      <c r="S22">
        <f t="shared" si="10"/>
        <v>4.0521663614338087E-2</v>
      </c>
      <c r="T22">
        <f t="shared" si="11"/>
        <v>6.4201617121086993</v>
      </c>
      <c r="AD22" s="1">
        <f t="shared" si="12"/>
        <v>9.7090510869968227E-4</v>
      </c>
      <c r="AE22" s="1">
        <f t="shared" ca="1" si="13"/>
        <v>0.61952657331808103</v>
      </c>
      <c r="AF22" s="1">
        <f t="shared" ca="1" si="14"/>
        <v>0.6046171840312583</v>
      </c>
      <c r="AG22" s="1">
        <f t="shared" ca="1" si="15"/>
        <v>1.5064559716072561</v>
      </c>
      <c r="AH22" s="1">
        <f t="shared" ca="1" si="16"/>
        <v>1.5443083380209404</v>
      </c>
      <c r="AI22" s="1">
        <v>22</v>
      </c>
      <c r="AJ22" s="1">
        <f t="shared" si="17"/>
        <v>22</v>
      </c>
      <c r="AK22" s="17">
        <v>10</v>
      </c>
      <c r="AL22" s="17">
        <f t="shared" si="3"/>
        <v>7.8455990830245334E-3</v>
      </c>
      <c r="AM22" s="17">
        <f t="shared" si="4"/>
        <v>0.89608694082283569</v>
      </c>
      <c r="AN22" s="5">
        <f t="shared" si="5"/>
        <v>3.5581594131678752E-2</v>
      </c>
      <c r="AO22" s="17">
        <f t="shared" si="6"/>
        <v>6.3925815461355162</v>
      </c>
    </row>
    <row r="23" spans="5:41">
      <c r="E23">
        <v>17</v>
      </c>
      <c r="F23">
        <f t="shared" si="0"/>
        <v>20.5</v>
      </c>
      <c r="G23" s="90">
        <v>6.414924632</v>
      </c>
      <c r="H23">
        <v>0</v>
      </c>
      <c r="I23" s="12">
        <v>29917600</v>
      </c>
      <c r="K23" s="12">
        <v>42767600</v>
      </c>
      <c r="P23">
        <f t="shared" si="7"/>
        <v>33.228097905891374</v>
      </c>
      <c r="Q23">
        <f t="shared" si="8"/>
        <v>2.9676769127749233E-2</v>
      </c>
      <c r="R23">
        <f t="shared" si="9"/>
        <v>0.84501406917902488</v>
      </c>
      <c r="S23">
        <f t="shared" si="10"/>
        <v>4.0012696329471922E-2</v>
      </c>
      <c r="T23">
        <f t="shared" si="11"/>
        <v>6.4142436484730769</v>
      </c>
      <c r="AD23" s="1">
        <f t="shared" si="12"/>
        <v>6.809835269230291E-4</v>
      </c>
      <c r="AE23" s="1">
        <f t="shared" ca="1" si="13"/>
        <v>0.65187697992254601</v>
      </c>
      <c r="AF23" s="1">
        <f t="shared" ca="1" si="14"/>
        <v>0.63696759063572328</v>
      </c>
      <c r="AG23" s="1">
        <f t="shared" ca="1" si="15"/>
        <v>1.5381680916825964</v>
      </c>
      <c r="AH23" s="1">
        <f t="shared" ca="1" si="16"/>
        <v>1.5764773654658071</v>
      </c>
      <c r="AI23" s="1">
        <v>23</v>
      </c>
      <c r="AJ23" s="1">
        <f t="shared" si="17"/>
        <v>23</v>
      </c>
      <c r="AK23" s="17">
        <v>11</v>
      </c>
      <c r="AL23" s="17">
        <f t="shared" si="3"/>
        <v>8.4819450205156702E-3</v>
      </c>
      <c r="AM23" s="17">
        <f t="shared" si="4"/>
        <v>0.89331824668722792</v>
      </c>
      <c r="AN23" s="5">
        <f t="shared" si="5"/>
        <v>3.5802494614259432E-2</v>
      </c>
      <c r="AO23" s="17">
        <f t="shared" si="6"/>
        <v>6.394110562639832</v>
      </c>
    </row>
    <row r="24" spans="5:41">
      <c r="E24">
        <v>18</v>
      </c>
      <c r="F24">
        <f t="shared" si="0"/>
        <v>21.5</v>
      </c>
      <c r="G24" s="90">
        <v>6.4093799770000004</v>
      </c>
      <c r="H24">
        <v>0</v>
      </c>
      <c r="I24" s="12">
        <v>24163200</v>
      </c>
      <c r="K24" s="12">
        <v>43708100</v>
      </c>
      <c r="P24">
        <f t="shared" si="7"/>
        <v>26.259480508189558</v>
      </c>
      <c r="Q24">
        <f t="shared" si="8"/>
        <v>2.6606817666613117E-2</v>
      </c>
      <c r="R24">
        <f t="shared" si="9"/>
        <v>0.8494065455333677</v>
      </c>
      <c r="S24">
        <f t="shared" si="10"/>
        <v>3.9599936646505865E-2</v>
      </c>
      <c r="T24">
        <f t="shared" si="11"/>
        <v>6.4093077911861691</v>
      </c>
      <c r="AD24" s="1">
        <f t="shared" si="12"/>
        <v>7.218581383128253E-5</v>
      </c>
      <c r="AE24" s="1">
        <f t="shared" ca="1" si="13"/>
        <v>0.69392210084034189</v>
      </c>
      <c r="AF24" s="1">
        <f t="shared" ca="1" si="14"/>
        <v>0.67901271155351917</v>
      </c>
      <c r="AG24" s="1">
        <f t="shared" ca="1" si="15"/>
        <v>1.5256931956812496</v>
      </c>
      <c r="AH24" s="1">
        <f t="shared" ca="1" si="16"/>
        <v>1.565214687939315</v>
      </c>
      <c r="AI24" s="1">
        <v>24</v>
      </c>
      <c r="AJ24" s="1">
        <f t="shared" si="17"/>
        <v>24</v>
      </c>
      <c r="AK24" s="17">
        <v>12</v>
      </c>
      <c r="AL24" s="17">
        <f t="shared" si="3"/>
        <v>9.1009824031742272E-3</v>
      </c>
      <c r="AM24" s="17">
        <f t="shared" si="4"/>
        <v>0.89078573074288525</v>
      </c>
      <c r="AN24" s="5">
        <f t="shared" si="5"/>
        <v>3.6006357954000492E-2</v>
      </c>
      <c r="AO24" s="17">
        <f t="shared" si="6"/>
        <v>6.3955537124365556</v>
      </c>
    </row>
    <row r="25" spans="5:41">
      <c r="E25">
        <v>19</v>
      </c>
      <c r="F25">
        <f t="shared" si="0"/>
        <v>22.5</v>
      </c>
      <c r="G25" s="90">
        <v>6.404864141</v>
      </c>
      <c r="H25">
        <v>0</v>
      </c>
      <c r="I25" s="12">
        <v>18999900</v>
      </c>
      <c r="K25" s="12">
        <v>44555000</v>
      </c>
      <c r="P25">
        <f t="shared" si="7"/>
        <v>20.255756929637528</v>
      </c>
      <c r="Q25">
        <f t="shared" si="8"/>
        <v>2.3693114195193127E-2</v>
      </c>
      <c r="R25">
        <f t="shared" si="9"/>
        <v>0.85405499579887256</v>
      </c>
      <c r="S25">
        <f t="shared" si="10"/>
        <v>3.9170040712013507E-2</v>
      </c>
      <c r="T25">
        <f t="shared" si="11"/>
        <v>6.404058488654929</v>
      </c>
      <c r="AD25" s="1">
        <f t="shared" si="12"/>
        <v>8.0565234507101735E-4</v>
      </c>
      <c r="AE25" s="1">
        <f t="shared" ca="1" si="13"/>
        <v>0.72816568690024408</v>
      </c>
      <c r="AF25" s="1">
        <f t="shared" ca="1" si="14"/>
        <v>0.71325629761342135</v>
      </c>
      <c r="AG25" s="1">
        <f t="shared" ca="1" si="15"/>
        <v>1.5403237043528244</v>
      </c>
      <c r="AH25" s="1">
        <f t="shared" ca="1" si="16"/>
        <v>1.581482506999214</v>
      </c>
      <c r="AI25" s="1">
        <v>25</v>
      </c>
      <c r="AJ25" s="1">
        <f t="shared" si="17"/>
        <v>25</v>
      </c>
      <c r="AK25" s="17">
        <v>13</v>
      </c>
      <c r="AL25" s="17">
        <f t="shared" si="3"/>
        <v>9.7040511816154848E-3</v>
      </c>
      <c r="AM25" s="17">
        <f t="shared" si="4"/>
        <v>0.88845381891777342</v>
      </c>
      <c r="AN25" s="5">
        <f t="shared" si="5"/>
        <v>3.6195616729617935E-2</v>
      </c>
      <c r="AO25" s="17">
        <f t="shared" si="6"/>
        <v>6.3969197850702928</v>
      </c>
    </row>
    <row r="26" spans="5:41">
      <c r="E26">
        <v>20</v>
      </c>
      <c r="F26">
        <f t="shared" si="0"/>
        <v>23.5</v>
      </c>
      <c r="G26" s="90">
        <v>6.4000926969999998</v>
      </c>
      <c r="H26">
        <v>0</v>
      </c>
      <c r="I26" s="12">
        <v>14907200</v>
      </c>
      <c r="K26" s="12">
        <v>45347800</v>
      </c>
      <c r="P26">
        <f t="shared" si="7"/>
        <v>15.614693546324188</v>
      </c>
      <c r="Q26">
        <f t="shared" si="8"/>
        <v>2.1213578294437437E-2</v>
      </c>
      <c r="R26">
        <f t="shared" si="9"/>
        <v>0.85846217937262292</v>
      </c>
      <c r="S26">
        <f t="shared" si="10"/>
        <v>3.8768889816192004E-2</v>
      </c>
      <c r="T26">
        <f t="shared" si="11"/>
        <v>6.3990812905518242</v>
      </c>
      <c r="AD26" s="1">
        <f t="shared" si="12"/>
        <v>1.0114064481756557E-3</v>
      </c>
      <c r="AE26" s="1">
        <f t="shared" ca="1" si="13"/>
        <v>0.76434754851877851</v>
      </c>
      <c r="AF26" s="1">
        <f t="shared" ca="1" si="14"/>
        <v>0.74943815923195578</v>
      </c>
      <c r="AG26" s="1">
        <f t="shared" ca="1" si="15"/>
        <v>1.5447144097904659</v>
      </c>
      <c r="AH26" s="1">
        <f t="shared" ca="1" si="16"/>
        <v>1.5884675280157077</v>
      </c>
      <c r="AI26" s="1">
        <v>26</v>
      </c>
      <c r="AJ26" s="1">
        <f t="shared" si="17"/>
        <v>26</v>
      </c>
      <c r="AK26" s="17">
        <v>14</v>
      </c>
      <c r="AL26" s="17">
        <f t="shared" si="3"/>
        <v>1.0292326853618923E-2</v>
      </c>
      <c r="AM26" s="17">
        <f t="shared" si="4"/>
        <v>0.88629434935911078</v>
      </c>
      <c r="AN26" s="5">
        <f t="shared" si="5"/>
        <v>3.6372213941618353E-2</v>
      </c>
      <c r="AO26" s="17">
        <f t="shared" si="6"/>
        <v>6.3982162627167751</v>
      </c>
    </row>
    <row r="27" spans="5:41">
      <c r="E27">
        <v>21</v>
      </c>
      <c r="F27">
        <f t="shared" si="0"/>
        <v>24.5</v>
      </c>
      <c r="G27" s="90">
        <v>6.394872812</v>
      </c>
      <c r="H27">
        <v>0</v>
      </c>
      <c r="I27" s="12">
        <v>11455000</v>
      </c>
      <c r="K27" s="12">
        <v>46059100</v>
      </c>
      <c r="P27">
        <f t="shared" si="7"/>
        <v>11.813355015621234</v>
      </c>
      <c r="Q27">
        <f t="shared" si="8"/>
        <v>1.8986692078180593E-2</v>
      </c>
      <c r="R27">
        <f t="shared" si="9"/>
        <v>0.86285422758586972</v>
      </c>
      <c r="S27">
        <f t="shared" si="10"/>
        <v>3.8375216200170495E-2</v>
      </c>
      <c r="T27">
        <f t="shared" si="11"/>
        <v>6.3941444808807422</v>
      </c>
      <c r="AD27" s="1">
        <f t="shared" si="12"/>
        <v>7.2833111925785232E-4</v>
      </c>
      <c r="AE27" s="1">
        <f t="shared" ca="1" si="13"/>
        <v>0.80392993840633653</v>
      </c>
      <c r="AF27" s="1">
        <f t="shared" ca="1" si="14"/>
        <v>0.7890205491195138</v>
      </c>
      <c r="AG27" s="1">
        <f t="shared" ca="1" si="15"/>
        <v>1.5377267628536684</v>
      </c>
      <c r="AH27" s="1">
        <f t="shared" ca="1" si="16"/>
        <v>1.5858154113757796</v>
      </c>
      <c r="AI27" s="1">
        <v>27</v>
      </c>
      <c r="AJ27" s="1">
        <f t="shared" si="17"/>
        <v>27</v>
      </c>
      <c r="AK27" s="17">
        <v>15</v>
      </c>
      <c r="AL27" s="17">
        <f t="shared" si="3"/>
        <v>1.0866847405954397E-2</v>
      </c>
      <c r="AM27" s="17">
        <f t="shared" si="4"/>
        <v>0.88428464765531833</v>
      </c>
      <c r="AN27" s="5">
        <f t="shared" si="5"/>
        <v>3.6537727080727687E-2</v>
      </c>
      <c r="AO27" s="17">
        <f t="shared" si="6"/>
        <v>6.3994495736226842</v>
      </c>
    </row>
    <row r="28" spans="5:41">
      <c r="E28">
        <v>22</v>
      </c>
      <c r="F28">
        <f t="shared" si="0"/>
        <v>25.5</v>
      </c>
      <c r="G28" s="90">
        <v>6.3908915210000004</v>
      </c>
      <c r="H28">
        <v>0</v>
      </c>
      <c r="I28" s="12">
        <v>9146690</v>
      </c>
      <c r="K28" s="12">
        <v>46611700</v>
      </c>
      <c r="P28">
        <f t="shared" si="7"/>
        <v>9.3210025594432295</v>
      </c>
      <c r="Q28">
        <f t="shared" si="8"/>
        <v>1.7402881838196105E-2</v>
      </c>
      <c r="R28">
        <f t="shared" si="9"/>
        <v>0.86627880394143641</v>
      </c>
      <c r="S28">
        <f t="shared" si="10"/>
        <v>3.8072405846966244E-2</v>
      </c>
      <c r="T28">
        <f t="shared" si="11"/>
        <v>6.3903260132642989</v>
      </c>
      <c r="AD28" s="1">
        <f t="shared" si="12"/>
        <v>5.6550773570140933E-4</v>
      </c>
      <c r="AE28" s="1">
        <f t="shared" ca="1" si="13"/>
        <v>0.83412006953332851</v>
      </c>
      <c r="AF28" s="1">
        <f t="shared" ca="1" si="14"/>
        <v>0.81921068024650578</v>
      </c>
      <c r="AG28" s="1">
        <f t="shared" ca="1" si="15"/>
        <v>1.532558699422147</v>
      </c>
      <c r="AH28" s="1">
        <f t="shared" ca="1" si="16"/>
        <v>1.5856035556264629</v>
      </c>
      <c r="AI28" s="1">
        <v>28</v>
      </c>
      <c r="AJ28" s="1">
        <f t="shared" si="17"/>
        <v>28</v>
      </c>
      <c r="AK28" s="17">
        <v>16</v>
      </c>
      <c r="AL28" s="17">
        <f t="shared" si="3"/>
        <v>1.142853483372128E-2</v>
      </c>
      <c r="AM28" s="17">
        <f t="shared" si="4"/>
        <v>0.88240618996281173</v>
      </c>
      <c r="AN28" s="5">
        <f t="shared" si="5"/>
        <v>3.6693454974728187E-2</v>
      </c>
      <c r="AO28" s="17">
        <f t="shared" si="6"/>
        <v>6.4006252854811745</v>
      </c>
    </row>
    <row r="29" spans="5:41">
      <c r="E29">
        <v>23</v>
      </c>
      <c r="F29">
        <f t="shared" si="0"/>
        <v>26.5</v>
      </c>
      <c r="G29" s="90">
        <v>6.3886425730000003</v>
      </c>
      <c r="H29">
        <v>0</v>
      </c>
      <c r="I29" s="12">
        <v>6803490</v>
      </c>
      <c r="K29" s="12">
        <v>46846400</v>
      </c>
      <c r="P29">
        <f t="shared" si="7"/>
        <v>6.8984121512005192</v>
      </c>
      <c r="Q29">
        <f t="shared" si="8"/>
        <v>1.5743730222761702E-2</v>
      </c>
      <c r="R29">
        <f t="shared" si="9"/>
        <v>0.87018670410858123</v>
      </c>
      <c r="S29">
        <f t="shared" si="10"/>
        <v>3.7731216819039418E-2</v>
      </c>
      <c r="T29">
        <f t="shared" si="11"/>
        <v>6.3860163765418818</v>
      </c>
      <c r="AD29" s="1">
        <f t="shared" si="12"/>
        <v>2.6261964581184571E-3</v>
      </c>
      <c r="AE29" s="1">
        <f t="shared" ca="1" si="13"/>
        <v>0.8511738430499578</v>
      </c>
      <c r="AF29" s="1">
        <f t="shared" ca="1" si="14"/>
        <v>0.83626445376313507</v>
      </c>
      <c r="AG29" s="1">
        <f t="shared" ca="1" si="15"/>
        <v>1.5946687045664842</v>
      </c>
      <c r="AH29" s="1">
        <f t="shared" ca="1" si="16"/>
        <v>1.6514816742406775</v>
      </c>
      <c r="AI29" s="1">
        <v>29</v>
      </c>
      <c r="AJ29" s="1">
        <f t="shared" si="17"/>
        <v>29</v>
      </c>
      <c r="AK29" s="17">
        <v>17</v>
      </c>
      <c r="AL29" s="17">
        <f t="shared" si="3"/>
        <v>1.1978212514277223E-2</v>
      </c>
      <c r="AM29" s="17">
        <f t="shared" si="4"/>
        <v>0.88064365040089754</v>
      </c>
      <c r="AN29" s="5">
        <f t="shared" si="5"/>
        <v>3.6840480132237285E-2</v>
      </c>
      <c r="AO29" s="17">
        <f t="shared" si="6"/>
        <v>6.4017482554273553</v>
      </c>
    </row>
    <row r="30" spans="5:41">
      <c r="E30">
        <v>24</v>
      </c>
      <c r="F30">
        <f t="shared" si="0"/>
        <v>27.5</v>
      </c>
      <c r="G30" s="90">
        <v>6.3818594549999998</v>
      </c>
      <c r="H30">
        <v>0</v>
      </c>
      <c r="I30" s="12">
        <v>5059240</v>
      </c>
      <c r="K30" s="12">
        <v>46854300</v>
      </c>
      <c r="P30">
        <f t="shared" si="7"/>
        <v>5.1289614827241046</v>
      </c>
      <c r="Q30">
        <f t="shared" si="8"/>
        <v>1.4439218433605615E-2</v>
      </c>
      <c r="R30">
        <f t="shared" si="9"/>
        <v>0.87353001948032494</v>
      </c>
      <c r="S30">
        <f t="shared" si="10"/>
        <v>3.7442947501227987E-2</v>
      </c>
      <c r="T30">
        <f t="shared" si="11"/>
        <v>6.382380578882545</v>
      </c>
      <c r="AD30" s="1">
        <f t="shared" si="12"/>
        <v>5.2112388254510478E-4</v>
      </c>
      <c r="AE30" s="1">
        <f t="shared" ca="1" si="13"/>
        <v>0.90261022935527679</v>
      </c>
      <c r="AF30" s="1">
        <f t="shared" ca="1" si="14"/>
        <v>0.88770084006845407</v>
      </c>
      <c r="AG30" s="1">
        <f t="shared" ca="1" si="15"/>
        <v>1.4849277343888729</v>
      </c>
      <c r="AH30" s="1">
        <f t="shared" ca="1" si="16"/>
        <v>1.561258139275854</v>
      </c>
      <c r="AI30" s="1">
        <v>30</v>
      </c>
      <c r="AJ30" s="1">
        <f t="shared" si="17"/>
        <v>30</v>
      </c>
      <c r="AK30" s="17">
        <v>18</v>
      </c>
      <c r="AL30" s="17">
        <f t="shared" si="3"/>
        <v>1.2516619371901495E-2</v>
      </c>
      <c r="AM30" s="17">
        <f t="shared" si="4"/>
        <v>0.87898420709393044</v>
      </c>
      <c r="AN30" s="5">
        <f t="shared" si="5"/>
        <v>3.697971448045357E-2</v>
      </c>
      <c r="AO30" s="17">
        <f t="shared" si="6"/>
        <v>6.4028227480660567</v>
      </c>
    </row>
    <row r="31" spans="5:41">
      <c r="E31">
        <v>25</v>
      </c>
      <c r="F31">
        <f t="shared" si="0"/>
        <v>28.5</v>
      </c>
      <c r="G31" s="90">
        <v>6.3765934849999999</v>
      </c>
      <c r="H31">
        <v>0</v>
      </c>
      <c r="I31" s="12">
        <v>3510440</v>
      </c>
      <c r="K31" s="12">
        <v>46163900</v>
      </c>
      <c r="P31">
        <f t="shared" si="7"/>
        <v>3.6120410103999014</v>
      </c>
      <c r="Q31">
        <f t="shared" si="8"/>
        <v>1.3243765249168831E-2</v>
      </c>
      <c r="R31">
        <f t="shared" si="9"/>
        <v>0.87683960316914589</v>
      </c>
      <c r="S31">
        <f t="shared" si="10"/>
        <v>3.7160828166925966E-2</v>
      </c>
      <c r="T31">
        <f t="shared" si="11"/>
        <v>6.3788371263851271</v>
      </c>
      <c r="AD31" s="1">
        <f t="shared" si="12"/>
        <v>2.2436413851272263E-3</v>
      </c>
      <c r="AE31" s="1">
        <f t="shared" ca="1" si="13"/>
        <v>0.94254208181489796</v>
      </c>
      <c r="AF31" s="1">
        <f t="shared" ca="1" si="14"/>
        <v>0.92763269252807523</v>
      </c>
      <c r="AG31" s="1">
        <f t="shared" ca="1" si="15"/>
        <v>1.3671554016936309</v>
      </c>
      <c r="AH31" s="1">
        <f t="shared" ca="1" si="16"/>
        <v>1.4811973360105699</v>
      </c>
      <c r="AI31" s="1">
        <v>31</v>
      </c>
      <c r="AJ31" s="1">
        <f t="shared" si="17"/>
        <v>31</v>
      </c>
      <c r="AK31" s="17">
        <v>19</v>
      </c>
      <c r="AL31" s="17">
        <f t="shared" si="3"/>
        <v>1.3044421529301017E-2</v>
      </c>
      <c r="AM31" s="17">
        <f t="shared" si="4"/>
        <v>0.87741702678618971</v>
      </c>
      <c r="AN31" s="5">
        <f t="shared" si="5"/>
        <v>3.7111933562400334E-2</v>
      </c>
      <c r="AO31" s="17">
        <f t="shared" si="6"/>
        <v>6.403852529525647</v>
      </c>
    </row>
    <row r="32" spans="5:41">
      <c r="E32">
        <v>26</v>
      </c>
      <c r="F32">
        <f t="shared" si="0"/>
        <v>29.5</v>
      </c>
      <c r="G32" s="90">
        <v>6.3754217840000003</v>
      </c>
      <c r="H32">
        <v>0</v>
      </c>
      <c r="I32" s="12">
        <v>2273210</v>
      </c>
      <c r="K32" s="12">
        <v>44213100</v>
      </c>
      <c r="P32">
        <f t="shared" si="7"/>
        <v>2.4422054775620801</v>
      </c>
      <c r="Q32">
        <f t="shared" si="8"/>
        <v>1.2262967179031961E-2</v>
      </c>
      <c r="R32">
        <f t="shared" si="9"/>
        <v>0.87975807004742868</v>
      </c>
      <c r="S32">
        <f t="shared" si="10"/>
        <v>3.6914686046542904E-2</v>
      </c>
      <c r="T32">
        <f t="shared" si="11"/>
        <v>6.3757647163062954</v>
      </c>
      <c r="AD32" s="1">
        <f t="shared" si="12"/>
        <v>3.4293230629511839E-4</v>
      </c>
      <c r="AE32" s="1">
        <f t="shared" ca="1" si="13"/>
        <v>0.95142709093169442</v>
      </c>
      <c r="AF32" s="1">
        <f t="shared" ca="1" si="14"/>
        <v>0.93651770164487169</v>
      </c>
      <c r="AG32" s="1">
        <f t="shared" ca="1" si="15"/>
        <v>1.4531343681389757</v>
      </c>
      <c r="AH32" s="1">
        <f t="shared" ca="1" si="16"/>
        <v>1.5831119409693823</v>
      </c>
      <c r="AI32" s="1">
        <v>32</v>
      </c>
      <c r="AJ32" s="1">
        <f t="shared" si="17"/>
        <v>32</v>
      </c>
      <c r="AK32" s="17">
        <v>20</v>
      </c>
      <c r="AL32" s="17">
        <f t="shared" si="3"/>
        <v>1.3562221970364177E-2</v>
      </c>
      <c r="AM32" s="17">
        <f t="shared" si="4"/>
        <v>0.87593287551579613</v>
      </c>
      <c r="AN32" s="5">
        <f t="shared" si="5"/>
        <v>3.72378025359296E-2</v>
      </c>
      <c r="AO32" s="17">
        <f t="shared" si="6"/>
        <v>6.404840943253876</v>
      </c>
    </row>
    <row r="33" spans="5:41">
      <c r="E33">
        <v>27</v>
      </c>
      <c r="F33">
        <f t="shared" si="0"/>
        <v>30.5</v>
      </c>
      <c r="G33" s="90">
        <v>6.3731166039999998</v>
      </c>
      <c r="H33">
        <v>0</v>
      </c>
      <c r="I33" s="12">
        <v>1361010</v>
      </c>
      <c r="K33" s="12">
        <v>40122900</v>
      </c>
      <c r="P33">
        <f t="shared" si="7"/>
        <v>1.61124881302199</v>
      </c>
      <c r="Q33">
        <f t="shared" si="8"/>
        <v>1.1529382278063284E-2</v>
      </c>
      <c r="R33">
        <f t="shared" si="9"/>
        <v>0.88207739667436236</v>
      </c>
      <c r="S33">
        <f t="shared" si="10"/>
        <v>3.6720814955375325E-2</v>
      </c>
      <c r="T33">
        <f t="shared" si="11"/>
        <v>6.3733614697279108</v>
      </c>
      <c r="AD33" s="1">
        <f t="shared" si="12"/>
        <v>2.4486572791104777E-4</v>
      </c>
      <c r="AE33" s="1">
        <f t="shared" ca="1" si="13"/>
        <v>0.96890727172514535</v>
      </c>
      <c r="AF33" s="1">
        <f t="shared" ca="1" si="14"/>
        <v>0.95399788243832262</v>
      </c>
      <c r="AG33" s="1">
        <f t="shared" ca="1" si="15"/>
        <v>1.4219184036437049</v>
      </c>
      <c r="AH33" s="1">
        <f t="shared" ca="1" si="16"/>
        <v>1.6055070049009381</v>
      </c>
      <c r="AI33" s="1">
        <v>33</v>
      </c>
      <c r="AJ33" s="1">
        <f t="shared" si="17"/>
        <v>33</v>
      </c>
      <c r="AK33" s="17">
        <v>21</v>
      </c>
      <c r="AL33" s="17">
        <f t="shared" si="3"/>
        <v>1.4070568613953952E-2</v>
      </c>
      <c r="AM33" s="17">
        <f t="shared" si="4"/>
        <v>0.87452382003978424</v>
      </c>
      <c r="AN33" s="5">
        <f t="shared" si="5"/>
        <v>3.7357896234904653E-2</v>
      </c>
      <c r="AO33" s="17">
        <f t="shared" si="6"/>
        <v>6.4057909717175363</v>
      </c>
    </row>
    <row r="34" spans="5:41">
      <c r="I34" s="12"/>
      <c r="J34" s="12"/>
      <c r="P34" s="13"/>
      <c r="AI34" s="1">
        <v>34</v>
      </c>
      <c r="AJ34" s="1" t="str">
        <f t="shared" ref="AJ34:AJ44" si="18">IF($E34&lt;$F$3,"",IF($E34&gt;$F$4,"",IF(O34="","",AI34)))</f>
        <v/>
      </c>
      <c r="AK34" s="17">
        <v>22</v>
      </c>
      <c r="AL34" s="17">
        <f t="shared" si="3"/>
        <v>1.4569961106885767E-2</v>
      </c>
      <c r="AM34" s="17">
        <f t="shared" si="4"/>
        <v>0.87318299574200342</v>
      </c>
      <c r="AN34" s="5">
        <f t="shared" si="5"/>
        <v>3.747271485506002E-2</v>
      </c>
      <c r="AO34" s="17">
        <f t="shared" si="6"/>
        <v>6.4067052870853827</v>
      </c>
    </row>
    <row r="35" spans="5:41">
      <c r="I35" s="12"/>
      <c r="J35" s="12"/>
      <c r="P35" s="13"/>
      <c r="AI35" s="1">
        <v>35</v>
      </c>
      <c r="AJ35" s="1" t="str">
        <f t="shared" si="18"/>
        <v/>
      </c>
      <c r="AK35" s="17">
        <v>23</v>
      </c>
      <c r="AL35" s="17">
        <f t="shared" si="3"/>
        <v>1.5060856576007611E-2</v>
      </c>
      <c r="AM35" s="17">
        <f t="shared" si="4"/>
        <v>0.87190442401266566</v>
      </c>
      <c r="AN35" s="5">
        <f t="shared" si="5"/>
        <v>3.7582696365809347E-2</v>
      </c>
      <c r="AO35" s="17">
        <f t="shared" si="6"/>
        <v>6.407586293205652</v>
      </c>
    </row>
    <row r="36" spans="5:41">
      <c r="I36" s="12"/>
      <c r="J36" s="12"/>
      <c r="P36" s="13"/>
      <c r="AI36" s="1">
        <v>36</v>
      </c>
      <c r="AJ36" s="1" t="str">
        <f t="shared" si="18"/>
        <v/>
      </c>
      <c r="AK36" s="17">
        <v>24</v>
      </c>
      <c r="AL36" s="17">
        <f t="shared" si="3"/>
        <v>1.5543674527930627E-2</v>
      </c>
      <c r="AM36" s="17">
        <f t="shared" si="4"/>
        <v>0.87068286696347519</v>
      </c>
      <c r="AN36" s="5">
        <f t="shared" si="5"/>
        <v>3.7688226437837966E-2</v>
      </c>
      <c r="AO36" s="17">
        <f t="shared" si="6"/>
        <v>6.4084361606357021</v>
      </c>
    </row>
    <row r="37" spans="5:41">
      <c r="I37" s="12"/>
      <c r="J37" s="12"/>
      <c r="P37" s="13"/>
      <c r="AI37" s="1">
        <v>37</v>
      </c>
      <c r="AJ37" s="1" t="str">
        <f t="shared" si="18"/>
        <v/>
      </c>
      <c r="AK37" s="17">
        <v>25</v>
      </c>
      <c r="AL37" s="17">
        <f t="shared" si="3"/>
        <v>1.6018801045877294E-2</v>
      </c>
      <c r="AM37" s="17">
        <f t="shared" si="4"/>
        <v>0.86951371068155137</v>
      </c>
      <c r="AN37" s="5">
        <f t="shared" si="5"/>
        <v>3.7789646461929338E-2</v>
      </c>
      <c r="AO37" s="17">
        <f t="shared" si="6"/>
        <v>6.4092568560757783</v>
      </c>
    </row>
    <row r="38" spans="5:41">
      <c r="I38" s="12"/>
      <c r="J38" s="12"/>
      <c r="P38" s="13"/>
      <c r="AI38" s="1">
        <v>38</v>
      </c>
      <c r="AJ38" s="1" t="str">
        <f t="shared" si="18"/>
        <v/>
      </c>
      <c r="AK38" s="17">
        <v>26</v>
      </c>
      <c r="AL38" s="17">
        <f t="shared" si="3"/>
        <v>1.6486592403091686E-2</v>
      </c>
      <c r="AM38" s="17">
        <f t="shared" si="4"/>
        <v>0.86839287055320014</v>
      </c>
      <c r="AN38" s="5">
        <f t="shared" si="5"/>
        <v>3.7887260084296999E-2</v>
      </c>
      <c r="AO38" s="17">
        <f t="shared" si="6"/>
        <v>6.4100501672581913</v>
      </c>
    </row>
    <row r="39" spans="5:41">
      <c r="I39" s="12"/>
      <c r="J39" s="12"/>
      <c r="P39" s="13"/>
      <c r="AI39" s="1">
        <v>39</v>
      </c>
      <c r="AJ39" s="1" t="str">
        <f t="shared" si="18"/>
        <v/>
      </c>
      <c r="AK39" s="17">
        <v>27</v>
      </c>
      <c r="AL39" s="17">
        <f t="shared" si="3"/>
        <v>1.6947378188984463E-2</v>
      </c>
      <c r="AM39" s="17">
        <f t="shared" si="4"/>
        <v>0.86731671383747666</v>
      </c>
      <c r="AN39" s="5">
        <f t="shared" si="5"/>
        <v>3.7981338576816771E-2</v>
      </c>
      <c r="AO39" s="17">
        <f t="shared" si="6"/>
        <v>6.4108177241173037</v>
      </c>
    </row>
    <row r="40" spans="5:41">
      <c r="I40" s="12"/>
      <c r="J40" s="12"/>
      <c r="P40" s="13"/>
      <c r="AI40" s="1">
        <v>40</v>
      </c>
      <c r="AJ40" s="1" t="str">
        <f t="shared" si="18"/>
        <v/>
      </c>
      <c r="AK40" s="17">
        <v>28</v>
      </c>
      <c r="AL40" s="17">
        <f t="shared" si="3"/>
        <v>1.7401464025993154E-2</v>
      </c>
      <c r="AM40" s="17">
        <f t="shared" si="4"/>
        <v>0.86628199585458587</v>
      </c>
      <c r="AN40" s="5">
        <f t="shared" si="5"/>
        <v>3.8072125283386368E-2</v>
      </c>
      <c r="AO40" s="17">
        <f t="shared" si="6"/>
        <v>6.4115610168942379</v>
      </c>
    </row>
    <row r="41" spans="5:41">
      <c r="I41" s="12"/>
      <c r="J41" s="12"/>
      <c r="P41" s="13"/>
      <c r="AI41" s="1">
        <v>41</v>
      </c>
      <c r="AJ41" s="1" t="str">
        <f t="shared" si="18"/>
        <v/>
      </c>
      <c r="AK41" s="17">
        <v>29</v>
      </c>
      <c r="AL41" s="17">
        <f t="shared" si="3"/>
        <v>1.7849133940805163E-2</v>
      </c>
      <c r="AM41" s="17">
        <f t="shared" si="4"/>
        <v>0.86528580701738489</v>
      </c>
      <c r="AN41" s="5">
        <f t="shared" si="5"/>
        <v>3.815983932718154E-2</v>
      </c>
      <c r="AO41" s="17">
        <f t="shared" si="6"/>
        <v>6.4122814116986424</v>
      </c>
    </row>
    <row r="42" spans="5:41">
      <c r="I42" s="12"/>
      <c r="J42" s="12"/>
      <c r="P42" s="13"/>
      <c r="AI42" s="1">
        <v>42</v>
      </c>
      <c r="AJ42" s="1" t="str">
        <f t="shared" si="18"/>
        <v/>
      </c>
      <c r="AK42" s="17">
        <v>30</v>
      </c>
      <c r="AL42" s="17">
        <f t="shared" si="3"/>
        <v>1.8290652442213982E-2</v>
      </c>
      <c r="AM42" s="17">
        <f t="shared" si="4"/>
        <v>0.8643255285707877</v>
      </c>
      <c r="AN42" s="5">
        <f t="shared" si="5"/>
        <v>3.8244678721766366E-2</v>
      </c>
      <c r="AO42" s="17">
        <f t="shared" si="6"/>
        <v>6.4129801639479478</v>
      </c>
    </row>
    <row r="43" spans="5:41">
      <c r="I43" s="12"/>
      <c r="J43" s="12"/>
      <c r="P43" s="13"/>
      <c r="AI43" s="1">
        <v>43</v>
      </c>
      <c r="AJ43" s="1" t="str">
        <f t="shared" si="18"/>
        <v/>
      </c>
      <c r="AK43" s="17">
        <v>31</v>
      </c>
      <c r="AL43" s="17">
        <f t="shared" si="3"/>
        <v>1.8726266348786425E-2</v>
      </c>
      <c r="AM43" s="17">
        <f t="shared" si="4"/>
        <v>0.86339879537861153</v>
      </c>
      <c r="AN43" s="5">
        <f t="shared" si="5"/>
        <v>3.8326822997699746E-2</v>
      </c>
      <c r="AO43" s="17">
        <f t="shared" si="6"/>
        <v>6.4136584300249577</v>
      </c>
    </row>
    <row r="44" spans="5:41">
      <c r="I44" s="12"/>
      <c r="J44" s="12"/>
      <c r="P44" s="13"/>
      <c r="AI44" s="1">
        <v>44</v>
      </c>
      <c r="AJ44" s="1" t="str">
        <f t="shared" si="18"/>
        <v/>
      </c>
      <c r="AK44" s="17">
        <v>32</v>
      </c>
      <c r="AL44" s="17">
        <f t="shared" si="3"/>
        <v>1.9156206402203269E-2</v>
      </c>
      <c r="AM44" s="17">
        <f t="shared" si="4"/>
        <v>0.86250346445520476</v>
      </c>
      <c r="AN44" s="5">
        <f t="shared" si="5"/>
        <v>3.8406435432582937E-2</v>
      </c>
      <c r="AO44" s="17">
        <f t="shared" si="6"/>
        <v>6.4143172774319535</v>
      </c>
    </row>
    <row r="45" spans="5:41">
      <c r="I45" s="12"/>
      <c r="J45" s="12"/>
      <c r="P45" s="13"/>
      <c r="AI45" s="1">
        <v>45</v>
      </c>
      <c r="AJ45" s="1" t="str">
        <f t="shared" ref="AJ45:AJ108" si="19">IF(O45="","",AI45)</f>
        <v/>
      </c>
      <c r="AK45" s="17">
        <v>33</v>
      </c>
      <c r="AL45" s="17">
        <f t="shared" si="3"/>
        <v>1.9580688696214422E-2</v>
      </c>
      <c r="AM45" s="17">
        <f t="shared" si="4"/>
        <v>0.86163758821152214</v>
      </c>
      <c r="AN45" s="5">
        <f t="shared" si="5"/>
        <v>3.8483664954384378E-2</v>
      </c>
      <c r="AO45" s="17">
        <f t="shared" si="6"/>
        <v>6.4149576936696571</v>
      </c>
    </row>
    <row r="46" spans="5:41">
      <c r="I46" s="12"/>
      <c r="J46" s="12"/>
      <c r="P46" s="13"/>
      <c r="AI46" s="1">
        <v>46</v>
      </c>
      <c r="AJ46" s="1" t="str">
        <f t="shared" si="19"/>
        <v/>
      </c>
      <c r="AK46" s="17">
        <v>34</v>
      </c>
      <c r="AL46" s="17">
        <f t="shared" si="3"/>
        <v>1.9999915946328561E-2</v>
      </c>
      <c r="AM46" s="17">
        <f t="shared" si="4"/>
        <v>0.86079939159446273</v>
      </c>
      <c r="AN46" s="5">
        <f t="shared" si="5"/>
        <v>3.855864777391721E-2</v>
      </c>
      <c r="AO46" s="17">
        <f t="shared" si="6"/>
        <v>6.4155805940297448</v>
      </c>
    </row>
    <row r="47" spans="5:41">
      <c r="I47" s="12"/>
      <c r="J47" s="12"/>
      <c r="P47" s="13"/>
      <c r="AI47" s="1">
        <v>47</v>
      </c>
      <c r="AJ47" s="1" t="str">
        <f t="shared" si="19"/>
        <v/>
      </c>
      <c r="AK47" s="17">
        <v>35</v>
      </c>
      <c r="AL47" s="17">
        <f t="shared" si="3"/>
        <v>2.0414078621410158E-2</v>
      </c>
      <c r="AM47" s="17">
        <f t="shared" si="4"/>
        <v>0.85998725246029739</v>
      </c>
      <c r="AN47" s="5">
        <f t="shared" si="5"/>
        <v>3.8631508791489667E-2</v>
      </c>
      <c r="AO47" s="17">
        <f t="shared" si="6"/>
        <v>6.4161868284575192</v>
      </c>
    </row>
    <row r="48" spans="5:41">
      <c r="I48" s="12"/>
      <c r="J48" s="12"/>
      <c r="P48" s="13"/>
      <c r="AI48" s="1">
        <v>48</v>
      </c>
      <c r="AJ48" s="1" t="str">
        <f t="shared" si="19"/>
        <v/>
      </c>
      <c r="AK48" s="17">
        <v>36</v>
      </c>
      <c r="AL48" s="17">
        <f t="shared" si="3"/>
        <v>2.0823355955108643E-2</v>
      </c>
      <c r="AM48" s="17">
        <f t="shared" si="4"/>
        <v>0.85919968464950702</v>
      </c>
      <c r="AN48" s="5">
        <f t="shared" si="5"/>
        <v>3.8702362814242074E-2</v>
      </c>
      <c r="AO48" s="17">
        <f t="shared" si="6"/>
        <v>6.4167771876155184</v>
      </c>
    </row>
    <row r="49" spans="9:41">
      <c r="I49" s="12"/>
      <c r="J49" s="12"/>
      <c r="P49" s="13"/>
      <c r="AI49" s="1">
        <v>49</v>
      </c>
      <c r="AJ49" s="1" t="str">
        <f t="shared" si="19"/>
        <v/>
      </c>
      <c r="AK49" s="17">
        <v>37</v>
      </c>
      <c r="AL49" s="17">
        <f t="shared" si="3"/>
        <v>2.1227916852357902E-2</v>
      </c>
      <c r="AM49" s="17">
        <f t="shared" si="4"/>
        <v>0.85843532332985784</v>
      </c>
      <c r="AN49" s="5">
        <f t="shared" si="5"/>
        <v>3.8771315613968821E-2</v>
      </c>
      <c r="AO49" s="17">
        <f t="shared" si="6"/>
        <v>6.4173524082577131</v>
      </c>
    </row>
    <row r="50" spans="9:41">
      <c r="I50" s="12"/>
      <c r="J50" s="12"/>
      <c r="P50" s="13"/>
      <c r="AI50" s="1">
        <v>50</v>
      </c>
      <c r="AJ50" s="1" t="str">
        <f t="shared" si="19"/>
        <v/>
      </c>
      <c r="AK50" s="17">
        <v>38</v>
      </c>
      <c r="AL50" s="17">
        <f t="shared" si="3"/>
        <v>2.1627920703951958E-2</v>
      </c>
      <c r="AM50" s="17">
        <f t="shared" si="4"/>
        <v>0.85769291225336219</v>
      </c>
      <c r="AN50" s="5">
        <f t="shared" si="5"/>
        <v>3.8838464849885818E-2</v>
      </c>
      <c r="AO50" s="17">
        <f t="shared" si="6"/>
        <v>6.4179131780067111</v>
      </c>
    </row>
    <row r="51" spans="9:41">
      <c r="I51" s="12"/>
      <c r="J51" s="12"/>
      <c r="P51" s="13"/>
      <c r="AI51" s="1">
        <v>51</v>
      </c>
      <c r="AJ51" s="1" t="str">
        <f t="shared" si="19"/>
        <v/>
      </c>
      <c r="AK51" s="17">
        <v>39</v>
      </c>
      <c r="AL51" s="17">
        <f t="shared" si="3"/>
        <v>2.2023518120339546E-2</v>
      </c>
      <c r="AM51" s="17">
        <f t="shared" si="4"/>
        <v>0.85697129263563543</v>
      </c>
      <c r="AN51" s="5">
        <f t="shared" si="5"/>
        <v>3.8903900876532213E-2</v>
      </c>
      <c r="AO51" s="17">
        <f t="shared" si="6"/>
        <v>6.4184601396121348</v>
      </c>
    </row>
    <row r="52" spans="9:41">
      <c r="I52" s="12"/>
      <c r="J52" s="12"/>
      <c r="P52" s="13"/>
      <c r="AI52" s="1">
        <v>52</v>
      </c>
      <c r="AJ52" s="1" t="str">
        <f t="shared" si="19"/>
        <v/>
      </c>
      <c r="AK52" s="17">
        <v>40</v>
      </c>
      <c r="AL52" s="17">
        <f t="shared" si="3"/>
        <v>2.2414851594218192E-2</v>
      </c>
      <c r="AM52" s="17">
        <f t="shared" si="4"/>
        <v>0.85626939341659136</v>
      </c>
      <c r="AN52" s="5">
        <f t="shared" si="5"/>
        <v>3.8967707453557161E-2</v>
      </c>
      <c r="AO52" s="17">
        <f t="shared" si="6"/>
        <v>6.4189938947566638</v>
      </c>
    </row>
    <row r="53" spans="9:41">
      <c r="I53" s="12"/>
      <c r="J53" s="12"/>
      <c r="P53" s="13"/>
      <c r="AI53" s="1">
        <v>53</v>
      </c>
      <c r="AJ53" s="1" t="str">
        <f t="shared" si="19"/>
        <v/>
      </c>
      <c r="AK53" s="17">
        <v>41</v>
      </c>
      <c r="AL53" s="17">
        <f t="shared" si="3"/>
        <v>2.280205610019392E-2</v>
      </c>
      <c r="AM53" s="17">
        <f t="shared" si="4"/>
        <v>0.8555862227021358</v>
      </c>
      <c r="AN53" s="5">
        <f t="shared" si="5"/>
        <v>3.9029962371357231E-2</v>
      </c>
      <c r="AO53" s="17">
        <f t="shared" si="6"/>
        <v>6.4195150074663534</v>
      </c>
    </row>
    <row r="54" spans="9:41">
      <c r="I54" s="12"/>
      <c r="J54" s="12"/>
      <c r="P54" s="13"/>
      <c r="AI54" s="1">
        <v>54</v>
      </c>
      <c r="AJ54" s="1" t="str">
        <f t="shared" si="19"/>
        <v/>
      </c>
      <c r="AK54" s="17">
        <v>42</v>
      </c>
      <c r="AL54" s="17">
        <f t="shared" si="3"/>
        <v>2.3185259638661946E-2</v>
      </c>
      <c r="AM54" s="17">
        <f t="shared" si="4"/>
        <v>0.85492086021956026</v>
      </c>
      <c r="AN54" s="5">
        <f t="shared" si="5"/>
        <v>3.9090738004263485E-2</v>
      </c>
      <c r="AO54" s="17">
        <f t="shared" si="6"/>
        <v>6.4200240071738177</v>
      </c>
    </row>
    <row r="55" spans="9:41">
      <c r="I55" s="12"/>
      <c r="J55" s="12"/>
      <c r="P55" s="13"/>
      <c r="AI55" s="1">
        <v>55</v>
      </c>
      <c r="AJ55" s="1" t="str">
        <f t="shared" si="19"/>
        <v/>
      </c>
      <c r="AK55" s="17">
        <v>43</v>
      </c>
      <c r="AL55" s="17">
        <f t="shared" si="3"/>
        <v>2.356458373012164E-2</v>
      </c>
      <c r="AM55" s="17">
        <f t="shared" si="4"/>
        <v>0.85427245064630242</v>
      </c>
      <c r="AN55" s="5">
        <f t="shared" si="5"/>
        <v>3.915010180112103E-2</v>
      </c>
      <c r="AO55" s="17">
        <f t="shared" si="6"/>
        <v>6.4205213914759209</v>
      </c>
    </row>
    <row r="56" spans="9:41">
      <c r="I56" s="12"/>
      <c r="J56" s="12"/>
      <c r="P56" s="13"/>
      <c r="AI56" s="1">
        <v>56</v>
      </c>
      <c r="AJ56" s="1" t="str">
        <f t="shared" si="19"/>
        <v/>
      </c>
      <c r="AK56" s="17">
        <v>44</v>
      </c>
      <c r="AL56" s="17">
        <f t="shared" si="3"/>
        <v>2.3940143865337413E-2</v>
      </c>
      <c r="AM56" s="17">
        <f t="shared" si="4"/>
        <v>0.85364019769385713</v>
      </c>
      <c r="AN56" s="5">
        <f t="shared" si="5"/>
        <v>3.9208116721577486E-2</v>
      </c>
      <c r="AO56" s="17">
        <f t="shared" si="6"/>
        <v>6.4210076286219486</v>
      </c>
    </row>
    <row r="57" spans="9:41">
      <c r="I57" s="12"/>
      <c r="J57" s="12"/>
      <c r="P57" s="13"/>
      <c r="AI57" s="1">
        <v>57</v>
      </c>
      <c r="AJ57" s="1" t="str">
        <f t="shared" si="19"/>
        <v/>
      </c>
      <c r="AK57" s="17">
        <v>45</v>
      </c>
      <c r="AL57" s="17">
        <f t="shared" si="3"/>
        <v>2.4312049916072245E-2</v>
      </c>
      <c r="AM57" s="17">
        <f t="shared" si="4"/>
        <v>0.85302335884684288</v>
      </c>
      <c r="AN57" s="5">
        <f t="shared" si="5"/>
        <v>3.9264841625135237E-2</v>
      </c>
      <c r="AO57" s="17">
        <f t="shared" si="6"/>
        <v>6.4214831597633353</v>
      </c>
    </row>
    <row r="58" spans="9:41">
      <c r="I58" s="12"/>
      <c r="J58" s="12"/>
      <c r="P58" s="13"/>
      <c r="AI58" s="1">
        <v>58</v>
      </c>
      <c r="AJ58" s="1" t="str">
        <f t="shared" si="19"/>
        <v/>
      </c>
      <c r="AK58" s="17">
        <v>46</v>
      </c>
      <c r="AL58" s="17">
        <f t="shared" si="3"/>
        <v>2.4680406510534231E-2</v>
      </c>
      <c r="AM58" s="17">
        <f t="shared" si="4"/>
        <v>0.8524212406723144</v>
      </c>
      <c r="AN58" s="5">
        <f t="shared" si="5"/>
        <v>3.9320331618974982E-2</v>
      </c>
      <c r="AO58" s="17">
        <f t="shared" si="6"/>
        <v>6.4219484009919157</v>
      </c>
    </row>
    <row r="59" spans="9:41">
      <c r="I59" s="12"/>
      <c r="J59" s="12"/>
      <c r="P59" s="13"/>
      <c r="AI59" s="1">
        <v>59</v>
      </c>
      <c r="AJ59" s="1" t="str">
        <f t="shared" si="19"/>
        <v/>
      </c>
      <c r="AK59" s="17">
        <v>47</v>
      </c>
      <c r="AL59" s="17">
        <f t="shared" si="3"/>
        <v>2.5045313377172123E-2</v>
      </c>
      <c r="AM59" s="17">
        <f t="shared" si="4"/>
        <v>0.85183319462695561</v>
      </c>
      <c r="AN59" s="5">
        <f t="shared" si="5"/>
        <v>3.9374638369684814E-2</v>
      </c>
      <c r="AO59" s="17">
        <f t="shared" si="6"/>
        <v>6.4224037451901577</v>
      </c>
    </row>
    <row r="60" spans="9:41">
      <c r="I60" s="12"/>
      <c r="J60" s="12"/>
      <c r="P60" s="13"/>
      <c r="AI60" s="1">
        <v>60</v>
      </c>
      <c r="AJ60" s="1" t="str">
        <f t="shared" si="19"/>
        <v/>
      </c>
      <c r="AK60" s="17">
        <v>48</v>
      </c>
      <c r="AL60" s="17">
        <f t="shared" si="3"/>
        <v>2.5406865660021132E-2</v>
      </c>
      <c r="AM60" s="17">
        <f t="shared" si="4"/>
        <v>0.85125861330025787</v>
      </c>
      <c r="AN60" s="5">
        <f t="shared" si="5"/>
        <v>3.9427810383298033E-2</v>
      </c>
      <c r="AO60" s="17">
        <f t="shared" si="6"/>
        <v>6.4228495637138696</v>
      </c>
    </row>
    <row r="61" spans="9:41">
      <c r="I61" s="12"/>
      <c r="J61" s="12"/>
      <c r="P61" s="13"/>
      <c r="AI61" s="1">
        <v>61</v>
      </c>
      <c r="AJ61" s="1" t="str">
        <f t="shared" si="19"/>
        <v/>
      </c>
      <c r="AK61" s="17">
        <v>49</v>
      </c>
      <c r="AL61" s="17">
        <f t="shared" si="3"/>
        <v>2.5765154208424724E-2</v>
      </c>
      <c r="AM61" s="17">
        <f t="shared" si="4"/>
        <v>0.85069692704056465</v>
      </c>
      <c r="AN61" s="5">
        <f t="shared" si="5"/>
        <v>3.9479893257428532E-2</v>
      </c>
      <c r="AO61" s="17">
        <f t="shared" si="6"/>
        <v>6.4232862079252673</v>
      </c>
    </row>
    <row r="62" spans="9:41">
      <c r="I62" s="12"/>
      <c r="J62" s="12"/>
      <c r="P62" s="13"/>
      <c r="AI62" s="1">
        <v>62</v>
      </c>
      <c r="AJ62" s="1" t="str">
        <f t="shared" si="19"/>
        <v/>
      </c>
      <c r="AK62" s="17">
        <v>50</v>
      </c>
      <c r="AL62" s="17">
        <f t="shared" si="3"/>
        <v>2.612026584363213E-2</v>
      </c>
      <c r="AM62" s="17">
        <f t="shared" si="4"/>
        <v>0.85014760091824926</v>
      </c>
      <c r="AN62" s="5">
        <f t="shared" si="5"/>
        <v>3.9530929908774361E-2</v>
      </c>
      <c r="AO62" s="17">
        <f t="shared" si="6"/>
        <v>6.4237140105921204</v>
      </c>
    </row>
    <row r="63" spans="9:41">
      <c r="I63" s="12"/>
      <c r="J63" s="12"/>
      <c r="P63" s="13"/>
      <c r="AI63" s="1">
        <v>63</v>
      </c>
      <c r="AJ63" s="1" t="str">
        <f t="shared" si="19"/>
        <v/>
      </c>
      <c r="AK63" s="17">
        <v>51</v>
      </c>
      <c r="AL63" s="17">
        <f t="shared" si="3"/>
        <v>2.6472283604488143E-2</v>
      </c>
      <c r="AM63" s="17">
        <f t="shared" si="4"/>
        <v>0.84961013198652713</v>
      </c>
      <c r="AN63" s="5">
        <f t="shared" si="5"/>
        <v>3.9580960778821186E-2</v>
      </c>
      <c r="AO63" s="17">
        <f t="shared" si="6"/>
        <v>6.4241332871668044</v>
      </c>
    </row>
    <row r="64" spans="9:41">
      <c r="I64" s="12"/>
      <c r="J64" s="12"/>
      <c r="P64" s="13"/>
      <c r="AI64" s="1">
        <v>64</v>
      </c>
      <c r="AJ64" s="1" t="str">
        <f t="shared" si="19"/>
        <v/>
      </c>
      <c r="AK64" s="17">
        <v>52</v>
      </c>
      <c r="AL64" s="17">
        <f t="shared" si="3"/>
        <v>2.6821286974185028E-2</v>
      </c>
      <c r="AM64" s="17">
        <f t="shared" si="4"/>
        <v>0.84908404680568916</v>
      </c>
      <c r="AN64" s="5">
        <f t="shared" si="5"/>
        <v>3.9630024020204727E-2</v>
      </c>
      <c r="AO64" s="17">
        <f t="shared" si="6"/>
        <v>6.4245443369574113</v>
      </c>
    </row>
    <row r="65" spans="9:41">
      <c r="I65" s="12"/>
      <c r="J65" s="12"/>
      <c r="P65" s="13"/>
      <c r="AI65" s="1">
        <v>65</v>
      </c>
      <c r="AJ65" s="1" t="str">
        <f t="shared" si="19"/>
        <v/>
      </c>
      <c r="AK65" s="17">
        <v>53</v>
      </c>
      <c r="AL65" s="17">
        <f t="shared" si="3"/>
        <v>2.716735208983068E-2</v>
      </c>
      <c r="AM65" s="17">
        <f t="shared" si="4"/>
        <v>0.84856889920103351</v>
      </c>
      <c r="AN65" s="5">
        <f t="shared" si="5"/>
        <v>3.9678155665873543E-2</v>
      </c>
      <c r="AO65" s="17">
        <f t="shared" si="6"/>
        <v>6.4249474442016972</v>
      </c>
    </row>
    <row r="66" spans="9:41">
      <c r="I66" s="12"/>
      <c r="J66" s="12"/>
      <c r="P66" s="13"/>
      <c r="AI66" s="1">
        <v>66</v>
      </c>
      <c r="AJ66" s="1" t="str">
        <f t="shared" si="19"/>
        <v/>
      </c>
      <c r="AK66" s="17">
        <v>54</v>
      </c>
      <c r="AL66" s="17">
        <f t="shared" si="3"/>
        <v>2.7510551936398325E-2</v>
      </c>
      <c r="AM66" s="17">
        <f t="shared" si="4"/>
        <v>0.84806426822860492</v>
      </c>
      <c r="AN66" s="5">
        <f t="shared" si="5"/>
        <v>3.9725389782922033E-2</v>
      </c>
      <c r="AO66" s="17">
        <f t="shared" si="6"/>
        <v>6.4253428790533711</v>
      </c>
    </row>
    <row r="67" spans="9:41">
      <c r="I67" s="12"/>
      <c r="J67" s="12"/>
      <c r="P67" s="13"/>
      <c r="AI67" s="1">
        <v>67</v>
      </c>
      <c r="AJ67" s="1" t="str">
        <f t="shared" si="19"/>
        <v/>
      </c>
      <c r="AK67" s="17">
        <v>55</v>
      </c>
      <c r="AL67" s="17">
        <f t="shared" si="3"/>
        <v>2.785095652645728E-2</v>
      </c>
      <c r="AM67" s="17">
        <f t="shared" si="4"/>
        <v>0.84756975632613141</v>
      </c>
      <c r="AN67" s="5">
        <f t="shared" si="5"/>
        <v>3.9771758612730163E-2</v>
      </c>
      <c r="AO67" s="17">
        <f t="shared" si="6"/>
        <v>6.4257308984891974</v>
      </c>
    </row>
    <row r="68" spans="9:41">
      <c r="I68" s="12"/>
      <c r="J68" s="12"/>
      <c r="P68" s="13"/>
      <c r="AI68" s="1">
        <v>68</v>
      </c>
      <c r="AJ68" s="1" t="str">
        <f t="shared" si="19"/>
        <v/>
      </c>
      <c r="AK68" s="17">
        <v>56</v>
      </c>
      <c r="AL68" s="17">
        <f t="shared" si="3"/>
        <v>2.8188633066938518E-2</v>
      </c>
      <c r="AM68" s="17">
        <f t="shared" si="4"/>
        <v>0.84708498762935691</v>
      </c>
      <c r="AN68" s="5">
        <f t="shared" si="5"/>
        <v>3.981729269884688E-2</v>
      </c>
      <c r="AO68" s="17">
        <f t="shared" si="6"/>
        <v>6.4261117471443967</v>
      </c>
    </row>
    <row r="69" spans="9:41">
      <c r="I69" s="12"/>
      <c r="J69" s="12"/>
      <c r="P69" s="13"/>
      <c r="AI69" s="1">
        <v>69</v>
      </c>
      <c r="AJ69" s="1" t="str">
        <f t="shared" si="19"/>
        <v/>
      </c>
      <c r="AK69" s="17">
        <v>57</v>
      </c>
      <c r="AL69" s="17">
        <f t="shared" si="3"/>
        <v>2.8523646114060056E-2</v>
      </c>
      <c r="AM69" s="17">
        <f t="shared" si="4"/>
        <v>0.84660960643639194</v>
      </c>
      <c r="AN69" s="5">
        <f t="shared" si="5"/>
        <v>3.9862021003880539E-2</v>
      </c>
      <c r="AO69" s="17">
        <f t="shared" si="6"/>
        <v>6.4264856580830729</v>
      </c>
    </row>
    <row r="70" spans="9:41">
      <c r="I70" s="12"/>
      <c r="J70" s="12"/>
      <c r="P70" s="13"/>
      <c r="AI70" s="1">
        <v>70</v>
      </c>
      <c r="AJ70" s="1" t="str">
        <f t="shared" si="19"/>
        <v/>
      </c>
      <c r="AK70" s="17">
        <v>58</v>
      </c>
      <c r="AL70" s="17">
        <f t="shared" si="3"/>
        <v>2.8856057717423774E-2</v>
      </c>
      <c r="AM70" s="17">
        <f t="shared" si="4"/>
        <v>0.84614327580479254</v>
      </c>
      <c r="AN70" s="5">
        <f t="shared" si="5"/>
        <v>3.9905971016510798E-2</v>
      </c>
      <c r="AO70" s="17">
        <f t="shared" si="6"/>
        <v>6.4268528535096046</v>
      </c>
    </row>
    <row r="71" spans="9:41">
      <c r="I71" s="12"/>
      <c r="J71" s="12"/>
      <c r="P71" s="13"/>
      <c r="AI71" s="1">
        <v>71</v>
      </c>
      <c r="AJ71" s="1" t="str">
        <f t="shared" si="19"/>
        <v/>
      </c>
      <c r="AK71" s="17">
        <v>59</v>
      </c>
      <c r="AL71" s="17">
        <f t="shared" si="3"/>
        <v>2.9185927554194527E-2</v>
      </c>
      <c r="AM71" s="17">
        <f t="shared" si="4"/>
        <v>0.84568567626788405</v>
      </c>
      <c r="AN71" s="5">
        <f t="shared" si="5"/>
        <v>3.994916884960667E-2</v>
      </c>
      <c r="AO71" s="17">
        <f t="shared" si="6"/>
        <v>6.4272135454263797</v>
      </c>
    </row>
    <row r="72" spans="9:41">
      <c r="I72" s="12"/>
      <c r="J72" s="12"/>
      <c r="P72" s="13"/>
      <c r="AI72" s="1">
        <v>72</v>
      </c>
      <c r="AJ72" s="1" t="str">
        <f t="shared" si="19"/>
        <v/>
      </c>
      <c r="AK72" s="17">
        <v>60</v>
      </c>
      <c r="AL72" s="17">
        <f t="shared" si="3"/>
        <v>2.9513313054183348E-2</v>
      </c>
      <c r="AM72" s="17">
        <f t="shared" si="4"/>
        <v>0.84523650465841571</v>
      </c>
      <c r="AN72" s="5">
        <f t="shared" si="5"/>
        <v>3.9991639330322695E-2</v>
      </c>
      <c r="AO72" s="17">
        <f t="shared" si="6"/>
        <v>6.427567936242621</v>
      </c>
    </row>
    <row r="73" spans="9:41">
      <c r="I73" s="12"/>
      <c r="J73" s="12"/>
      <c r="P73" s="13"/>
      <c r="AI73" s="1">
        <v>73</v>
      </c>
      <c r="AJ73" s="1" t="str">
        <f t="shared" si="19"/>
        <v/>
      </c>
      <c r="AK73" s="17">
        <v>61</v>
      </c>
      <c r="AL73" s="17">
        <f t="shared" si="3"/>
        <v>2.9838269516577236E-2</v>
      </c>
      <c r="AM73" s="17">
        <f t="shared" si="4"/>
        <v>0.84479547302899016</v>
      </c>
      <c r="AN73" s="5">
        <f t="shared" si="5"/>
        <v>4.0033406082947406E-2</v>
      </c>
      <c r="AO73" s="17">
        <f t="shared" si="6"/>
        <v>6.4279162193386403</v>
      </c>
    </row>
    <row r="74" spans="9:41">
      <c r="I74" s="12"/>
      <c r="J74" s="12"/>
      <c r="P74" s="13"/>
      <c r="AI74" s="1">
        <v>74</v>
      </c>
      <c r="AJ74" s="1" t="str">
        <f t="shared" si="19"/>
        <v/>
      </c>
      <c r="AK74" s="17">
        <v>62</v>
      </c>
      <c r="AL74" s="17">
        <f t="shared" si="3"/>
        <v>3.0160850218987258E-2</v>
      </c>
      <c r="AM74" s="17">
        <f t="shared" si="4"/>
        <v>0.84436230765990838</v>
      </c>
      <c r="AN74" s="5">
        <f t="shared" si="5"/>
        <v>4.0074491605191991E-2</v>
      </c>
      <c r="AO74" s="17">
        <f t="shared" si="6"/>
        <v>6.4282585795893352</v>
      </c>
    </row>
    <row r="75" spans="9:41">
      <c r="I75" s="12"/>
      <c r="J75" s="12"/>
      <c r="P75" s="13"/>
      <c r="AI75" s="1">
        <v>75</v>
      </c>
      <c r="AJ75" s="1" t="str">
        <f t="shared" si="19"/>
        <v/>
      </c>
      <c r="AK75" s="17">
        <v>63</v>
      </c>
      <c r="AL75" s="17">
        <f t="shared" si="3"/>
        <v>3.0481106519424154E-2</v>
      </c>
      <c r="AM75" s="17">
        <f t="shared" si="4"/>
        <v>0.84393674814609887</v>
      </c>
      <c r="AN75" s="5">
        <f t="shared" si="5"/>
        <v>4.0114917338532549E-2</v>
      </c>
      <c r="AO75" s="17">
        <f t="shared" si="6"/>
        <v>6.42859519385045</v>
      </c>
    </row>
    <row r="76" spans="9:41">
      <c r="AI76" s="1">
        <v>76</v>
      </c>
      <c r="AJ76" s="1" t="str">
        <f t="shared" si="19"/>
        <v/>
      </c>
      <c r="AK76" s="17">
        <v>64</v>
      </c>
      <c r="AL76" s="17">
        <f t="shared" si="3"/>
        <v>3.0799087951753946E-2</v>
      </c>
      <c r="AM76" s="17">
        <f t="shared" si="4"/>
        <v>0.84351854655571479</v>
      </c>
      <c r="AN76" s="5">
        <f t="shared" si="5"/>
        <v>4.0154703733153274E-2</v>
      </c>
      <c r="AO76" s="17">
        <f t="shared" si="6"/>
        <v>6.4289262314106956</v>
      </c>
    </row>
    <row r="77" spans="9:41">
      <c r="AI77" s="1">
        <v>77</v>
      </c>
      <c r="AJ77" s="1" t="str">
        <f t="shared" si="19"/>
        <v/>
      </c>
      <c r="AK77" s="17">
        <v>65</v>
      </c>
      <c r="AL77" s="17">
        <f t="shared" ref="AL77:AL140" si="20">(-(10^-$O$3)+SQRT((10^-(2*$O$3))+4*(10^-$O$3)*AK77*0.001))/2</f>
        <v>3.1114842315135945E-2</v>
      </c>
      <c r="AM77" s="17">
        <f t="shared" ref="AM77:AM140" si="21">10^-($I$3*SQRT(AL77)/(1+$I$4*SQRT(AL77)))</f>
        <v>0.84310746665377923</v>
      </c>
      <c r="AN77" s="5">
        <f t="shared" ref="AN77:AN140" si="22">(10^-$O$3)/AM77^2</f>
        <v>4.0193870307979836E-2</v>
      </c>
      <c r="AO77" s="17">
        <f t="shared" ref="AO77:AO140" si="23">$O$5*(-AN77+SQRT((AN77^2)+4*AN77*AK77*0.001))/(2*AK77*0.001)+$O$4*(1-(-AN77+SQRT((AN77^2)+4*AN77*AK77*0.001))/(2*AK77*0.001))</f>
        <v>6.4292518544125938</v>
      </c>
    </row>
    <row r="78" spans="9:41">
      <c r="AI78" s="1">
        <v>78</v>
      </c>
      <c r="AJ78" s="1" t="str">
        <f t="shared" si="19"/>
        <v/>
      </c>
      <c r="AK78" s="17">
        <v>66</v>
      </c>
      <c r="AL78" s="17">
        <f t="shared" si="20"/>
        <v>3.1428415757900577E-2</v>
      </c>
      <c r="AM78" s="17">
        <f t="shared" si="21"/>
        <v>0.84270328318495547</v>
      </c>
      <c r="AN78" s="5">
        <f t="shared" si="22"/>
        <v>4.0232435706241791E-2</v>
      </c>
      <c r="AO78" s="17">
        <f t="shared" si="23"/>
        <v>6.4295722182445747</v>
      </c>
    </row>
    <row r="79" spans="9:41">
      <c r="AI79" s="1">
        <v>79</v>
      </c>
      <c r="AJ79" s="1" t="str">
        <f t="shared" si="19"/>
        <v/>
      </c>
      <c r="AK79" s="17">
        <v>67</v>
      </c>
      <c r="AL79" s="17">
        <f t="shared" si="20"/>
        <v>3.1739852856283529E-2</v>
      </c>
      <c r="AM79" s="17">
        <f t="shared" si="21"/>
        <v>0.84230578121014477</v>
      </c>
      <c r="AN79" s="5">
        <f t="shared" si="22"/>
        <v>4.0270417746957041E-2</v>
      </c>
      <c r="AO79" s="17">
        <f t="shared" si="23"/>
        <v>6.4298874719066781</v>
      </c>
    </row>
    <row r="80" spans="9:41">
      <c r="AI80" s="1">
        <v>80</v>
      </c>
      <c r="AJ80" s="1" t="str">
        <f t="shared" si="19"/>
        <v/>
      </c>
      <c r="AK80" s="17">
        <v>68</v>
      </c>
      <c r="AL80" s="17">
        <f t="shared" si="20"/>
        <v>3.2049196688396717E-2</v>
      </c>
      <c r="AM80" s="17">
        <f t="shared" si="21"/>
        <v>0.84191475549214878</v>
      </c>
      <c r="AN80" s="5">
        <f t="shared" si="22"/>
        <v>4.0307833472692498E-2</v>
      </c>
      <c r="AO80" s="17">
        <f t="shared" si="23"/>
        <v>6.4301977583519303</v>
      </c>
    </row>
    <row r="81" spans="35:41">
      <c r="AI81" s="1">
        <v>81</v>
      </c>
      <c r="AJ81" s="1" t="str">
        <f t="shared" si="19"/>
        <v/>
      </c>
      <c r="AK81" s="17">
        <v>69</v>
      </c>
      <c r="AL81" s="17">
        <f t="shared" si="20"/>
        <v>3.235648890378362E-2</v>
      </c>
      <c r="AM81" s="17">
        <f t="shared" si="21"/>
        <v>0.84153000992612614</v>
      </c>
      <c r="AN81" s="5">
        <f t="shared" si="22"/>
        <v>4.034469919391908E-2</v>
      </c>
      <c r="AO81" s="17">
        <f t="shared" si="23"/>
        <v>6.430503214805336</v>
      </c>
    </row>
    <row r="82" spans="35:41">
      <c r="AI82" s="1">
        <v>82</v>
      </c>
      <c r="AJ82" s="1" t="str">
        <f t="shared" si="19"/>
        <v/>
      </c>
      <c r="AK82" s="17">
        <v>70</v>
      </c>
      <c r="AL82" s="17">
        <f t="shared" si="20"/>
        <v>3.2661769788876804E-2</v>
      </c>
      <c r="AM82" s="17">
        <f t="shared" si="21"/>
        <v>0.84115135701099364</v>
      </c>
      <c r="AN82" s="5">
        <f t="shared" si="22"/>
        <v>4.0381030530248115E-2</v>
      </c>
      <c r="AO82" s="17">
        <f t="shared" si="23"/>
        <v>6.4308039730622015</v>
      </c>
    </row>
    <row r="83" spans="35:41">
      <c r="AI83" s="1">
        <v>83</v>
      </c>
      <c r="AJ83" s="1" t="str">
        <f t="shared" si="19"/>
        <v/>
      </c>
      <c r="AK83" s="17">
        <v>71</v>
      </c>
      <c r="AL83" s="17">
        <f t="shared" si="20"/>
        <v>3.2965078328648992E-2</v>
      </c>
      <c r="AM83" s="17">
        <f t="shared" si="21"/>
        <v>0.8407786173583025</v>
      </c>
      <c r="AN83" s="5">
        <f t="shared" si="22"/>
        <v>4.0416842448808603E-2</v>
      </c>
      <c r="AO83" s="17">
        <f t="shared" si="23"/>
        <v>6.4311001597673911</v>
      </c>
    </row>
    <row r="84" spans="35:41">
      <c r="AI84" s="1">
        <v>84</v>
      </c>
      <c r="AJ84" s="1" t="str">
        <f t="shared" si="19"/>
        <v/>
      </c>
      <c r="AK84" s="17">
        <v>72</v>
      </c>
      <c r="AL84" s="17">
        <f t="shared" si="20"/>
        <v>3.3266452264724786E-2</v>
      </c>
      <c r="AM84" s="17">
        <f t="shared" si="21"/>
        <v>0.84041161923545959</v>
      </c>
      <c r="AN84" s="5">
        <f t="shared" si="22"/>
        <v>4.0452149299999761E-2</v>
      </c>
      <c r="AO84" s="17">
        <f t="shared" si="23"/>
        <v>6.431391896676935</v>
      </c>
    </row>
    <row r="85" spans="35:41">
      <c r="AI85" s="1">
        <v>85</v>
      </c>
      <c r="AJ85" s="1" t="str">
        <f t="shared" si="19"/>
        <v/>
      </c>
      <c r="AK85" s="17">
        <v>73</v>
      </c>
      <c r="AL85" s="17">
        <f t="shared" si="20"/>
        <v>3.3565928150198196E-2</v>
      </c>
      <c r="AM85" s="17">
        <f t="shared" si="21"/>
        <v>0.84005019814046245</v>
      </c>
      <c r="AN85" s="5">
        <f t="shared" si="22"/>
        <v>4.0486964850830941E-2</v>
      </c>
      <c r="AO85" s="17">
        <f t="shared" si="23"/>
        <v>6.4316793009033351</v>
      </c>
    </row>
    <row r="86" spans="35:41">
      <c r="AI86" s="1">
        <v>86</v>
      </c>
      <c r="AJ86" s="1" t="str">
        <f t="shared" si="19"/>
        <v/>
      </c>
      <c r="AK86" s="17">
        <v>74</v>
      </c>
      <c r="AL86" s="17">
        <f t="shared" si="20"/>
        <v>3.3863541401381425E-2</v>
      </c>
      <c r="AM86" s="17">
        <f t="shared" si="21"/>
        <v>0.83969419640558307</v>
      </c>
      <c r="AN86" s="5">
        <f t="shared" si="22"/>
        <v>4.0521302316042E-2</v>
      </c>
      <c r="AO86" s="17">
        <f t="shared" si="23"/>
        <v>6.4319624851457462</v>
      </c>
    </row>
    <row r="87" spans="35:41">
      <c r="AI87" s="1">
        <v>87</v>
      </c>
      <c r="AJ87" s="1" t="str">
        <f t="shared" si="19"/>
        <v/>
      </c>
      <c r="AK87" s="17">
        <v>75</v>
      </c>
      <c r="AL87" s="17">
        <f t="shared" si="20"/>
        <v>3.4159326346692304E-2</v>
      </c>
      <c r="AM87" s="17">
        <f t="shared" si="21"/>
        <v>0.83934346282767747</v>
      </c>
      <c r="AN87" s="5">
        <f t="shared" si="22"/>
        <v>4.0555174387178594E-2</v>
      </c>
      <c r="AO87" s="17">
        <f t="shared" si="23"/>
        <v>6.4322415579061438</v>
      </c>
    </row>
    <row r="88" spans="35:41">
      <c r="AI88" s="1">
        <v>88</v>
      </c>
      <c r="AJ88" s="1" t="str">
        <f t="shared" si="19"/>
        <v/>
      </c>
      <c r="AK88" s="17">
        <v>76</v>
      </c>
      <c r="AL88" s="17">
        <f t="shared" si="20"/>
        <v>3.4453316272871334E-2</v>
      </c>
      <c r="AM88" s="17">
        <f t="shared" si="21"/>
        <v>0.8389978523230136</v>
      </c>
      <c r="AN88" s="5">
        <f t="shared" si="22"/>
        <v>4.058859325978148E-2</v>
      </c>
      <c r="AO88" s="17">
        <f t="shared" si="23"/>
        <v>6.4325166236925098</v>
      </c>
    </row>
    <row r="89" spans="35:41">
      <c r="AI89" s="1">
        <v>89</v>
      </c>
      <c r="AJ89" s="1" t="str">
        <f t="shared" si="19"/>
        <v/>
      </c>
      <c r="AK89" s="17">
        <v>77</v>
      </c>
      <c r="AL89" s="17">
        <f t="shared" si="20"/>
        <v>3.4745543468704621E-2</v>
      </c>
      <c r="AM89" s="17">
        <f t="shared" si="21"/>
        <v>0.83865722560469391</v>
      </c>
      <c r="AN89" s="5">
        <f t="shared" si="22"/>
        <v>4.0621570658834941E-2</v>
      </c>
      <c r="AO89" s="17">
        <f t="shared" si="23"/>
        <v>6.4327877832099061</v>
      </c>
    </row>
    <row r="90" spans="35:41">
      <c r="AI90" s="1">
        <v>90</v>
      </c>
      <c r="AJ90" s="1" t="str">
        <f t="shared" si="19"/>
        <v/>
      </c>
      <c r="AK90" s="17">
        <v>78</v>
      </c>
      <c r="AL90" s="17">
        <f t="shared" si="20"/>
        <v>3.5036039266415117E-2</v>
      </c>
      <c r="AM90" s="17">
        <f t="shared" si="21"/>
        <v>0.83832144888093385</v>
      </c>
      <c r="AN90" s="5">
        <f t="shared" si="22"/>
        <v>4.0654117862605851E-2</v>
      </c>
      <c r="AO90" s="17">
        <f t="shared" si="23"/>
        <v>6.4330551335403543</v>
      </c>
    </row>
    <row r="91" spans="35:41">
      <c r="AI91" s="1">
        <v>91</v>
      </c>
      <c r="AJ91" s="1" t="str">
        <f t="shared" si="19"/>
        <v/>
      </c>
      <c r="AK91" s="17">
        <v>79</v>
      </c>
      <c r="AL91" s="17">
        <f t="shared" si="20"/>
        <v>3.5324834080872433E-2</v>
      </c>
      <c r="AM91" s="17">
        <f t="shared" si="21"/>
        <v>0.83799039357260063</v>
      </c>
      <c r="AN91" s="5">
        <f t="shared" si="22"/>
        <v>4.0686245724994213E-2</v>
      </c>
      <c r="AO91" s="17">
        <f t="shared" si="23"/>
        <v>6.4333187683122448</v>
      </c>
    </row>
    <row r="92" spans="35:41">
      <c r="AI92" s="1">
        <v>92</v>
      </c>
      <c r="AJ92" s="1" t="str">
        <f t="shared" si="19"/>
        <v/>
      </c>
      <c r="AK92" s="17">
        <v>80</v>
      </c>
      <c r="AL92" s="17">
        <f t="shared" si="20"/>
        <v>3.5611957446760101E-2</v>
      </c>
      <c r="AM92" s="17">
        <f t="shared" si="21"/>
        <v>0.83766393604856304</v>
      </c>
      <c r="AN92" s="5">
        <f t="shared" si="22"/>
        <v>4.0717964696505182E-2</v>
      </c>
      <c r="AO92" s="17">
        <f t="shared" si="23"/>
        <v>6.433578777860026</v>
      </c>
    </row>
    <row r="93" spans="35:41">
      <c r="AI93" s="1">
        <v>93</v>
      </c>
      <c r="AJ93" s="1" t="str">
        <f t="shared" si="19"/>
        <v/>
      </c>
      <c r="AK93" s="17">
        <v>81</v>
      </c>
      <c r="AL93" s="17">
        <f t="shared" si="20"/>
        <v>3.5897438053828931E-2</v>
      </c>
      <c r="AM93" s="17">
        <f t="shared" si="21"/>
        <v>0.83734195737752781</v>
      </c>
      <c r="AN93" s="5">
        <f t="shared" si="22"/>
        <v>4.0749284843943037E-2</v>
      </c>
      <c r="AO93" s="17">
        <f t="shared" si="23"/>
        <v>6.4338352493748223</v>
      </c>
    </row>
    <row r="94" spans="35:41">
      <c r="AI94" s="1">
        <v>94</v>
      </c>
      <c r="AJ94" s="1" t="str">
        <f t="shared" si="19"/>
        <v/>
      </c>
      <c r="AK94" s="17">
        <v>82</v>
      </c>
      <c r="AL94" s="17">
        <f t="shared" si="20"/>
        <v>3.6181303780355389E-2</v>
      </c>
      <c r="AM94" s="17">
        <f t="shared" si="21"/>
        <v>0.83702434309514628</v>
      </c>
      <c r="AN94" s="5">
        <f t="shared" si="22"/>
        <v>4.0780215868919771E-2</v>
      </c>
      <c r="AO94" s="17">
        <f t="shared" si="23"/>
        <v>6.4340882670466009</v>
      </c>
    </row>
    <row r="95" spans="35:41">
      <c r="AI95" s="1">
        <v>95</v>
      </c>
      <c r="AJ95" s="1" t="str">
        <f t="shared" si="19"/>
        <v/>
      </c>
      <c r="AK95" s="17">
        <v>83</v>
      </c>
      <c r="AL95" s="17">
        <f t="shared" si="20"/>
        <v>3.6463581724915581E-2</v>
      </c>
      <c r="AM95" s="17">
        <f t="shared" si="21"/>
        <v>0.83671098298528779</v>
      </c>
      <c r="AN95" s="5">
        <f t="shared" si="22"/>
        <v>4.0810767125262319E-2</v>
      </c>
      <c r="AO95" s="17">
        <f t="shared" si="23"/>
        <v>6.4343379121984245</v>
      </c>
    </row>
    <row r="96" spans="35:41">
      <c r="AI96" s="1">
        <v>96</v>
      </c>
      <c r="AJ96" s="1" t="str">
        <f t="shared" si="19"/>
        <v/>
      </c>
      <c r="AK96" s="17">
        <v>84</v>
      </c>
      <c r="AL96" s="17">
        <f t="shared" si="20"/>
        <v>3.6744298236577336E-2</v>
      </c>
      <c r="AM96" s="17">
        <f t="shared" si="21"/>
        <v>0.83640177087445533</v>
      </c>
      <c r="AN96" s="5">
        <f t="shared" si="22"/>
        <v>4.0840947635396661E-2</v>
      </c>
      <c r="AO96" s="17">
        <f t="shared" si="23"/>
        <v>6.4345842634133437</v>
      </c>
    </row>
    <row r="97" spans="35:41">
      <c r="AI97" s="1">
        <v>97</v>
      </c>
      <c r="AJ97" s="1" t="str">
        <f t="shared" si="19"/>
        <v/>
      </c>
      <c r="AK97" s="17">
        <v>85</v>
      </c>
      <c r="AL97" s="17">
        <f t="shared" si="20"/>
        <v>3.7023478943605456E-2</v>
      </c>
      <c r="AM97" s="17">
        <f t="shared" si="21"/>
        <v>0.83609660443841738</v>
      </c>
      <c r="AN97" s="5">
        <f t="shared" si="22"/>
        <v>4.0870766105779478E-2</v>
      </c>
      <c r="AO97" s="17">
        <f t="shared" si="23"/>
        <v>6.4348273966543843</v>
      </c>
    </row>
    <row r="98" spans="35:41">
      <c r="AI98" s="1">
        <v>98</v>
      </c>
      <c r="AJ98" s="1" t="str">
        <f t="shared" si="19"/>
        <v/>
      </c>
      <c r="AK98" s="17">
        <v>86</v>
      </c>
      <c r="AL98" s="17">
        <f t="shared" si="20"/>
        <v>3.7301148780768997E-2</v>
      </c>
      <c r="AM98" s="17">
        <f t="shared" si="21"/>
        <v>0.83579538502019413</v>
      </c>
      <c r="AN98" s="5">
        <f t="shared" si="22"/>
        <v>4.090023094144335E-2</v>
      </c>
      <c r="AO98" s="17">
        <f t="shared" si="23"/>
        <v>6.4350673853780798</v>
      </c>
    </row>
    <row r="99" spans="35:41">
      <c r="AI99" s="1">
        <v>99</v>
      </c>
      <c r="AJ99" s="1" t="str">
        <f t="shared" si="19"/>
        <v/>
      </c>
      <c r="AK99" s="17">
        <v>87</v>
      </c>
      <c r="AL99" s="17">
        <f t="shared" si="20"/>
        <v>3.7577332015332324E-2</v>
      </c>
      <c r="AM99" s="17">
        <f t="shared" si="21"/>
        <v>0.83549801745861174</v>
      </c>
      <c r="AN99" s="5">
        <f t="shared" si="22"/>
        <v>4.0929350259715849E-2</v>
      </c>
      <c r="AO99" s="17">
        <f t="shared" si="23"/>
        <v>6.4353043006419623</v>
      </c>
    </row>
    <row r="100" spans="35:41">
      <c r="AI100" s="1">
        <v>100</v>
      </c>
      <c r="AJ100" s="1" t="str">
        <f t="shared" si="19"/>
        <v/>
      </c>
      <c r="AK100" s="17">
        <v>88</v>
      </c>
      <c r="AL100" s="17">
        <f t="shared" si="20"/>
        <v>3.7852052271807338E-2</v>
      </c>
      <c r="AM100" s="17">
        <f t="shared" si="21"/>
        <v>0.83520440992670097</v>
      </c>
      <c r="AN100" s="5">
        <f t="shared" si="22"/>
        <v>4.0958131903167834E-2</v>
      </c>
      <c r="AO100" s="17">
        <f t="shared" si="23"/>
        <v>6.4355382112063895</v>
      </c>
    </row>
    <row r="101" spans="35:41">
      <c r="AI101" s="1">
        <v>101</v>
      </c>
      <c r="AJ101" s="1" t="str">
        <f t="shared" si="19"/>
        <v/>
      </c>
      <c r="AK101" s="17">
        <v>89</v>
      </c>
      <c r="AL101" s="17">
        <f t="shared" si="20"/>
        <v>3.8125332555537766E-2</v>
      </c>
      <c r="AM101" s="17">
        <f t="shared" si="21"/>
        <v>0.83491447377927019</v>
      </c>
      <c r="AN101" s="5">
        <f t="shared" si="22"/>
        <v>4.098658345184273E-2</v>
      </c>
      <c r="AO101" s="17">
        <f t="shared" si="23"/>
        <v>6.4357691836310646</v>
      </c>
    </row>
    <row r="102" spans="35:41">
      <c r="AI102" s="1">
        <v>102</v>
      </c>
      <c r="AJ102" s="1" t="str">
        <f t="shared" si="19"/>
        <v/>
      </c>
      <c r="AK102" s="17">
        <v>90</v>
      </c>
      <c r="AL102" s="17">
        <f t="shared" si="20"/>
        <v>3.8397195275182386E-2</v>
      </c>
      <c r="AM102" s="17">
        <f t="shared" si="21"/>
        <v>0.83462812340903836</v>
      </c>
      <c r="AN102" s="5">
        <f t="shared" si="22"/>
        <v>4.1014712234813781E-2</v>
      </c>
      <c r="AO102" s="17">
        <f t="shared" si="23"/>
        <v>6.4359972823665732</v>
      </c>
    </row>
    <row r="103" spans="35:41">
      <c r="AI103" s="1">
        <v>103</v>
      </c>
      <c r="AJ103" s="1" t="str">
        <f t="shared" si="19"/>
        <v/>
      </c>
      <c r="AK103" s="17">
        <v>91</v>
      </c>
      <c r="AL103" s="17">
        <f t="shared" si="20"/>
        <v>3.8667662264159422E-2</v>
      </c>
      <c r="AM103" s="17">
        <f t="shared" si="21"/>
        <v>0.8343452761107607</v>
      </c>
      <c r="AN103" s="5">
        <f t="shared" si="22"/>
        <v>4.104252534111319E-2</v>
      </c>
      <c r="AO103" s="17">
        <f t="shared" si="23"/>
        <v>6.4362225698412434</v>
      </c>
    </row>
    <row r="104" spans="35:41">
      <c r="AI104" s="1">
        <v>104</v>
      </c>
      <c r="AJ104" s="1" t="str">
        <f t="shared" si="19"/>
        <v/>
      </c>
      <c r="AK104" s="17">
        <v>92</v>
      </c>
      <c r="AL104" s="17">
        <f t="shared" si="20"/>
        <v>3.893675480110996E-2</v>
      </c>
      <c r="AM104" s="17">
        <f t="shared" si="21"/>
        <v>0.83406585195282001</v>
      </c>
      <c r="AN104" s="5">
        <f t="shared" si="22"/>
        <v>4.1070029630073723E-2</v>
      </c>
      <c r="AO104" s="17">
        <f t="shared" si="23"/>
        <v>6.4364451065436068</v>
      </c>
    </row>
    <row r="105" spans="35:41">
      <c r="AI105" s="1">
        <v>105</v>
      </c>
      <c r="AJ105" s="1" t="str">
        <f t="shared" si="19"/>
        <v/>
      </c>
      <c r="AK105" s="17">
        <v>93</v>
      </c>
      <c r="AL105" s="17">
        <f t="shared" si="20"/>
        <v>3.9204493629435067E-2</v>
      </c>
      <c r="AM105" s="17">
        <f t="shared" si="21"/>
        <v>0.83378977365580009</v>
      </c>
      <c r="AN105" s="5">
        <f t="shared" si="22"/>
        <v>4.1097231741120135E-2</v>
      </c>
      <c r="AO105" s="17">
        <f t="shared" si="23"/>
        <v>6.4366649511007399</v>
      </c>
    </row>
    <row r="106" spans="35:41">
      <c r="AI106" s="1">
        <v>106</v>
      </c>
      <c r="AJ106" s="1" t="str">
        <f t="shared" si="19"/>
        <v/>
      </c>
      <c r="AK106" s="17">
        <v>94</v>
      </c>
      <c r="AL106" s="17">
        <f t="shared" si="20"/>
        <v>3.9470898975956792E-2</v>
      </c>
      <c r="AM106" s="17">
        <f t="shared" si="21"/>
        <v>0.83351696647759344</v>
      </c>
      <c r="AN106" s="5">
        <f t="shared" si="22"/>
        <v>4.1124138103045084E-2</v>
      </c>
      <c r="AO106" s="17">
        <f t="shared" si="23"/>
        <v>6.4368821603527033</v>
      </c>
    </row>
    <row r="107" spans="35:41">
      <c r="AI107" s="1">
        <v>107</v>
      </c>
      <c r="AJ107" s="1" t="str">
        <f t="shared" si="19"/>
        <v/>
      </c>
      <c r="AK107" s="17">
        <v>95</v>
      </c>
      <c r="AL107" s="17">
        <f t="shared" si="20"/>
        <v>3.973599056875117E-2</v>
      </c>
      <c r="AM107" s="17">
        <f t="shared" si="21"/>
        <v>0.83324735810462491</v>
      </c>
      <c r="AN107" s="5">
        <f t="shared" si="22"/>
        <v>4.1150754942801855E-2</v>
      </c>
      <c r="AO107" s="17">
        <f t="shared" si="23"/>
        <v>6.4370967894233413</v>
      </c>
    </row>
    <row r="108" spans="35:41">
      <c r="AI108" s="1">
        <v>108</v>
      </c>
      <c r="AJ108" s="1" t="str">
        <f t="shared" si="19"/>
        <v/>
      </c>
      <c r="AK108" s="17">
        <v>96</v>
      </c>
      <c r="AL108" s="17">
        <f t="shared" si="20"/>
        <v>3.9999787654197358E-2</v>
      </c>
      <c r="AM108" s="17">
        <f t="shared" si="21"/>
        <v>0.83298087854880787</v>
      </c>
      <c r="AN108" s="5">
        <f t="shared" si="22"/>
        <v>4.1177088293843846E-2</v>
      </c>
      <c r="AO108" s="17">
        <f t="shared" si="23"/>
        <v>6.4373088917876187</v>
      </c>
    </row>
    <row r="109" spans="35:41">
      <c r="AI109" s="1">
        <v>109</v>
      </c>
      <c r="AJ109" s="1" t="str">
        <f t="shared" ref="AJ109:AJ172" si="24">IF(O109="","",AI109)</f>
        <v/>
      </c>
      <c r="AK109" s="17">
        <v>97</v>
      </c>
      <c r="AL109" s="17">
        <f t="shared" si="20"/>
        <v>4.0262309013284564E-2</v>
      </c>
      <c r="AM109" s="17">
        <f t="shared" si="21"/>
        <v>0.83271746004987623</v>
      </c>
      <c r="AN109" s="5">
        <f t="shared" si="22"/>
        <v>4.1203144004038156E-2</v>
      </c>
      <c r="AO109" s="17">
        <f t="shared" si="23"/>
        <v>6.4375185193357183</v>
      </c>
    </row>
    <row r="110" spans="35:41">
      <c r="AI110" s="1">
        <v>110</v>
      </c>
      <c r="AJ110" s="1" t="str">
        <f t="shared" si="24"/>
        <v/>
      </c>
      <c r="AK110" s="17">
        <v>98</v>
      </c>
      <c r="AL110" s="17">
        <f t="shared" si="20"/>
        <v>4.0523572977216232E-2</v>
      </c>
      <c r="AM110" s="17">
        <f t="shared" si="21"/>
        <v>0.83245703698275908</v>
      </c>
      <c r="AN110" s="5">
        <f t="shared" si="22"/>
        <v>4.1228927743179516E-2</v>
      </c>
      <c r="AO110" s="17">
        <f t="shared" si="23"/>
        <v>6.4377257224340863</v>
      </c>
    </row>
    <row r="111" spans="35:41">
      <c r="AI111" s="1">
        <v>111</v>
      </c>
      <c r="AJ111" s="1" t="str">
        <f t="shared" si="24"/>
        <v/>
      </c>
      <c r="AK111" s="17">
        <v>99</v>
      </c>
      <c r="AL111" s="17">
        <f t="shared" si="20"/>
        <v>4.0783597442347705E-2</v>
      </c>
      <c r="AM111" s="17">
        <f t="shared" si="21"/>
        <v>0.83219954576969091</v>
      </c>
      <c r="AN111" s="5">
        <f t="shared" si="22"/>
        <v>4.125444501012826E-2</v>
      </c>
      <c r="AO111" s="17">
        <f t="shared" si="23"/>
        <v>6.4379305499835704</v>
      </c>
    </row>
    <row r="112" spans="35:41">
      <c r="AI112" s="1">
        <v>112</v>
      </c>
      <c r="AJ112" s="1" t="str">
        <f t="shared" si="24"/>
        <v/>
      </c>
      <c r="AK112" s="17">
        <v>100</v>
      </c>
      <c r="AL112" s="17">
        <f t="shared" si="20"/>
        <v>4.1042399884492181E-2</v>
      </c>
      <c r="AM112" s="17">
        <f t="shared" si="21"/>
        <v>0.83194492479677007</v>
      </c>
      <c r="AN112" s="5">
        <f t="shared" si="22"/>
        <v>4.1279701139594852E-2</v>
      </c>
      <c r="AO112" s="17">
        <f t="shared" si="23"/>
        <v>6.4381330494748479</v>
      </c>
    </row>
    <row r="113" spans="35:41">
      <c r="AI113" s="1">
        <v>113</v>
      </c>
      <c r="AJ113" s="1" t="str">
        <f t="shared" si="24"/>
        <v/>
      </c>
      <c r="AK113" s="17">
        <v>101</v>
      </c>
      <c r="AL113" s="17">
        <f t="shared" si="20"/>
        <v>4.1299997372627115E-2</v>
      </c>
      <c r="AM113" s="17">
        <f t="shared" si="21"/>
        <v>0.8316931143347015</v>
      </c>
      <c r="AN113" s="5">
        <f t="shared" si="22"/>
        <v>4.1304701308591416E-2</v>
      </c>
      <c r="AO113" s="17">
        <f t="shared" si="23"/>
        <v>6.4383332670412727</v>
      </c>
    </row>
    <row r="114" spans="35:41">
      <c r="AI114" s="1">
        <v>114</v>
      </c>
      <c r="AJ114" s="1" t="str">
        <f t="shared" si="24"/>
        <v/>
      </c>
      <c r="AK114" s="17">
        <v>102</v>
      </c>
      <c r="AL114" s="17">
        <f t="shared" si="20"/>
        <v>4.1556406582031608E-2</v>
      </c>
      <c r="AM114" s="17">
        <f t="shared" si="21"/>
        <v>0.83144405646347175</v>
      </c>
      <c r="AN114" s="5">
        <f t="shared" si="22"/>
        <v>4.1329450542570131E-2</v>
      </c>
      <c r="AO114" s="17">
        <f t="shared" si="23"/>
        <v>6.438531247509288</v>
      </c>
    </row>
    <row r="115" spans="35:41">
      <c r="AI115" s="1">
        <v>115</v>
      </c>
      <c r="AJ115" s="1" t="str">
        <f t="shared" si="24"/>
        <v/>
      </c>
      <c r="AK115" s="17">
        <v>103</v>
      </c>
      <c r="AL115" s="17">
        <f t="shared" si="20"/>
        <v>4.181164380688325E-2</v>
      </c>
      <c r="AM115" s="17">
        <f t="shared" si="21"/>
        <v>0.83119769500072826</v>
      </c>
      <c r="AN115" s="5">
        <f t="shared" si="22"/>
        <v>4.1353953721266171E-2</v>
      </c>
      <c r="AO115" s="17">
        <f t="shared" si="23"/>
        <v>6.4387270344465373</v>
      </c>
    </row>
    <row r="116" spans="35:41">
      <c r="AI116" s="1">
        <v>116</v>
      </c>
      <c r="AJ116" s="1" t="str">
        <f t="shared" si="24"/>
        <v/>
      </c>
      <c r="AK116" s="17">
        <v>104</v>
      </c>
      <c r="AL116" s="17">
        <f t="shared" si="20"/>
        <v>4.2065724972341567E-2</v>
      </c>
      <c r="AM116" s="17">
        <f t="shared" si="21"/>
        <v>0.83095397543364691</v>
      </c>
      <c r="AN116" s="5">
        <f t="shared" si="22"/>
        <v>4.1378215584262176E-2</v>
      </c>
      <c r="AO116" s="17">
        <f t="shared" si="23"/>
        <v>6.4389206702078017</v>
      </c>
    </row>
    <row r="117" spans="35:41">
      <c r="AI117" s="1">
        <v>117</v>
      </c>
      <c r="AJ117" s="1" t="str">
        <f t="shared" si="24"/>
        <v/>
      </c>
      <c r="AK117" s="17">
        <v>105</v>
      </c>
      <c r="AL117" s="17">
        <f t="shared" si="20"/>
        <v>4.2318665646143214E-2</v>
      </c>
      <c r="AM117" s="17">
        <f t="shared" si="21"/>
        <v>0.8307128448540857</v>
      </c>
      <c r="AN117" s="5">
        <f t="shared" si="22"/>
        <v>4.1402240736290098E-2</v>
      </c>
      <c r="AO117" s="17">
        <f t="shared" si="23"/>
        <v>6.4391121959788826</v>
      </c>
    </row>
    <row r="118" spans="35:41">
      <c r="AI118" s="1">
        <v>118</v>
      </c>
      <c r="AJ118" s="1" t="str">
        <f t="shared" si="24"/>
        <v/>
      </c>
      <c r="AK118" s="17">
        <v>106</v>
      </c>
      <c r="AL118" s="17">
        <f t="shared" si="20"/>
        <v>4.2570481049732892E-2</v>
      </c>
      <c r="AM118" s="17">
        <f t="shared" si="21"/>
        <v>0.83047425189683721</v>
      </c>
      <c r="AN118" s="5">
        <f t="shared" si="22"/>
        <v>4.1426033652285095E-2</v>
      </c>
      <c r="AO118" s="17">
        <f t="shared" si="23"/>
        <v>6.4393016518185213</v>
      </c>
    </row>
    <row r="119" spans="35:41">
      <c r="AI119" s="1">
        <v>119</v>
      </c>
      <c r="AJ119" s="1" t="str">
        <f t="shared" si="24"/>
        <v/>
      </c>
      <c r="AK119" s="17">
        <v>107</v>
      </c>
      <c r="AL119" s="17">
        <f t="shared" si="20"/>
        <v>4.2821186068952535E-2</v>
      </c>
      <c r="AM119" s="17">
        <f t="shared" si="21"/>
        <v>0.8302381466808062</v>
      </c>
      <c r="AN119" s="5">
        <f t="shared" si="22"/>
        <v>4.1449598682205137E-2</v>
      </c>
      <c r="AO119" s="17">
        <f t="shared" si="23"/>
        <v>6.4394890766984787</v>
      </c>
    </row>
    <row r="120" spans="35:41">
      <c r="AI120" s="1">
        <v>120</v>
      </c>
      <c r="AJ120" s="1" t="str">
        <f t="shared" si="24"/>
        <v/>
      </c>
      <c r="AK120" s="17">
        <v>108</v>
      </c>
      <c r="AL120" s="17">
        <f t="shared" si="20"/>
        <v>4.3070795264309999E-2</v>
      </c>
      <c r="AM120" s="17">
        <f t="shared" si="21"/>
        <v>0.83000448075294564</v>
      </c>
      <c r="AN120" s="5">
        <f t="shared" si="22"/>
        <v>4.1472940055629418E-2</v>
      </c>
      <c r="AO120" s="17">
        <f t="shared" si="23"/>
        <v>6.4396745085418665</v>
      </c>
    </row>
    <row r="121" spans="35:41">
      <c r="AI121" s="1">
        <v>121</v>
      </c>
      <c r="AJ121" s="1" t="str">
        <f t="shared" si="24"/>
        <v/>
      </c>
      <c r="AK121" s="17">
        <v>109</v>
      </c>
      <c r="AL121" s="17">
        <f t="shared" si="20"/>
        <v>4.331932288084725E-2</v>
      </c>
      <c r="AM121" s="17">
        <f t="shared" si="21"/>
        <v>0.82977320703479962</v>
      </c>
      <c r="AN121" s="5">
        <f t="shared" si="22"/>
        <v>4.1496061886147517E-2</v>
      </c>
      <c r="AO121" s="17">
        <f t="shared" si="23"/>
        <v>6.4398579842598132</v>
      </c>
    </row>
    <row r="122" spans="35:41">
      <c r="AI122" s="1">
        <v>122</v>
      </c>
      <c r="AJ122" s="1" t="str">
        <f t="shared" si="24"/>
        <v/>
      </c>
      <c r="AK122" s="17">
        <v>110</v>
      </c>
      <c r="AL122" s="17">
        <f t="shared" si="20"/>
        <v>4.3566782857626982E-2</v>
      </c>
      <c r="AM122" s="17">
        <f t="shared" si="21"/>
        <v>0.82954427977151068</v>
      </c>
      <c r="AN122" s="5">
        <f t="shared" si="22"/>
        <v>4.1518968175550543E-2</v>
      </c>
      <c r="AO122" s="17">
        <f t="shared" si="23"/>
        <v>6.4400395397865537</v>
      </c>
    </row>
    <row r="123" spans="35:41">
      <c r="AI123" s="1">
        <v>123</v>
      </c>
      <c r="AJ123" s="1" t="str">
        <f t="shared" si="24"/>
        <v/>
      </c>
      <c r="AK123" s="17">
        <v>111</v>
      </c>
      <c r="AL123" s="17">
        <f t="shared" si="20"/>
        <v>4.3813188836855629E-2</v>
      </c>
      <c r="AM123" s="17">
        <f t="shared" si="21"/>
        <v>0.82931765448315309</v>
      </c>
      <c r="AN123" s="5">
        <f t="shared" si="22"/>
        <v>4.154166281783514E-2</v>
      </c>
      <c r="AO123" s="17">
        <f t="shared" si="23"/>
        <v>6.4402192101130238</v>
      </c>
    </row>
    <row r="124" spans="35:41">
      <c r="AI124" s="1">
        <v>124</v>
      </c>
      <c r="AJ124" s="1" t="str">
        <f t="shared" si="24"/>
        <v/>
      </c>
      <c r="AK124" s="17">
        <v>112</v>
      </c>
      <c r="AL124" s="17">
        <f t="shared" si="20"/>
        <v>4.4058554172659567E-2</v>
      </c>
      <c r="AM124" s="17">
        <f t="shared" si="21"/>
        <v>0.82909328791827219</v>
      </c>
      <c r="AN124" s="5">
        <f t="shared" si="22"/>
        <v>4.1564149603029912E-2</v>
      </c>
      <c r="AO124" s="17">
        <f t="shared" si="23"/>
        <v>6.4403970293190458</v>
      </c>
    </row>
    <row r="125" spans="35:41">
      <c r="AI125" s="1">
        <v>125</v>
      </c>
      <c r="AJ125" s="1" t="str">
        <f t="shared" si="24"/>
        <v/>
      </c>
      <c r="AK125" s="17">
        <v>113</v>
      </c>
      <c r="AL125" s="17">
        <f t="shared" si="20"/>
        <v>4.430289193953052E-2</v>
      </c>
      <c r="AM125" s="17">
        <f t="shared" si="21"/>
        <v>0.8288711380095054</v>
      </c>
      <c r="AN125" s="5">
        <f t="shared" si="22"/>
        <v>4.1586432220854008E-2</v>
      </c>
      <c r="AO125" s="17">
        <f t="shared" si="23"/>
        <v>6.4405730306041438</v>
      </c>
    </row>
    <row r="126" spans="35:41">
      <c r="AI126" s="1">
        <v>126</v>
      </c>
      <c r="AJ126" s="1" t="str">
        <f t="shared" si="24"/>
        <v/>
      </c>
      <c r="AK126" s="17">
        <v>114</v>
      </c>
      <c r="AL126" s="17">
        <f t="shared" si="20"/>
        <v>4.4546214940455256E-2</v>
      </c>
      <c r="AM126" s="17">
        <f t="shared" si="21"/>
        <v>0.82865116383117876</v>
      </c>
      <c r="AN126" s="5">
        <f t="shared" si="22"/>
        <v>4.1608514264216363E-2</v>
      </c>
      <c r="AO126" s="17">
        <f t="shared" si="23"/>
        <v>6.4407472463171009</v>
      </c>
    </row>
    <row r="127" spans="35:41">
      <c r="AI127" s="1">
        <v>127</v>
      </c>
      <c r="AJ127" s="1" t="str">
        <f t="shared" si="24"/>
        <v/>
      </c>
      <c r="AK127" s="17">
        <v>115</v>
      </c>
      <c r="AL127" s="17">
        <f t="shared" si="20"/>
        <v>4.4788535714743991E-2</v>
      </c>
      <c r="AM127" s="17">
        <f t="shared" si="21"/>
        <v>0.82843332555877303</v>
      </c>
      <c r="AN127" s="5">
        <f t="shared" si="22"/>
        <v>4.1630399232563856E-2</v>
      </c>
      <c r="AO127" s="17">
        <f t="shared" si="23"/>
        <v>6.4409197079842793</v>
      </c>
    </row>
    <row r="128" spans="35:41">
      <c r="AI128" s="1">
        <v>128</v>
      </c>
      <c r="AJ128" s="1" t="str">
        <f t="shared" si="24"/>
        <v/>
      </c>
      <c r="AK128" s="17">
        <v>116</v>
      </c>
      <c r="AL128" s="17">
        <f t="shared" si="20"/>
        <v>4.5029866545570854E-2</v>
      </c>
      <c r="AM128" s="17">
        <f t="shared" si="21"/>
        <v>0.82821758443016225</v>
      </c>
      <c r="AN128" s="5">
        <f t="shared" si="22"/>
        <v>4.1652090535086242E-2</v>
      </c>
      <c r="AO128" s="17">
        <f t="shared" si="23"/>
        <v>6.4410904463367906</v>
      </c>
    </row>
    <row r="129" spans="35:41">
      <c r="AI129" s="1">
        <v>129</v>
      </c>
      <c r="AJ129" s="1" t="str">
        <f t="shared" si="24"/>
        <v/>
      </c>
      <c r="AK129" s="17">
        <v>117</v>
      </c>
      <c r="AL129" s="17">
        <f t="shared" si="20"/>
        <v>4.5270219467239345E-2</v>
      </c>
      <c r="AM129" s="17">
        <f t="shared" si="21"/>
        <v>0.82800390270853164</v>
      </c>
      <c r="AN129" s="5">
        <f t="shared" si="22"/>
        <v>4.1673591493785141E-2</v>
      </c>
      <c r="AO129" s="17">
        <f t="shared" si="23"/>
        <v>6.4412594913365631</v>
      </c>
    </row>
    <row r="130" spans="35:41">
      <c r="AI130" s="1">
        <v>130</v>
      </c>
      <c r="AJ130" s="1" t="str">
        <f t="shared" si="24"/>
        <v/>
      </c>
      <c r="AK130" s="17">
        <v>118</v>
      </c>
      <c r="AL130" s="17">
        <f t="shared" si="20"/>
        <v>4.5509606272185088E-2</v>
      </c>
      <c r="AM130" s="17">
        <f t="shared" si="21"/>
        <v>0.82779224364689052</v>
      </c>
      <c r="AN130" s="5">
        <f t="shared" si="22"/>
        <v>4.1694905346413833E-2</v>
      </c>
      <c r="AO130" s="17">
        <f t="shared" si="23"/>
        <v>6.4414268722013581</v>
      </c>
    </row>
    <row r="131" spans="35:41">
      <c r="AI131" s="1">
        <v>131</v>
      </c>
      <c r="AJ131" s="1" t="str">
        <f t="shared" si="24"/>
        <v/>
      </c>
      <c r="AK131" s="17">
        <v>119</v>
      </c>
      <c r="AL131" s="17">
        <f t="shared" si="20"/>
        <v>4.5748038517727074E-2</v>
      </c>
      <c r="AM131" s="17">
        <f t="shared" si="21"/>
        <v>0.82758257145409841</v>
      </c>
      <c r="AN131" s="5">
        <f t="shared" si="22"/>
        <v>4.1716035249294355E-2</v>
      </c>
      <c r="AO131" s="17">
        <f t="shared" si="23"/>
        <v>6.4415926174287783</v>
      </c>
    </row>
    <row r="132" spans="35:41">
      <c r="AI132" s="1">
        <v>132</v>
      </c>
      <c r="AJ132" s="1" t="str">
        <f t="shared" si="24"/>
        <v/>
      </c>
      <c r="AK132" s="17">
        <v>120</v>
      </c>
      <c r="AL132" s="17">
        <f t="shared" si="20"/>
        <v>4.5985527532578688E-2</v>
      </c>
      <c r="AM132" s="17">
        <f t="shared" si="21"/>
        <v>0.82737485126232613</v>
      </c>
      <c r="AN132" s="5">
        <f t="shared" si="22"/>
        <v>4.1736984280018138E-2</v>
      </c>
      <c r="AO132" s="17">
        <f t="shared" si="23"/>
        <v>6.441756754819342</v>
      </c>
    </row>
    <row r="133" spans="35:41">
      <c r="AI133" s="1">
        <v>133</v>
      </c>
      <c r="AJ133" s="1" t="str">
        <f t="shared" si="24"/>
        <v/>
      </c>
      <c r="AK133" s="17">
        <v>121</v>
      </c>
      <c r="AL133" s="17">
        <f t="shared" si="20"/>
        <v>4.622208442312857E-2</v>
      </c>
      <c r="AM133" s="17">
        <f t="shared" si="21"/>
        <v>0.82716904909588329</v>
      </c>
      <c r="AN133" s="5">
        <f t="shared" si="22"/>
        <v>4.1757755440035571E-2</v>
      </c>
      <c r="AO133" s="17">
        <f t="shared" si="23"/>
        <v>6.44191931149863</v>
      </c>
    </row>
    <row r="134" spans="35:41">
      <c r="AI134" s="1">
        <v>134</v>
      </c>
      <c r="AJ134" s="1" t="str">
        <f t="shared" si="24"/>
        <v/>
      </c>
      <c r="AK134" s="17">
        <v>122</v>
      </c>
      <c r="AL134" s="17">
        <f t="shared" si="20"/>
        <v>4.6457720079501538E-2</v>
      </c>
      <c r="AM134" s="17">
        <f t="shared" si="21"/>
        <v>0.82696513184134013</v>
      </c>
      <c r="AN134" s="5">
        <f t="shared" si="22"/>
        <v>4.1778351657140465E-2</v>
      </c>
      <c r="AO134" s="17">
        <f t="shared" si="23"/>
        <v>6.4420803139385798</v>
      </c>
    </row>
    <row r="135" spans="35:41">
      <c r="AI135" s="1">
        <v>135</v>
      </c>
      <c r="AJ135" s="1" t="str">
        <f t="shared" si="24"/>
        <v/>
      </c>
      <c r="AK135" s="17">
        <v>123</v>
      </c>
      <c r="AL135" s="17">
        <f t="shared" si="20"/>
        <v>4.6692445181408498E-2</v>
      </c>
      <c r="AM135" s="17">
        <f t="shared" si="21"/>
        <v>0.82676306721888548</v>
      </c>
      <c r="AN135" s="5">
        <f t="shared" si="22"/>
        <v>4.1798775787853702E-2</v>
      </c>
      <c r="AO135" s="17">
        <f t="shared" si="23"/>
        <v>6.4422397879779503</v>
      </c>
    </row>
    <row r="136" spans="35:41">
      <c r="AI136" s="1">
        <v>136</v>
      </c>
      <c r="AJ136" s="1" t="str">
        <f t="shared" si="24"/>
        <v/>
      </c>
      <c r="AK136" s="17">
        <v>124</v>
      </c>
      <c r="AL136" s="17">
        <f t="shared" si="20"/>
        <v>4.6926270203794598E-2</v>
      </c>
      <c r="AM136" s="17">
        <f t="shared" si="21"/>
        <v>0.82656282375485313</v>
      </c>
      <c r="AN136" s="5">
        <f t="shared" si="22"/>
        <v>4.1819030619711879E-2</v>
      </c>
      <c r="AO136" s="17">
        <f t="shared" si="23"/>
        <v>6.4423977588419987</v>
      </c>
    </row>
    <row r="137" spans="35:41">
      <c r="AI137" s="1">
        <v>137</v>
      </c>
      <c r="AJ137" s="1" t="str">
        <f t="shared" si="24"/>
        <v/>
      </c>
      <c r="AK137" s="17">
        <v>125</v>
      </c>
      <c r="AL137" s="17">
        <f t="shared" si="20"/>
        <v>4.7159205422293904E-2</v>
      </c>
      <c r="AM137" s="17">
        <f t="shared" si="21"/>
        <v>0.82636437075536651</v>
      </c>
      <c r="AN137" s="5">
        <f t="shared" si="22"/>
        <v>4.183911887346467E-2</v>
      </c>
      <c r="AO137" s="17">
        <f t="shared" si="23"/>
        <v>6.4425542511614058</v>
      </c>
    </row>
    <row r="138" spans="35:41">
      <c r="AI138" s="1">
        <v>138</v>
      </c>
      <c r="AJ138" s="1" t="str">
        <f t="shared" si="24"/>
        <v/>
      </c>
      <c r="AK138" s="17">
        <v>126</v>
      </c>
      <c r="AL138" s="17">
        <f t="shared" si="20"/>
        <v>4.7391260918498671E-2</v>
      </c>
      <c r="AM138" s="17">
        <f t="shared" si="21"/>
        <v>0.82616767828104531</v>
      </c>
      <c r="AN138" s="5">
        <f t="shared" si="22"/>
        <v>4.1859043205185506E-2</v>
      </c>
      <c r="AO138" s="17">
        <f t="shared" si="23"/>
        <v>6.4427092889904891</v>
      </c>
    </row>
    <row r="139" spans="35:41">
      <c r="AI139" s="1">
        <v>139</v>
      </c>
      <c r="AJ139" s="1" t="str">
        <f t="shared" si="24"/>
        <v/>
      </c>
      <c r="AK139" s="17">
        <v>127</v>
      </c>
      <c r="AL139" s="17">
        <f t="shared" si="20"/>
        <v>4.7622446585050784E-2</v>
      </c>
      <c r="AM139" s="17">
        <f t="shared" si="21"/>
        <v>0.82597271712272113</v>
      </c>
      <c r="AN139" s="5">
        <f t="shared" si="22"/>
        <v>4.1878806208299896E-2</v>
      </c>
      <c r="AO139" s="17">
        <f t="shared" si="23"/>
        <v>6.4428628958247156</v>
      </c>
    </row>
    <row r="140" spans="35:41">
      <c r="AI140" s="1">
        <v>140</v>
      </c>
      <c r="AJ140" s="1" t="str">
        <f t="shared" si="24"/>
        <v/>
      </c>
      <c r="AK140" s="17">
        <v>128</v>
      </c>
      <c r="AL140" s="17">
        <f t="shared" si="20"/>
        <v>4.7852772130562812E-2</v>
      </c>
      <c r="AM140" s="17">
        <f t="shared" si="21"/>
        <v>0.8257794587781182</v>
      </c>
      <c r="AN140" s="5">
        <f t="shared" si="22"/>
        <v>4.1898410415534791E-2</v>
      </c>
      <c r="AO140" s="17">
        <f t="shared" si="23"/>
        <v>6.4430150946175813</v>
      </c>
    </row>
    <row r="141" spans="35:41">
      <c r="AI141" s="1">
        <v>141</v>
      </c>
      <c r="AJ141" s="1" t="str">
        <f t="shared" si="24"/>
        <v/>
      </c>
      <c r="AK141" s="17">
        <v>129</v>
      </c>
      <c r="AL141" s="17">
        <f t="shared" ref="AL141:AL204" si="25">(-(10^-$O$3)+SQRT((10^-(2*$O$3))+4*(10^-$O$3)*AK141*0.001))/2</f>
        <v>4.8082247084375404E-2</v>
      </c>
      <c r="AM141" s="17">
        <f t="shared" ref="AM141:AM204" si="26">10^-($I$3*SQRT(AL141)/(1+$I$4*SQRT(AL141)))</f>
        <v>0.82558787542945189</v>
      </c>
      <c r="AN141" s="5">
        <f t="shared" ref="AN141:AN204" si="27">(10^-$O$3)/AM141^2</f>
        <v>4.1917858300792817E-2</v>
      </c>
      <c r="AO141" s="17">
        <f t="shared" ref="AO141:AO204" si="28">$O$5*(-AN141+SQRT((AN141^2)+4*AN141*AK141*0.001))/(2*AK141*0.001)+$O$4*(1-(-AN141+SQRT((AN141^2)+4*AN141*AK141*0.001))/(2*AK141*0.001))</f>
        <v>6.4431659077968506</v>
      </c>
    </row>
    <row r="142" spans="35:41">
      <c r="AI142" s="1">
        <v>142</v>
      </c>
      <c r="AJ142" s="1" t="str">
        <f t="shared" si="24"/>
        <v/>
      </c>
      <c r="AK142" s="17">
        <v>130</v>
      </c>
      <c r="AL142" s="17">
        <f t="shared" si="25"/>
        <v>4.8310880801157807E-2</v>
      </c>
      <c r="AM142" s="17">
        <f t="shared" si="26"/>
        <v>0.82539793992190158</v>
      </c>
      <c r="AN142" s="5">
        <f t="shared" si="27"/>
        <v>4.1937152280954966E-2</v>
      </c>
      <c r="AO142" s="17">
        <f t="shared" si="28"/>
        <v>6.4433153572801958</v>
      </c>
    </row>
    <row r="143" spans="35:41">
      <c r="AI143" s="1">
        <v>143</v>
      </c>
      <c r="AJ143" s="1" t="str">
        <f t="shared" si="24"/>
        <v/>
      </c>
      <c r="AK143" s="17">
        <v>131</v>
      </c>
      <c r="AL143" s="17">
        <f t="shared" si="25"/>
        <v>4.8538682465357613E-2</v>
      </c>
      <c r="AM143" s="17">
        <f t="shared" si="26"/>
        <v>0.82520962574291779</v>
      </c>
      <c r="AN143" s="5">
        <f t="shared" si="27"/>
        <v>4.1956294717614834E-2</v>
      </c>
      <c r="AO143" s="17">
        <f t="shared" si="28"/>
        <v>6.4434634644902751</v>
      </c>
    </row>
    <row r="144" spans="35:41">
      <c r="AI144" s="1">
        <v>144</v>
      </c>
      <c r="AJ144" s="1" t="str">
        <f t="shared" si="24"/>
        <v/>
      </c>
      <c r="AK144" s="17">
        <v>132</v>
      </c>
      <c r="AL144" s="17">
        <f t="shared" si="25"/>
        <v>4.8765661095505841E-2</v>
      </c>
      <c r="AM144" s="17">
        <f t="shared" si="26"/>
        <v>0.82502290700232739</v>
      </c>
      <c r="AN144" s="5">
        <f t="shared" si="27"/>
        <v>4.1975287918747432E-2</v>
      </c>
      <c r="AO144" s="17">
        <f t="shared" si="28"/>
        <v>6.4436102503692556</v>
      </c>
    </row>
    <row r="145" spans="35:41">
      <c r="AI145" s="1">
        <v>145</v>
      </c>
      <c r="AJ145" s="1" t="str">
        <f t="shared" si="24"/>
        <v/>
      </c>
      <c r="AK145" s="17">
        <v>133</v>
      </c>
      <c r="AL145" s="17">
        <f t="shared" si="25"/>
        <v>4.8991825548383119E-2</v>
      </c>
      <c r="AM145" s="17">
        <f t="shared" si="26"/>
        <v>0.82483775841319618</v>
      </c>
      <c r="AN145" s="5">
        <f t="shared" si="27"/>
        <v>4.1994134140315713E-2</v>
      </c>
      <c r="AO145" s="17">
        <f t="shared" si="28"/>
        <v>6.4437557353928128</v>
      </c>
    </row>
    <row r="146" spans="35:41">
      <c r="AI146" s="1">
        <v>146</v>
      </c>
      <c r="AJ146" s="1" t="str">
        <f t="shared" si="24"/>
        <v/>
      </c>
      <c r="AK146" s="17">
        <v>134</v>
      </c>
      <c r="AL146" s="17">
        <f t="shared" si="25"/>
        <v>4.9217184523052154E-2</v>
      </c>
      <c r="AM146" s="17">
        <f t="shared" si="26"/>
        <v>0.82465415527341823</v>
      </c>
      <c r="AN146" s="5">
        <f t="shared" si="27"/>
        <v>4.2012835587817501E-2</v>
      </c>
      <c r="AO146" s="17">
        <f t="shared" si="28"/>
        <v>6.4438999395836323</v>
      </c>
    </row>
    <row r="147" spans="35:41">
      <c r="AI147" s="1">
        <v>147</v>
      </c>
      <c r="AJ147" s="1" t="str">
        <f t="shared" si="24"/>
        <v/>
      </c>
      <c r="AK147" s="17">
        <v>135</v>
      </c>
      <c r="AL147" s="17">
        <f t="shared" si="25"/>
        <v>4.9441746564761996E-2</v>
      </c>
      <c r="AM147" s="17">
        <f t="shared" si="26"/>
        <v>0.824472073447999</v>
      </c>
      <c r="AN147" s="5">
        <f t="shared" si="27"/>
        <v>4.2031394417775217E-2</v>
      </c>
      <c r="AO147" s="17">
        <f t="shared" si="28"/>
        <v>6.4440428825244318</v>
      </c>
    </row>
    <row r="148" spans="35:41">
      <c r="AI148" s="1">
        <v>148</v>
      </c>
      <c r="AJ148" s="1" t="str">
        <f t="shared" si="24"/>
        <v/>
      </c>
      <c r="AK148" s="17">
        <v>136</v>
      </c>
      <c r="AL148" s="17">
        <f t="shared" si="25"/>
        <v>4.9665520068728888E-2</v>
      </c>
      <c r="AM148" s="17">
        <f t="shared" si="26"/>
        <v>0.82429148935199748</v>
      </c>
      <c r="AN148" s="5">
        <f t="shared" si="27"/>
        <v>4.2049812739171431E-2</v>
      </c>
      <c r="AO148" s="17">
        <f t="shared" si="28"/>
        <v>6.4441845833705145</v>
      </c>
    </row>
    <row r="149" spans="35:41">
      <c r="AI149" s="1">
        <v>149</v>
      </c>
      <c r="AJ149" s="1" t="str">
        <f t="shared" si="24"/>
        <v/>
      </c>
      <c r="AK149" s="17">
        <v>137</v>
      </c>
      <c r="AL149" s="17">
        <f t="shared" si="25"/>
        <v>4.9888513283798397E-2</v>
      </c>
      <c r="AM149" s="17">
        <f t="shared" si="26"/>
        <v>0.82411237993410424</v>
      </c>
      <c r="AN149" s="5">
        <f t="shared" si="27"/>
        <v>4.2068092614831999E-2</v>
      </c>
      <c r="AO149" s="17">
        <f t="shared" si="28"/>
        <v>6.4443250608618925</v>
      </c>
    </row>
    <row r="150" spans="35:41">
      <c r="AI150" s="1">
        <v>150</v>
      </c>
      <c r="AJ150" s="1" t="str">
        <f t="shared" si="24"/>
        <v/>
      </c>
      <c r="AK150" s="17">
        <v>138</v>
      </c>
      <c r="AL150" s="17">
        <f t="shared" si="25"/>
        <v>5.0110734315993499E-2</v>
      </c>
      <c r="AM150" s="17">
        <f t="shared" si="26"/>
        <v>0.82393472266082124</v>
      </c>
      <c r="AN150" s="5">
        <f t="shared" si="27"/>
        <v>4.2086236062759609E-2</v>
      </c>
      <c r="AO150" s="17">
        <f t="shared" si="28"/>
        <v>6.4444643333349818</v>
      </c>
    </row>
    <row r="151" spans="35:41">
      <c r="AI151" s="1">
        <v>151</v>
      </c>
      <c r="AJ151" s="1" t="str">
        <f t="shared" si="24"/>
        <v/>
      </c>
      <c r="AK151" s="17">
        <v>139</v>
      </c>
      <c r="AL151" s="17">
        <f t="shared" si="25"/>
        <v>5.0332191131952767E-2</v>
      </c>
      <c r="AM151" s="17">
        <f t="shared" si="26"/>
        <v>0.82375849550122238</v>
      </c>
      <c r="AN151" s="5">
        <f t="shared" si="27"/>
        <v>4.2104245057419304E-2</v>
      </c>
      <c r="AO151" s="17">
        <f t="shared" si="28"/>
        <v>6.4446024187338971</v>
      </c>
    </row>
    <row r="152" spans="35:41">
      <c r="AI152" s="1">
        <v>152</v>
      </c>
      <c r="AJ152" s="1" t="str">
        <f t="shared" si="24"/>
        <v/>
      </c>
      <c r="AK152" s="17">
        <v>140</v>
      </c>
      <c r="AL152" s="17">
        <f t="shared" si="25"/>
        <v>5.0552891562262905E-2</v>
      </c>
      <c r="AM152" s="17">
        <f t="shared" si="26"/>
        <v>0.82358367691226575</v>
      </c>
      <c r="AN152" s="5">
        <f t="shared" si="27"/>
        <v>4.2122121530978572E-2</v>
      </c>
      <c r="AO152" s="17">
        <f t="shared" si="28"/>
        <v>6.4447393346213513</v>
      </c>
    </row>
    <row r="153" spans="35:41">
      <c r="AI153" s="1">
        <v>153</v>
      </c>
      <c r="AJ153" s="1" t="str">
        <f t="shared" si="24"/>
        <v/>
      </c>
      <c r="AK153" s="17">
        <v>141</v>
      </c>
      <c r="AL153" s="17">
        <f t="shared" si="25"/>
        <v>5.0772843304689549E-2</v>
      </c>
      <c r="AM153" s="17">
        <f t="shared" si="26"/>
        <v>0.82341024582463562</v>
      </c>
      <c r="AN153" s="5">
        <f t="shared" si="27"/>
        <v>4.2139867374503523E-2</v>
      </c>
      <c r="AO153" s="17">
        <f t="shared" si="28"/>
        <v>6.4448750981891871</v>
      </c>
    </row>
    <row r="154" spans="35:41">
      <c r="AI154" s="1">
        <v>154</v>
      </c>
      <c r="AJ154" s="1" t="str">
        <f t="shared" si="24"/>
        <v/>
      </c>
      <c r="AK154" s="17">
        <v>142</v>
      </c>
      <c r="AL154" s="17">
        <f t="shared" si="25"/>
        <v>5.0992053927310071E-2</v>
      </c>
      <c r="AM154" s="17">
        <f t="shared" si="26"/>
        <v>0.82323818162909146</v>
      </c>
      <c r="AN154" s="5">
        <f t="shared" si="27"/>
        <v>4.2157484439113192E-2</v>
      </c>
      <c r="AO154" s="17">
        <f t="shared" si="28"/>
        <v>6.4450097262685553</v>
      </c>
    </row>
    <row r="155" spans="35:41">
      <c r="AI155" s="1">
        <v>155</v>
      </c>
      <c r="AJ155" s="1" t="str">
        <f t="shared" si="24"/>
        <v/>
      </c>
      <c r="AK155" s="17">
        <v>143</v>
      </c>
      <c r="AL155" s="17">
        <f t="shared" si="25"/>
        <v>5.1210530871551987E-2</v>
      </c>
      <c r="AM155" s="17">
        <f t="shared" si="26"/>
        <v>0.82306746416330234</v>
      </c>
      <c r="AN155" s="5">
        <f t="shared" si="27"/>
        <v>4.2174974537093686E-2</v>
      </c>
      <c r="AO155" s="17">
        <f t="shared" si="28"/>
        <v>6.4451432353397387</v>
      </c>
    </row>
    <row r="156" spans="35:41">
      <c r="AI156" s="1">
        <v>156</v>
      </c>
      <c r="AJ156" s="1" t="str">
        <f t="shared" si="24"/>
        <v/>
      </c>
      <c r="AK156" s="17">
        <v>144</v>
      </c>
      <c r="AL156" s="17">
        <f t="shared" si="25"/>
        <v>5.1428281455140529E-2</v>
      </c>
      <c r="AM156" s="17">
        <f t="shared" si="26"/>
        <v>0.82289807369914503</v>
      </c>
      <c r="AN156" s="5">
        <f t="shared" si="27"/>
        <v>4.2192339442973785E-2</v>
      </c>
      <c r="AO156" s="17">
        <f t="shared" si="28"/>
        <v>6.4452756415416577</v>
      </c>
    </row>
    <row r="157" spans="35:41">
      <c r="AI157" s="1">
        <v>157</v>
      </c>
      <c r="AJ157" s="1" t="str">
        <f t="shared" si="24"/>
        <v/>
      </c>
      <c r="AK157" s="17">
        <v>145</v>
      </c>
      <c r="AL157" s="17">
        <f t="shared" si="25"/>
        <v>5.1645312874958493E-2</v>
      </c>
      <c r="AM157" s="17">
        <f t="shared" si="26"/>
        <v>0.82272999093044907</v>
      </c>
      <c r="AN157" s="5">
        <f t="shared" si="27"/>
        <v>4.2209580894563614E-2</v>
      </c>
      <c r="AO157" s="17">
        <f t="shared" si="28"/>
        <v>6.4454069606810549</v>
      </c>
    </row>
    <row r="158" spans="35:41">
      <c r="AI158" s="1">
        <v>158</v>
      </c>
      <c r="AJ158" s="1" t="str">
        <f t="shared" si="24"/>
        <v/>
      </c>
      <c r="AK158" s="17">
        <v>146</v>
      </c>
      <c r="AL158" s="17">
        <f t="shared" si="25"/>
        <v>5.1861632209821734E-2</v>
      </c>
      <c r="AM158" s="17">
        <f t="shared" si="26"/>
        <v>0.82256319696116731</v>
      </c>
      <c r="AN158" s="5">
        <f t="shared" si="27"/>
        <v>4.2226700593957944E-2</v>
      </c>
      <c r="AO158" s="17">
        <f t="shared" si="28"/>
        <v>6.4455372082413769</v>
      </c>
    </row>
    <row r="159" spans="35:41">
      <c r="AI159" s="1">
        <v>159</v>
      </c>
      <c r="AJ159" s="1" t="str">
        <f t="shared" si="24"/>
        <v/>
      </c>
      <c r="AK159" s="17">
        <v>147</v>
      </c>
      <c r="AL159" s="17">
        <f t="shared" si="25"/>
        <v>5.2077246423173185E-2</v>
      </c>
      <c r="AM159" s="17">
        <f t="shared" si="26"/>
        <v>0.82239767329395552</v>
      </c>
      <c r="AN159" s="5">
        <f t="shared" si="27"/>
        <v>4.2243700208505541E-2</v>
      </c>
      <c r="AO159" s="17">
        <f t="shared" si="28"/>
        <v>6.4456663993913601</v>
      </c>
    </row>
    <row r="160" spans="35:41">
      <c r="AI160" s="1">
        <v>160</v>
      </c>
      <c r="AJ160" s="1" t="str">
        <f t="shared" si="24"/>
        <v/>
      </c>
      <c r="AK160" s="17">
        <v>148</v>
      </c>
      <c r="AL160" s="17">
        <f t="shared" si="25"/>
        <v>5.2292162365698322E-2</v>
      </c>
      <c r="AM160" s="17">
        <f t="shared" si="26"/>
        <v>0.82223340181914595</v>
      </c>
      <c r="AN160" s="5">
        <f t="shared" si="27"/>
        <v>4.2260581371745702E-2</v>
      </c>
      <c r="AO160" s="17">
        <f t="shared" si="28"/>
        <v>6.4457945489933444</v>
      </c>
    </row>
    <row r="161" spans="35:41">
      <c r="AI161" s="1">
        <v>161</v>
      </c>
      <c r="AJ161" s="1" t="str">
        <f t="shared" si="24"/>
        <v/>
      </c>
      <c r="AK161" s="17">
        <v>149</v>
      </c>
      <c r="AL161" s="17">
        <f t="shared" si="25"/>
        <v>5.2506386777864983E-2</v>
      </c>
      <c r="AM161" s="17">
        <f t="shared" si="26"/>
        <v>0.82207036480409512</v>
      </c>
      <c r="AN161" s="5">
        <f t="shared" si="27"/>
        <v>4.2277345684313829E-2</v>
      </c>
      <c r="AO161" s="17">
        <f t="shared" si="28"/>
        <v>6.445921671611309</v>
      </c>
    </row>
    <row r="162" spans="35:41">
      <c r="AI162" s="1">
        <v>162</v>
      </c>
      <c r="AJ162" s="1" t="str">
        <f t="shared" si="24"/>
        <v/>
      </c>
      <c r="AK162" s="17">
        <v>150</v>
      </c>
      <c r="AL162" s="17">
        <f t="shared" si="25"/>
        <v>5.2719926292390001E-2</v>
      </c>
      <c r="AM162" s="17">
        <f t="shared" si="26"/>
        <v>0.82190854488289411</v>
      </c>
      <c r="AN162" s="5">
        <f t="shared" si="27"/>
        <v>4.2293994714816603E-2</v>
      </c>
      <c r="AO162" s="17">
        <f t="shared" si="28"/>
        <v>6.4460477815186596</v>
      </c>
    </row>
    <row r="163" spans="35:41">
      <c r="AI163" s="1">
        <v>163</v>
      </c>
      <c r="AJ163" s="1" t="str">
        <f t="shared" si="24"/>
        <v/>
      </c>
      <c r="AK163" s="17">
        <v>151</v>
      </c>
      <c r="AL163" s="17">
        <f t="shared" si="25"/>
        <v>5.2932787436635417E-2</v>
      </c>
      <c r="AM163" s="17">
        <f t="shared" si="26"/>
        <v>0.82174792504642469</v>
      </c>
      <c r="AN163" s="5">
        <f t="shared" si="27"/>
        <v>4.2310530000678609E-2</v>
      </c>
      <c r="AO163" s="17">
        <f t="shared" si="28"/>
        <v>6.4461728927057456</v>
      </c>
    </row>
    <row r="164" spans="35:41">
      <c r="AI164" s="1">
        <v>164</v>
      </c>
      <c r="AJ164" s="1" t="str">
        <f t="shared" si="24"/>
        <v/>
      </c>
      <c r="AK164" s="17">
        <v>152</v>
      </c>
      <c r="AL164" s="17">
        <f t="shared" si="25"/>
        <v>5.3144976634936447E-2</v>
      </c>
      <c r="AM164" s="17">
        <f t="shared" si="26"/>
        <v>0.82158848863274891</v>
      </c>
      <c r="AN164" s="5">
        <f t="shared" si="27"/>
        <v>4.2326953048960919E-2</v>
      </c>
      <c r="AO164" s="17">
        <f t="shared" si="28"/>
        <v>6.4462970188871651</v>
      </c>
    </row>
    <row r="165" spans="35:41">
      <c r="AI165" s="1">
        <v>165</v>
      </c>
      <c r="AJ165" s="1" t="str">
        <f t="shared" si="24"/>
        <v/>
      </c>
      <c r="AK165" s="17">
        <v>153</v>
      </c>
      <c r="AL165" s="17">
        <f t="shared" si="25"/>
        <v>5.3356500210863966E-2</v>
      </c>
      <c r="AM165" s="17">
        <f t="shared" si="26"/>
        <v>0.82143021931781757</v>
      </c>
      <c r="AN165" s="5">
        <f t="shared" si="27"/>
        <v>4.2343265337153213E-2</v>
      </c>
      <c r="AO165" s="17">
        <f t="shared" si="28"/>
        <v>6.446420173508816</v>
      </c>
    </row>
    <row r="166" spans="35:41">
      <c r="AI166" s="1">
        <v>166</v>
      </c>
      <c r="AJ166" s="1" t="str">
        <f t="shared" si="24"/>
        <v/>
      </c>
      <c r="AK166" s="17">
        <v>154</v>
      </c>
      <c r="AL166" s="17">
        <f t="shared" si="25"/>
        <v>5.3567364389423278E-2</v>
      </c>
      <c r="AM166" s="17">
        <f t="shared" si="26"/>
        <v>0.82127310110648521</v>
      </c>
      <c r="AN166" s="5">
        <f t="shared" si="27"/>
        <v>4.2359468313940322E-2</v>
      </c>
      <c r="AO166" s="17">
        <f t="shared" si="28"/>
        <v>6.4465423697547379</v>
      </c>
    </row>
    <row r="167" spans="35:41">
      <c r="AI167" s="1">
        <v>167</v>
      </c>
      <c r="AJ167" s="1" t="str">
        <f t="shared" si="24"/>
        <v/>
      </c>
      <c r="AK167" s="17">
        <v>155</v>
      </c>
      <c r="AL167" s="17">
        <f t="shared" si="25"/>
        <v>5.3777575299191679E-2</v>
      </c>
      <c r="AM167" s="17">
        <f t="shared" si="26"/>
        <v>0.82111711832382117</v>
      </c>
      <c r="AN167" s="5">
        <f t="shared" si="27"/>
        <v>4.2375563399943972E-2</v>
      </c>
      <c r="AO167" s="17">
        <f t="shared" si="28"/>
        <v>6.4466636205537355</v>
      </c>
    </row>
    <row r="168" spans="35:41">
      <c r="AI168" s="1">
        <v>168</v>
      </c>
      <c r="AJ168" s="1" t="str">
        <f t="shared" si="24"/>
        <v/>
      </c>
      <c r="AK168" s="17">
        <v>156</v>
      </c>
      <c r="AL168" s="17">
        <f t="shared" si="25"/>
        <v>5.3987138974396873E-2</v>
      </c>
      <c r="AM168" s="17">
        <f t="shared" si="26"/>
        <v>0.82096225560670322</v>
      </c>
      <c r="AN168" s="5">
        <f t="shared" si="27"/>
        <v>4.2391551988440898E-2</v>
      </c>
      <c r="AO168" s="17">
        <f t="shared" si="28"/>
        <v>6.4467839385857966</v>
      </c>
    </row>
    <row r="169" spans="35:41">
      <c r="AI169" s="1">
        <v>169</v>
      </c>
      <c r="AJ169" s="1" t="str">
        <f t="shared" si="24"/>
        <v/>
      </c>
      <c r="AK169" s="17">
        <v>157</v>
      </c>
      <c r="AL169" s="17">
        <f t="shared" si="25"/>
        <v>5.4196061356937983E-2</v>
      </c>
      <c r="AM169" s="17">
        <f t="shared" si="26"/>
        <v>0.82080849789568322</v>
      </c>
      <c r="AN169" s="5">
        <f t="shared" si="27"/>
        <v>4.2407435446058316E-2</v>
      </c>
      <c r="AO169" s="17">
        <f t="shared" si="28"/>
        <v>6.4469033362883064</v>
      </c>
    </row>
    <row r="170" spans="35:41">
      <c r="AI170" s="1">
        <v>170</v>
      </c>
      <c r="AJ170" s="1" t="str">
        <f t="shared" si="24"/>
        <v/>
      </c>
      <c r="AK170" s="17">
        <v>158</v>
      </c>
      <c r="AL170" s="17">
        <f t="shared" si="25"/>
        <v>5.4404348298351307E-2</v>
      </c>
      <c r="AM170" s="17">
        <f t="shared" si="26"/>
        <v>0.82065583042711576</v>
      </c>
      <c r="AN170" s="5">
        <f t="shared" si="27"/>
        <v>4.2423215113447196E-2</v>
      </c>
      <c r="AO170" s="17">
        <f t="shared" si="28"/>
        <v>6.4470218258620875</v>
      </c>
    </row>
    <row r="171" spans="35:41">
      <c r="AI171" s="1">
        <v>171</v>
      </c>
      <c r="AJ171" s="1" t="str">
        <f t="shared" si="24"/>
        <v/>
      </c>
      <c r="AK171" s="17">
        <v>159</v>
      </c>
      <c r="AL171" s="17">
        <f t="shared" si="25"/>
        <v>5.4612005561722632E-2</v>
      </c>
      <c r="AM171" s="17">
        <f t="shared" si="26"/>
        <v>0.82050423872553724</v>
      </c>
      <c r="AN171" s="5">
        <f t="shared" si="27"/>
        <v>4.2438892305934735E-2</v>
      </c>
      <c r="AO171" s="17">
        <f t="shared" si="28"/>
        <v>6.4471394192772369</v>
      </c>
    </row>
    <row r="172" spans="35:41">
      <c r="AI172" s="1">
        <v>172</v>
      </c>
      <c r="AJ172" s="1" t="str">
        <f t="shared" si="24"/>
        <v/>
      </c>
      <c r="AK172" s="17">
        <v>160</v>
      </c>
      <c r="AL172" s="17">
        <f t="shared" si="25"/>
        <v>5.4819038823547772E-2</v>
      </c>
      <c r="AM172" s="17">
        <f t="shared" si="26"/>
        <v>0.82035370859628931</v>
      </c>
      <c r="AN172" s="5">
        <f t="shared" si="27"/>
        <v>4.2454468314156217E-2</v>
      </c>
      <c r="AO172" s="17">
        <f t="shared" si="28"/>
        <v>6.4472561282787879</v>
      </c>
    </row>
    <row r="173" spans="35:41">
      <c r="AI173" s="1">
        <v>173</v>
      </c>
      <c r="AJ173" s="1" t="str">
        <f t="shared" ref="AJ173:AJ236" si="29">IF(O173="","",AI173)</f>
        <v/>
      </c>
      <c r="AK173" s="17">
        <v>161</v>
      </c>
      <c r="AL173" s="17">
        <f t="shared" si="25"/>
        <v>5.502545367554311E-2</v>
      </c>
      <c r="AM173" s="17">
        <f t="shared" si="26"/>
        <v>0.82020422611837318</v>
      </c>
      <c r="AN173" s="5">
        <f t="shared" si="27"/>
        <v>4.246994440466758E-2</v>
      </c>
      <c r="AO173" s="17">
        <f t="shared" si="28"/>
        <v>6.4473719643922189</v>
      </c>
    </row>
    <row r="174" spans="35:41">
      <c r="AI174" s="1">
        <v>174</v>
      </c>
      <c r="AJ174" s="1" t="str">
        <f t="shared" si="29"/>
        <v/>
      </c>
      <c r="AK174" s="17">
        <v>162</v>
      </c>
      <c r="AL174" s="17">
        <f t="shared" si="25"/>
        <v>5.5231255626407738E-2</v>
      </c>
      <c r="AM174" s="17">
        <f t="shared" si="26"/>
        <v>0.82005577763753013</v>
      </c>
      <c r="AN174" s="5">
        <f t="shared" si="27"/>
        <v>4.2485321820538935E-2</v>
      </c>
      <c r="AO174" s="17">
        <f t="shared" si="28"/>
        <v>6.4474869389287761</v>
      </c>
    </row>
    <row r="175" spans="35:41">
      <c r="AI175" s="1">
        <v>175</v>
      </c>
      <c r="AJ175" s="1" t="str">
        <f t="shared" si="29"/>
        <v/>
      </c>
      <c r="AK175" s="17">
        <v>163</v>
      </c>
      <c r="AL175" s="17">
        <f t="shared" si="25"/>
        <v>5.5436450103538815E-2</v>
      </c>
      <c r="AM175" s="17">
        <f t="shared" si="26"/>
        <v>0.81990834975953697</v>
      </c>
      <c r="AN175" s="5">
        <f t="shared" si="27"/>
        <v>4.2500601781930075E-2</v>
      </c>
      <c r="AO175" s="17">
        <f t="shared" si="28"/>
        <v>6.4476010629906426</v>
      </c>
    </row>
    <row r="176" spans="35:41">
      <c r="AI176" s="1">
        <v>176</v>
      </c>
      <c r="AJ176" s="1" t="str">
        <f t="shared" si="29"/>
        <v/>
      </c>
      <c r="AK176" s="17">
        <v>164</v>
      </c>
      <c r="AL176" s="17">
        <f t="shared" si="25"/>
        <v>5.5641042454701597E-2</v>
      </c>
      <c r="AM176" s="17">
        <f t="shared" si="26"/>
        <v>0.81976192934371039</v>
      </c>
      <c r="AN176" s="5">
        <f t="shared" si="27"/>
        <v>4.2515785486648423E-2</v>
      </c>
      <c r="AO176" s="17">
        <f t="shared" si="28"/>
        <v>6.4477143474759657</v>
      </c>
    </row>
    <row r="177" spans="35:41">
      <c r="AI177" s="1">
        <v>177</v>
      </c>
      <c r="AJ177" s="1" t="str">
        <f t="shared" si="29"/>
        <v/>
      </c>
      <c r="AK177" s="17">
        <v>165</v>
      </c>
      <c r="AL177" s="17">
        <f t="shared" si="25"/>
        <v>5.5845037949655646E-2</v>
      </c>
      <c r="AM177" s="17">
        <f t="shared" si="26"/>
        <v>0.81961650349661097</v>
      </c>
      <c r="AN177" s="5">
        <f t="shared" si="27"/>
        <v>4.2530874110690113E-2</v>
      </c>
      <c r="AO177" s="17">
        <f t="shared" si="28"/>
        <v>6.4478268030837214</v>
      </c>
    </row>
    <row r="178" spans="35:41">
      <c r="AI178" s="1">
        <v>178</v>
      </c>
      <c r="AJ178" s="1" t="str">
        <f t="shared" si="29"/>
        <v/>
      </c>
      <c r="AK178" s="17">
        <v>166</v>
      </c>
      <c r="AL178" s="17">
        <f t="shared" si="25"/>
        <v>5.6048441781738553E-2</v>
      </c>
      <c r="AM178" s="17">
        <f t="shared" si="26"/>
        <v>0.81947205956594027</v>
      </c>
      <c r="AN178" s="5">
        <f t="shared" si="27"/>
        <v>4.2545868808764944E-2</v>
      </c>
      <c r="AO178" s="17">
        <f t="shared" si="28"/>
        <v>6.4479384403184401</v>
      </c>
    </row>
    <row r="179" spans="35:41">
      <c r="AI179" s="1">
        <v>179</v>
      </c>
      <c r="AJ179" s="1" t="str">
        <f t="shared" si="29"/>
        <v/>
      </c>
      <c r="AK179" s="17">
        <v>167</v>
      </c>
      <c r="AL179" s="17">
        <f t="shared" si="25"/>
        <v>5.6251259069408518E-2</v>
      </c>
      <c r="AM179" s="17">
        <f t="shared" si="26"/>
        <v>0.81932858513462525</v>
      </c>
      <c r="AN179" s="5">
        <f t="shared" si="27"/>
        <v>4.25607707148054E-2</v>
      </c>
      <c r="AO179" s="17">
        <f t="shared" si="28"/>
        <v>6.4480492694948017</v>
      </c>
    </row>
    <row r="180" spans="35:41">
      <c r="AI180" s="1">
        <v>180</v>
      </c>
      <c r="AJ180" s="1" t="str">
        <f t="shared" si="29"/>
        <v/>
      </c>
      <c r="AK180" s="17">
        <v>168</v>
      </c>
      <c r="AL180" s="17">
        <f t="shared" si="25"/>
        <v>5.6453494857747324E-2</v>
      </c>
      <c r="AM180" s="17">
        <f t="shared" si="26"/>
        <v>0.81918606801507954</v>
      </c>
      <c r="AN180" s="5">
        <f t="shared" si="27"/>
        <v>4.2575580942460924E-2</v>
      </c>
      <c r="AO180" s="17">
        <f t="shared" si="28"/>
        <v>6.4481593007420877</v>
      </c>
    </row>
    <row r="181" spans="35:41">
      <c r="AI181" s="1">
        <v>181</v>
      </c>
      <c r="AJ181" s="1" t="str">
        <f t="shared" si="29"/>
        <v/>
      </c>
      <c r="AK181" s="17">
        <v>169</v>
      </c>
      <c r="AL181" s="17">
        <f t="shared" si="25"/>
        <v>5.6655154119924431E-2</v>
      </c>
      <c r="AM181" s="17">
        <f t="shared" si="26"/>
        <v>0.8190444962436394</v>
      </c>
      <c r="AN181" s="5">
        <f t="shared" si="27"/>
        <v>4.2590300585577334E-2</v>
      </c>
      <c r="AO181" s="17">
        <f t="shared" si="28"/>
        <v>6.4482685440085117</v>
      </c>
    </row>
    <row r="182" spans="35:41">
      <c r="AI182" s="1">
        <v>182</v>
      </c>
      <c r="AJ182" s="1" t="str">
        <f t="shared" si="29"/>
        <v/>
      </c>
      <c r="AK182" s="17">
        <v>170</v>
      </c>
      <c r="AL182" s="17">
        <f t="shared" si="25"/>
        <v>5.6856241758624027E-2</v>
      </c>
      <c r="AM182" s="17">
        <f t="shared" si="26"/>
        <v>0.81890385807516575</v>
      </c>
      <c r="AN182" s="5">
        <f t="shared" si="27"/>
        <v>4.2604930718662296E-2</v>
      </c>
      <c r="AO182" s="17">
        <f t="shared" si="28"/>
        <v>6.4483770090654211</v>
      </c>
    </row>
    <row r="183" spans="35:41">
      <c r="AI183" s="1">
        <v>183</v>
      </c>
      <c r="AJ183" s="1" t="str">
        <f t="shared" si="29"/>
        <v/>
      </c>
      <c r="AK183" s="17">
        <v>171</v>
      </c>
      <c r="AL183" s="17">
        <f t="shared" si="25"/>
        <v>5.705676260743571E-2</v>
      </c>
      <c r="AM183" s="17">
        <f t="shared" si="26"/>
        <v>0.81876414197780734</v>
      </c>
      <c r="AN183" s="5">
        <f t="shared" si="27"/>
        <v>4.2619472397337106E-2</v>
      </c>
      <c r="AO183" s="17">
        <f t="shared" si="28"/>
        <v>6.4484847055113788</v>
      </c>
    </row>
    <row r="184" spans="35:41">
      <c r="AI184" s="1">
        <v>184</v>
      </c>
      <c r="AJ184" s="1" t="str">
        <f t="shared" si="29"/>
        <v/>
      </c>
      <c r="AK184" s="17">
        <v>172</v>
      </c>
      <c r="AL184" s="17">
        <f t="shared" si="25"/>
        <v>5.725672143221007E-2</v>
      </c>
      <c r="AM184" s="17">
        <f t="shared" si="26"/>
        <v>0.8186253366279177</v>
      </c>
      <c r="AN184" s="5">
        <f t="shared" si="27"/>
        <v>4.2633926658775627E-2</v>
      </c>
      <c r="AO184" s="17">
        <f t="shared" si="28"/>
        <v>6.4485916427761385</v>
      </c>
    </row>
    <row r="185" spans="35:41">
      <c r="AI185" s="1">
        <v>185</v>
      </c>
      <c r="AJ185" s="1" t="str">
        <f t="shared" si="29"/>
        <v/>
      </c>
      <c r="AK185" s="17">
        <v>173</v>
      </c>
      <c r="AL185" s="17">
        <f t="shared" si="25"/>
        <v>5.7456122932380352E-2</v>
      </c>
      <c r="AM185" s="17">
        <f t="shared" si="26"/>
        <v>0.81848743090512321</v>
      </c>
      <c r="AN185" s="5">
        <f t="shared" si="27"/>
        <v>4.2648294522130259E-2</v>
      </c>
      <c r="AO185" s="17">
        <f t="shared" si="28"/>
        <v>6.4486978301244919</v>
      </c>
    </row>
    <row r="186" spans="35:41">
      <c r="AI186" s="1">
        <v>186</v>
      </c>
      <c r="AJ186" s="1" t="str">
        <f t="shared" si="29"/>
        <v/>
      </c>
      <c r="AK186" s="17">
        <v>174</v>
      </c>
      <c r="AL186" s="17">
        <f t="shared" si="25"/>
        <v>5.7654971742251176E-2</v>
      </c>
      <c r="AM186" s="17">
        <f t="shared" si="26"/>
        <v>0.81835041388753393</v>
      </c>
      <c r="AN186" s="5">
        <f t="shared" si="27"/>
        <v>4.2662576988945981E-2</v>
      </c>
      <c r="AO186" s="17">
        <f t="shared" si="28"/>
        <v>6.448803276660021</v>
      </c>
    </row>
    <row r="187" spans="35:41">
      <c r="AI187" s="1">
        <v>187</v>
      </c>
      <c r="AJ187" s="1" t="str">
        <f t="shared" si="29"/>
        <v/>
      </c>
      <c r="AK187" s="17">
        <v>175</v>
      </c>
      <c r="AL187" s="17">
        <f t="shared" si="25"/>
        <v>5.7853272432255132E-2</v>
      </c>
      <c r="AM187" s="17">
        <f t="shared" si="26"/>
        <v>0.81821427484709575</v>
      </c>
      <c r="AN187" s="5">
        <f t="shared" si="27"/>
        <v>4.2676775043562341E-2</v>
      </c>
      <c r="AO187" s="17">
        <f t="shared" si="28"/>
        <v>6.4489079913287384</v>
      </c>
    </row>
    <row r="188" spans="35:41">
      <c r="AI188" s="1">
        <v>188</v>
      </c>
      <c r="AJ188" s="1" t="str">
        <f t="shared" si="29"/>
        <v/>
      </c>
      <c r="AK188" s="17">
        <v>176</v>
      </c>
      <c r="AL188" s="17">
        <f t="shared" si="25"/>
        <v>5.8051029510178487E-2</v>
      </c>
      <c r="AM188" s="17">
        <f t="shared" si="26"/>
        <v>0.81807900324507465</v>
      </c>
      <c r="AN188" s="5">
        <f t="shared" si="27"/>
        <v>4.2690889653504281E-2</v>
      </c>
      <c r="AO188" s="17">
        <f t="shared" si="28"/>
        <v>6.4490119829226327</v>
      </c>
    </row>
    <row r="189" spans="35:41">
      <c r="AI189" s="1">
        <v>189</v>
      </c>
      <c r="AJ189" s="1" t="str">
        <f t="shared" si="29"/>
        <v/>
      </c>
      <c r="AK189" s="17">
        <v>177</v>
      </c>
      <c r="AL189" s="17">
        <f t="shared" si="25"/>
        <v>5.8248247422356819E-2</v>
      </c>
      <c r="AM189" s="17">
        <f t="shared" si="26"/>
        <v>0.81794458872767306</v>
      </c>
      <c r="AN189" s="5">
        <f t="shared" si="27"/>
        <v>4.2704921769861806E-2</v>
      </c>
      <c r="AO189" s="17">
        <f t="shared" si="28"/>
        <v>6.4491152600831079</v>
      </c>
    </row>
    <row r="190" spans="35:41">
      <c r="AI190" s="1">
        <v>190</v>
      </c>
      <c r="AJ190" s="1" t="str">
        <f t="shared" si="29"/>
        <v/>
      </c>
      <c r="AK190" s="17">
        <v>178</v>
      </c>
      <c r="AL190" s="17">
        <f t="shared" si="25"/>
        <v>5.8444930554841457E-2</v>
      </c>
      <c r="AM190" s="17">
        <f t="shared" si="26"/>
        <v>0.81781102112177018</v>
      </c>
      <c r="AN190" s="5">
        <f t="shared" si="27"/>
        <v>4.2718872327659037E-2</v>
      </c>
      <c r="AO190" s="17">
        <f t="shared" si="28"/>
        <v>6.4492178313043382</v>
      </c>
    </row>
    <row r="191" spans="35:41">
      <c r="AI191" s="1">
        <v>191</v>
      </c>
      <c r="AJ191" s="1" t="str">
        <f t="shared" si="29"/>
        <v/>
      </c>
      <c r="AK191" s="17">
        <v>179</v>
      </c>
      <c r="AL191" s="17">
        <f t="shared" si="25"/>
        <v>5.8641083234537539E-2</v>
      </c>
      <c r="AM191" s="17">
        <f t="shared" si="26"/>
        <v>0.81767829043078355</v>
      </c>
      <c r="AN191" s="5">
        <f t="shared" si="27"/>
        <v>4.2732742246213068E-2</v>
      </c>
      <c r="AO191" s="17">
        <f t="shared" si="28"/>
        <v>6.4493197049365154</v>
      </c>
    </row>
    <row r="192" spans="35:41">
      <c r="AI192" s="1">
        <v>192</v>
      </c>
      <c r="AJ192" s="1" t="str">
        <f t="shared" si="29"/>
        <v/>
      </c>
      <c r="AK192" s="17">
        <v>180</v>
      </c>
      <c r="AL192" s="17">
        <f t="shared" si="25"/>
        <v>5.8836709730314712E-2</v>
      </c>
      <c r="AM192" s="17">
        <f t="shared" si="26"/>
        <v>0.81754638683064951</v>
      </c>
      <c r="AN192" s="5">
        <f t="shared" si="27"/>
        <v>4.2746532429482668E-2</v>
      </c>
      <c r="AO192" s="17">
        <f t="shared" si="28"/>
        <v>6.4494208891890334</v>
      </c>
    </row>
    <row r="193" spans="35:41">
      <c r="AI193" s="1">
        <v>193</v>
      </c>
      <c r="AJ193" s="1" t="str">
        <f t="shared" si="29"/>
        <v/>
      </c>
      <c r="AK193" s="17">
        <v>181</v>
      </c>
      <c r="AL193" s="17">
        <f t="shared" si="25"/>
        <v>5.9031814254091056E-2</v>
      </c>
      <c r="AM193" s="17">
        <f t="shared" si="26"/>
        <v>0.81741530066591372</v>
      </c>
      <c r="AN193" s="5">
        <f t="shared" si="27"/>
        <v>4.2760243766407691E-2</v>
      </c>
      <c r="AO193" s="17">
        <f t="shared" si="28"/>
        <v>6.4495213921335548</v>
      </c>
    </row>
    <row r="194" spans="35:41">
      <c r="AI194" s="1">
        <v>194</v>
      </c>
      <c r="AJ194" s="1" t="str">
        <f t="shared" si="29"/>
        <v/>
      </c>
      <c r="AK194" s="17">
        <v>182</v>
      </c>
      <c r="AL194" s="17">
        <f t="shared" si="25"/>
        <v>5.922640096189119E-2</v>
      </c>
      <c r="AM194" s="17">
        <f t="shared" si="26"/>
        <v>0.81728502244593393</v>
      </c>
      <c r="AN194" s="5">
        <f t="shared" si="27"/>
        <v>4.2773877131238862E-2</v>
      </c>
      <c r="AO194" s="17">
        <f t="shared" si="28"/>
        <v>6.4496212217070239</v>
      </c>
    </row>
    <row r="195" spans="35:41">
      <c r="AI195" s="1">
        <v>195</v>
      </c>
      <c r="AJ195" s="1" t="str">
        <f t="shared" si="29"/>
        <v/>
      </c>
      <c r="AK195" s="17">
        <v>183</v>
      </c>
      <c r="AL195" s="17">
        <f t="shared" si="25"/>
        <v>5.9420473954879163E-2</v>
      </c>
      <c r="AM195" s="17">
        <f t="shared" si="26"/>
        <v>0.81715554284118663</v>
      </c>
      <c r="AN195" s="5">
        <f t="shared" si="27"/>
        <v>4.2787433383858771E-2</v>
      </c>
      <c r="AO195" s="17">
        <f t="shared" si="28"/>
        <v>6.4497203857145831</v>
      </c>
    </row>
    <row r="196" spans="35:41">
      <c r="AI196" s="1">
        <v>196</v>
      </c>
      <c r="AJ196" s="1" t="str">
        <f t="shared" si="29"/>
        <v/>
      </c>
      <c r="AK196" s="17">
        <v>184</v>
      </c>
      <c r="AL196" s="17">
        <f t="shared" si="25"/>
        <v>5.9614037280367044E-2</v>
      </c>
      <c r="AM196" s="17">
        <f t="shared" si="26"/>
        <v>0.81702685267967723</v>
      </c>
      <c r="AN196" s="5">
        <f t="shared" si="27"/>
        <v>4.2800913370094062E-2</v>
      </c>
      <c r="AO196" s="17">
        <f t="shared" si="28"/>
        <v>6.4498188918324093</v>
      </c>
    </row>
    <row r="197" spans="35:41">
      <c r="AI197" s="1">
        <v>197</v>
      </c>
      <c r="AJ197" s="1" t="str">
        <f t="shared" si="29"/>
        <v/>
      </c>
      <c r="AK197" s="17">
        <v>185</v>
      </c>
      <c r="AL197" s="17">
        <f t="shared" si="25"/>
        <v>5.9807094932799648E-2</v>
      </c>
      <c r="AM197" s="17">
        <f t="shared" si="26"/>
        <v>0.81689894294344723</v>
      </c>
      <c r="AN197" s="5">
        <f t="shared" si="27"/>
        <v>4.2814317922019333E-2</v>
      </c>
      <c r="AO197" s="17">
        <f t="shared" si="28"/>
        <v>6.4499167476104908</v>
      </c>
    </row>
    <row r="198" spans="35:41">
      <c r="AI198" s="1">
        <v>198</v>
      </c>
      <c r="AJ198" s="1" t="str">
        <f t="shared" si="29"/>
        <v/>
      </c>
      <c r="AK198" s="17">
        <v>186</v>
      </c>
      <c r="AL198" s="17">
        <f t="shared" si="25"/>
        <v>5.9999650854716383E-2</v>
      </c>
      <c r="AM198" s="17">
        <f t="shared" si="26"/>
        <v>0.81677180476517963</v>
      </c>
      <c r="AN198" s="5">
        <f t="shared" si="27"/>
        <v>4.2827647858252667E-2</v>
      </c>
      <c r="AO198" s="17">
        <f t="shared" si="28"/>
        <v>6.4500139604753102</v>
      </c>
    </row>
    <row r="199" spans="35:41">
      <c r="AI199" s="1">
        <v>199</v>
      </c>
      <c r="AJ199" s="1" t="str">
        <f t="shared" si="29"/>
        <v/>
      </c>
      <c r="AK199" s="17">
        <v>187</v>
      </c>
      <c r="AL199" s="17">
        <f t="shared" si="25"/>
        <v>6.0191708937690561E-2</v>
      </c>
      <c r="AM199" s="17">
        <f t="shared" si="26"/>
        <v>0.81664542942489449</v>
      </c>
      <c r="AN199" s="5">
        <f t="shared" si="27"/>
        <v>4.284090398424352E-2</v>
      </c>
      <c r="AO199" s="17">
        <f t="shared" si="28"/>
        <v>6.4501105377324759</v>
      </c>
    </row>
    <row r="200" spans="35:41">
      <c r="AI200" s="1">
        <v>200</v>
      </c>
      <c r="AJ200" s="1" t="str">
        <f t="shared" si="29"/>
        <v/>
      </c>
      <c r="AK200" s="17">
        <v>188</v>
      </c>
      <c r="AL200" s="17">
        <f t="shared" si="25"/>
        <v>6.0383273023247142E-2</v>
      </c>
      <c r="AM200" s="17">
        <f t="shared" si="26"/>
        <v>0.81651980834673532</v>
      </c>
      <c r="AN200" s="5">
        <f t="shared" si="27"/>
        <v>4.2854087092552763E-2</v>
      </c>
      <c r="AO200" s="17">
        <f t="shared" si="28"/>
        <v>6.4502064865692788</v>
      </c>
    </row>
    <row r="201" spans="35:41">
      <c r="AI201" s="1">
        <v>201</v>
      </c>
      <c r="AJ201" s="1" t="str">
        <f t="shared" si="29"/>
        <v/>
      </c>
      <c r="AK201" s="17">
        <v>189</v>
      </c>
      <c r="AL201" s="17">
        <f t="shared" si="25"/>
        <v>6.057434690375918E-2</v>
      </c>
      <c r="AM201" s="17">
        <f t="shared" si="26"/>
        <v>0.81639493309584144</v>
      </c>
      <c r="AN201" s="5">
        <f t="shared" si="27"/>
        <v>4.2867197963125485E-2</v>
      </c>
      <c r="AO201" s="17">
        <f t="shared" si="28"/>
        <v>6.4503018140571662</v>
      </c>
    </row>
    <row r="202" spans="35:41">
      <c r="AI202" s="1">
        <v>202</v>
      </c>
      <c r="AJ202" s="1" t="str">
        <f t="shared" si="29"/>
        <v/>
      </c>
      <c r="AK202" s="17">
        <v>190</v>
      </c>
      <c r="AL202" s="17">
        <f t="shared" si="25"/>
        <v>6.0764934323323777E-2</v>
      </c>
      <c r="AM202" s="17">
        <f t="shared" si="26"/>
        <v>0.816270795375305</v>
      </c>
      <c r="AN202" s="5">
        <f t="shared" si="27"/>
        <v>4.2880237363556499E-2</v>
      </c>
      <c r="AO202" s="17">
        <f t="shared" si="28"/>
        <v>6.4503965271541865</v>
      </c>
    </row>
    <row r="203" spans="35:41">
      <c r="AI203" s="1">
        <v>203</v>
      </c>
      <c r="AJ203" s="1" t="str">
        <f t="shared" si="29"/>
        <v/>
      </c>
      <c r="AK203" s="17">
        <v>191</v>
      </c>
      <c r="AL203" s="17">
        <f t="shared" si="25"/>
        <v>6.0955038978618176E-2</v>
      </c>
      <c r="AM203" s="17">
        <f t="shared" si="26"/>
        <v>0.81614738702320833</v>
      </c>
      <c r="AN203" s="5">
        <f t="shared" si="27"/>
        <v>4.2893206049349E-2</v>
      </c>
      <c r="AO203" s="17">
        <f t="shared" si="28"/>
        <v>6.4504906327073304</v>
      </c>
    </row>
    <row r="204" spans="35:41">
      <c r="AI204" s="1">
        <v>204</v>
      </c>
      <c r="AJ204" s="1" t="str">
        <f t="shared" si="29"/>
        <v/>
      </c>
      <c r="AK204" s="17">
        <v>192</v>
      </c>
      <c r="AL204" s="17">
        <f t="shared" si="25"/>
        <v>6.1144664519736242E-2</v>
      </c>
      <c r="AM204" s="17">
        <f t="shared" si="26"/>
        <v>0.81602470000974037</v>
      </c>
      <c r="AN204" s="5">
        <f t="shared" si="27"/>
        <v>4.2906104764166474E-2</v>
      </c>
      <c r="AO204" s="17">
        <f t="shared" si="28"/>
        <v>6.4505841374548476</v>
      </c>
    </row>
    <row r="205" spans="35:41">
      <c r="AI205" s="1">
        <v>205</v>
      </c>
      <c r="AJ205" s="1" t="str">
        <f t="shared" si="29"/>
        <v/>
      </c>
      <c r="AK205" s="17">
        <v>193</v>
      </c>
      <c r="AL205" s="17">
        <f t="shared" ref="AL205:AL268" si="30">(-(10^-$O$3)+SQRT((10^-(2*$O$3))+4*(10^-$O$3)*AK205*0.001))/2</f>
        <v>6.1333814551006199E-2</v>
      </c>
      <c r="AM205" s="17">
        <f t="shared" ref="AM205:AM268" si="31">10^-($I$3*SQRT(AL205)/(1+$I$4*SQRT(AL205)))</f>
        <v>0.81590272643438899</v>
      </c>
      <c r="AN205" s="5">
        <f t="shared" ref="AN205:AN268" si="32">(10^-$O$3)/AM205^2</f>
        <v>4.2918934240078095E-2</v>
      </c>
      <c r="AO205" s="17">
        <f t="shared" ref="AO205:AO268" si="33">$O$5*(-AN205+SQRT((AN205^2)+4*AN205*AK205*0.001))/(2*AK205*0.001)+$O$4*(1-(-AN205+SQRT((AN205^2)+4*AN205*AK205*0.001))/(2*AK205*0.001))</f>
        <v>6.4506770480284823</v>
      </c>
    </row>
    <row r="206" spans="35:41">
      <c r="AI206" s="1">
        <v>206</v>
      </c>
      <c r="AJ206" s="1" t="str">
        <f t="shared" si="29"/>
        <v/>
      </c>
      <c r="AK206" s="17">
        <v>194</v>
      </c>
      <c r="AL206" s="17">
        <f t="shared" si="30"/>
        <v>6.1522492631790007E-2</v>
      </c>
      <c r="AM206" s="17">
        <f t="shared" si="31"/>
        <v>0.81578145852320716</v>
      </c>
      <c r="AN206" s="5">
        <f t="shared" si="32"/>
        <v>4.2931695197797798E-2</v>
      </c>
      <c r="AO206" s="17">
        <f t="shared" si="33"/>
        <v>6.4507693709556602</v>
      </c>
    </row>
    <row r="207" spans="35:41">
      <c r="AI207" s="1">
        <v>207</v>
      </c>
      <c r="AJ207" s="1" t="str">
        <f t="shared" si="29"/>
        <v/>
      </c>
      <c r="AK207" s="17">
        <v>195</v>
      </c>
      <c r="AL207" s="17">
        <f t="shared" si="30"/>
        <v>6.1710702277264787E-2</v>
      </c>
      <c r="AM207" s="17">
        <f t="shared" si="31"/>
        <v>0.81566088862615116</v>
      </c>
      <c r="AN207" s="5">
        <f t="shared" si="32"/>
        <v>4.2944388346917155E-2</v>
      </c>
      <c r="AO207" s="17">
        <f t="shared" si="33"/>
        <v>6.4508611126616184</v>
      </c>
    </row>
    <row r="208" spans="35:41">
      <c r="AI208" s="1">
        <v>208</v>
      </c>
      <c r="AJ208" s="1" t="str">
        <f t="shared" si="29"/>
        <v/>
      </c>
      <c r="AK208" s="17">
        <v>196</v>
      </c>
      <c r="AL208" s="17">
        <f t="shared" si="30"/>
        <v>6.1898446959186976E-2</v>
      </c>
      <c r="AM208" s="17">
        <f t="shared" si="31"/>
        <v>0.81554100921448613</v>
      </c>
      <c r="AN208" s="5">
        <f t="shared" si="32"/>
        <v>4.29570143861326E-2</v>
      </c>
      <c r="AO208" s="17">
        <f t="shared" si="33"/>
        <v>6.4509522794714833</v>
      </c>
    </row>
    <row r="209" spans="35:41">
      <c r="AI209" s="1">
        <v>209</v>
      </c>
      <c r="AJ209" s="1" t="str">
        <f t="shared" si="29"/>
        <v/>
      </c>
      <c r="AK209" s="17">
        <v>197</v>
      </c>
      <c r="AL209" s="17">
        <f t="shared" si="30"/>
        <v>6.2085730106639467E-2</v>
      </c>
      <c r="AM209" s="17">
        <f t="shared" si="31"/>
        <v>0.81542181287826176</v>
      </c>
      <c r="AN209" s="5">
        <f t="shared" si="32"/>
        <v>4.2969574003466432E-2</v>
      </c>
      <c r="AO209" s="17">
        <f t="shared" si="33"/>
        <v>6.4510428776122968</v>
      </c>
    </row>
    <row r="210" spans="35:41">
      <c r="AI210" s="1">
        <v>210</v>
      </c>
      <c r="AJ210" s="1" t="str">
        <f t="shared" si="29"/>
        <v/>
      </c>
      <c r="AK210" s="17">
        <v>198</v>
      </c>
      <c r="AL210" s="17">
        <f t="shared" si="30"/>
        <v>6.2272555106762412E-2</v>
      </c>
      <c r="AM210" s="17">
        <f t="shared" si="31"/>
        <v>0.81530329232384935</v>
      </c>
      <c r="AN210" s="5">
        <f t="shared" si="32"/>
        <v>4.2982067876482746E-2</v>
      </c>
      <c r="AO210" s="17">
        <f t="shared" si="33"/>
        <v>6.4511329132149902</v>
      </c>
    </row>
    <row r="211" spans="35:41">
      <c r="AI211" s="1">
        <v>211</v>
      </c>
      <c r="AJ211" s="1" t="str">
        <f t="shared" si="29"/>
        <v/>
      </c>
      <c r="AK211" s="17">
        <v>199</v>
      </c>
      <c r="AL211" s="17">
        <f t="shared" si="30"/>
        <v>6.2458925305467913E-2</v>
      </c>
      <c r="AM211" s="17">
        <f t="shared" si="31"/>
        <v>0.81518544037154539</v>
      </c>
      <c r="AN211" s="5">
        <f t="shared" si="32"/>
        <v>4.2994496672497551E-2</v>
      </c>
      <c r="AO211" s="17">
        <f t="shared" si="33"/>
        <v>6.4512223923163097</v>
      </c>
    </row>
    <row r="212" spans="35:41">
      <c r="AI212" s="1">
        <v>212</v>
      </c>
      <c r="AJ212" s="1" t="str">
        <f t="shared" si="29"/>
        <v/>
      </c>
      <c r="AK212" s="17">
        <v>200</v>
      </c>
      <c r="AL212" s="17">
        <f t="shared" si="30"/>
        <v>6.2644844008139203E-2</v>
      </c>
      <c r="AM212" s="17">
        <f t="shared" si="31"/>
        <v>0.81506824995323346</v>
      </c>
      <c r="AN212" s="5">
        <f t="shared" si="32"/>
        <v>4.3006861048783866E-2</v>
      </c>
      <c r="AO212" s="17">
        <f t="shared" si="33"/>
        <v>6.4513113208606949</v>
      </c>
    </row>
    <row r="213" spans="35:41">
      <c r="AI213" s="1">
        <v>213</v>
      </c>
      <c r="AJ213" s="1" t="str">
        <f t="shared" si="29"/>
        <v/>
      </c>
      <c r="AK213" s="17">
        <v>201</v>
      </c>
      <c r="AL213" s="17">
        <f t="shared" si="30"/>
        <v>6.2830314480314634E-2</v>
      </c>
      <c r="AM213" s="17">
        <f t="shared" si="31"/>
        <v>0.81495171411010736</v>
      </c>
      <c r="AN213" s="5">
        <f t="shared" si="32"/>
        <v>4.3019161652771656E-2</v>
      </c>
      <c r="AO213" s="17">
        <f t="shared" si="33"/>
        <v>6.4513997047021139</v>
      </c>
    </row>
    <row r="214" spans="35:41">
      <c r="AI214" s="1">
        <v>214</v>
      </c>
      <c r="AJ214" s="1" t="str">
        <f t="shared" si="29"/>
        <v/>
      </c>
      <c r="AK214" s="17">
        <v>202</v>
      </c>
      <c r="AL214" s="17">
        <f t="shared" si="30"/>
        <v>6.3015339948356827E-2</v>
      </c>
      <c r="AM214" s="17">
        <f t="shared" si="31"/>
        <v>0.81483582599045046</v>
      </c>
      <c r="AN214" s="5">
        <f t="shared" si="32"/>
        <v>4.3031399122242804E-2</v>
      </c>
      <c r="AO214" s="17">
        <f t="shared" si="33"/>
        <v>6.4514875496058455</v>
      </c>
    </row>
    <row r="215" spans="35:41">
      <c r="AI215" s="1">
        <v>215</v>
      </c>
      <c r="AJ215" s="1" t="str">
        <f t="shared" si="29"/>
        <v/>
      </c>
      <c r="AK215" s="17">
        <v>203</v>
      </c>
      <c r="AL215" s="17">
        <f t="shared" si="30"/>
        <v>6.3199923600107621E-2</v>
      </c>
      <c r="AM215" s="17">
        <f t="shared" si="31"/>
        <v>0.81472057884747151</v>
      </c>
      <c r="AN215" s="5">
        <f t="shared" si="32"/>
        <v>4.3043574085521299E-2</v>
      </c>
      <c r="AO215" s="17">
        <f t="shared" si="33"/>
        <v>6.4515748612502311</v>
      </c>
    </row>
    <row r="216" spans="35:41">
      <c r="AI216" s="1">
        <v>216</v>
      </c>
      <c r="AJ216" s="1" t="str">
        <f t="shared" si="29"/>
        <v/>
      </c>
      <c r="AK216" s="17">
        <v>204</v>
      </c>
      <c r="AL216" s="17">
        <f t="shared" si="30"/>
        <v>6.3384068585528766E-2</v>
      </c>
      <c r="AM216" s="17">
        <f t="shared" si="31"/>
        <v>0.81460596603719393</v>
      </c>
      <c r="AN216" s="5">
        <f t="shared" si="32"/>
        <v>4.305568716165882E-2</v>
      </c>
      <c r="AO216" s="17">
        <f t="shared" si="33"/>
        <v>6.4516616452283726</v>
      </c>
    </row>
    <row r="217" spans="35:41">
      <c r="AI217" s="1">
        <v>217</v>
      </c>
      <c r="AJ217" s="1" t="str">
        <f t="shared" si="29"/>
        <v/>
      </c>
      <c r="AK217" s="17">
        <v>205</v>
      </c>
      <c r="AL217" s="17">
        <f t="shared" si="30"/>
        <v>6.3567778017329199E-2</v>
      </c>
      <c r="AM217" s="17">
        <f t="shared" si="31"/>
        <v>0.81449198101639819</v>
      </c>
      <c r="AN217" s="5">
        <f t="shared" si="32"/>
        <v>4.3067738960615713E-2</v>
      </c>
      <c r="AO217" s="17">
        <f t="shared" si="33"/>
        <v>6.4517479070497892</v>
      </c>
    </row>
    <row r="218" spans="35:41">
      <c r="AI218" s="1">
        <v>218</v>
      </c>
      <c r="AJ218" s="1" t="str">
        <f t="shared" si="29"/>
        <v/>
      </c>
      <c r="AK218" s="17">
        <v>206</v>
      </c>
      <c r="AL218" s="17">
        <f t="shared" si="30"/>
        <v>6.375105497157886E-2</v>
      </c>
      <c r="AM218" s="17">
        <f t="shared" si="31"/>
        <v>0.8143786173406149</v>
      </c>
      <c r="AN218" s="5">
        <f t="shared" si="32"/>
        <v>4.3079730083437628E-2</v>
      </c>
      <c r="AO218" s="17">
        <f t="shared" si="33"/>
        <v>6.4518336521420512</v>
      </c>
    </row>
    <row r="219" spans="35:41">
      <c r="AI219" s="1">
        <v>219</v>
      </c>
      <c r="AJ219" s="1" t="str">
        <f t="shared" si="29"/>
        <v/>
      </c>
      <c r="AK219" s="17">
        <v>207</v>
      </c>
      <c r="AL219" s="17">
        <f t="shared" si="30"/>
        <v>6.3933902488309741E-2</v>
      </c>
      <c r="AM219" s="17">
        <f t="shared" si="31"/>
        <v>0.81426586866216677</v>
      </c>
      <c r="AN219" s="5">
        <f t="shared" si="32"/>
        <v>4.3091661122427953E-2</v>
      </c>
      <c r="AO219" s="17">
        <f t="shared" si="33"/>
        <v>6.4519188858523489</v>
      </c>
    </row>
    <row r="220" spans="35:41">
      <c r="AI220" s="1">
        <v>220</v>
      </c>
      <c r="AJ220" s="1" t="str">
        <f t="shared" si="29"/>
        <v/>
      </c>
      <c r="AK220" s="17">
        <v>208</v>
      </c>
      <c r="AL220" s="17">
        <f t="shared" si="30"/>
        <v>6.4116323572104131E-2</v>
      </c>
      <c r="AM220" s="17">
        <f t="shared" si="31"/>
        <v>0.81415372872825975</v>
      </c>
      <c r="AN220" s="5">
        <f t="shared" si="32"/>
        <v>4.3103532661315919E-2</v>
      </c>
      <c r="AO220" s="17">
        <f t="shared" si="33"/>
        <v>6.4520036134490457</v>
      </c>
    </row>
    <row r="221" spans="35:41">
      <c r="AI221" s="1">
        <v>221</v>
      </c>
      <c r="AJ221" s="1" t="str">
        <f t="shared" si="29"/>
        <v/>
      </c>
      <c r="AK221" s="17">
        <v>209</v>
      </c>
      <c r="AL221" s="17">
        <f t="shared" si="30"/>
        <v>6.429832119267069E-2</v>
      </c>
      <c r="AM221" s="17">
        <f t="shared" si="31"/>
        <v>0.81404219137911926</v>
      </c>
      <c r="AN221" s="5">
        <f t="shared" si="32"/>
        <v>4.3115345275420942E-2</v>
      </c>
      <c r="AO221" s="17">
        <f t="shared" si="33"/>
        <v>6.4520878401231894</v>
      </c>
    </row>
    <row r="222" spans="35:41">
      <c r="AI222" s="1">
        <v>222</v>
      </c>
      <c r="AJ222" s="1" t="str">
        <f t="shared" si="29"/>
        <v/>
      </c>
      <c r="AK222" s="17">
        <v>210</v>
      </c>
      <c r="AL222" s="17">
        <f t="shared" si="30"/>
        <v>6.447989828540851E-2</v>
      </c>
      <c r="AM222" s="17">
        <f t="shared" si="31"/>
        <v>0.81393125054617332</v>
      </c>
      <c r="AN222" s="5">
        <f t="shared" si="32"/>
        <v>4.3127099531812818E-2</v>
      </c>
      <c r="AO222" s="17">
        <f t="shared" si="33"/>
        <v>6.4521715709899743</v>
      </c>
    </row>
    <row r="223" spans="35:41">
      <c r="AI223" s="1">
        <v>223</v>
      </c>
      <c r="AJ223" s="1" t="str">
        <f t="shared" si="29"/>
        <v/>
      </c>
      <c r="AK223" s="17">
        <v>211</v>
      </c>
      <c r="AL223" s="17">
        <f t="shared" si="30"/>
        <v>6.466105775195953E-2</v>
      </c>
      <c r="AM223" s="17">
        <f t="shared" si="31"/>
        <v>0.81382090025027753</v>
      </c>
      <c r="AN223" s="5">
        <f t="shared" si="32"/>
        <v>4.3138795989468341E-2</v>
      </c>
      <c r="AO223" s="17">
        <f t="shared" si="33"/>
        <v>6.4522548110901923</v>
      </c>
    </row>
    <row r="224" spans="35:41">
      <c r="AI224" s="1">
        <v>224</v>
      </c>
      <c r="AJ224" s="1" t="str">
        <f t="shared" si="29"/>
        <v/>
      </c>
      <c r="AK224" s="17">
        <v>212</v>
      </c>
      <c r="AL224" s="17">
        <f t="shared" si="30"/>
        <v>6.484180246074947E-2</v>
      </c>
      <c r="AM224" s="17">
        <f t="shared" si="31"/>
        <v>0.81371113459998501</v>
      </c>
      <c r="AN224" s="5">
        <f t="shared" si="32"/>
        <v>4.315043519942402E-2</v>
      </c>
      <c r="AO224" s="17">
        <f t="shared" si="33"/>
        <v>6.4523375653916286</v>
      </c>
    </row>
    <row r="225" spans="35:41">
      <c r="AI225" s="1">
        <v>225</v>
      </c>
      <c r="AJ225" s="1" t="str">
        <f t="shared" si="29"/>
        <v/>
      </c>
      <c r="AK225" s="17">
        <v>213</v>
      </c>
      <c r="AL225" s="17">
        <f t="shared" si="30"/>
        <v>6.5022135247517834E-2</v>
      </c>
      <c r="AM225" s="17">
        <f t="shared" si="31"/>
        <v>0.81360194778985628</v>
      </c>
      <c r="AN225" s="5">
        <f t="shared" si="32"/>
        <v>4.3162017704925351E-2</v>
      </c>
      <c r="AO225" s="17">
        <f t="shared" si="33"/>
        <v>6.4524198387904441</v>
      </c>
    </row>
    <row r="226" spans="35:41">
      <c r="AI226" s="1">
        <v>226</v>
      </c>
      <c r="AJ226" s="1" t="str">
        <f t="shared" si="29"/>
        <v/>
      </c>
      <c r="AK226" s="17">
        <v>214</v>
      </c>
      <c r="AL226" s="17">
        <f t="shared" si="30"/>
        <v>6.52020589158369E-2</v>
      </c>
      <c r="AM226" s="17">
        <f t="shared" si="31"/>
        <v>0.81349333409880897</v>
      </c>
      <c r="AN226" s="5">
        <f t="shared" si="32"/>
        <v>4.3173544041572663E-2</v>
      </c>
      <c r="AO226" s="17">
        <f t="shared" si="33"/>
        <v>6.4525016361125038</v>
      </c>
    </row>
    <row r="227" spans="35:41">
      <c r="AI227" s="1">
        <v>227</v>
      </c>
      <c r="AJ227" s="1" t="str">
        <f t="shared" si="29"/>
        <v/>
      </c>
      <c r="AK227" s="17">
        <v>215</v>
      </c>
      <c r="AL227" s="17">
        <f t="shared" si="30"/>
        <v>6.5381576237620351E-2</v>
      </c>
      <c r="AM227" s="17">
        <f t="shared" si="31"/>
        <v>0.81338528788850883</v>
      </c>
      <c r="AN227" s="5">
        <f t="shared" si="32"/>
        <v>4.3185014737463306E-2</v>
      </c>
      <c r="AO227" s="17">
        <f t="shared" si="33"/>
        <v>6.4525829621146951</v>
      </c>
    </row>
    <row r="228" spans="35:41">
      <c r="AI228" s="1">
        <v>228</v>
      </c>
      <c r="AJ228" s="1" t="str">
        <f t="shared" si="29"/>
        <v/>
      </c>
      <c r="AK228" s="17">
        <v>216</v>
      </c>
      <c r="AL228" s="17">
        <f t="shared" si="30"/>
        <v>6.5560689953621437E-2</v>
      </c>
      <c r="AM228" s="17">
        <f t="shared" si="31"/>
        <v>0.81327780360179613</v>
      </c>
      <c r="AN228" s="5">
        <f t="shared" si="32"/>
        <v>4.3196430313330897E-2</v>
      </c>
      <c r="AO228" s="17">
        <f t="shared" si="33"/>
        <v>6.4526638214862082</v>
      </c>
    </row>
    <row r="229" spans="35:41">
      <c r="AI229" s="1">
        <v>229</v>
      </c>
      <c r="AJ229" s="1" t="str">
        <f t="shared" si="29"/>
        <v/>
      </c>
      <c r="AK229" s="17">
        <v>217</v>
      </c>
      <c r="AL229" s="17">
        <f t="shared" si="30"/>
        <v>6.5739402773921263E-2</v>
      </c>
      <c r="AM229" s="17">
        <f t="shared" si="31"/>
        <v>0.81317087576115121</v>
      </c>
      <c r="AN229" s="5">
        <f t="shared" si="32"/>
        <v>4.3207791282681068E-2</v>
      </c>
      <c r="AO229" s="17">
        <f t="shared" si="33"/>
        <v>6.4527442188497837</v>
      </c>
    </row>
    <row r="230" spans="35:41">
      <c r="AI230" s="1">
        <v>230</v>
      </c>
      <c r="AJ230" s="1" t="str">
        <f t="shared" si="29"/>
        <v/>
      </c>
      <c r="AK230" s="17">
        <v>218</v>
      </c>
      <c r="AL230" s="17">
        <f t="shared" si="30"/>
        <v>6.5917717378407126E-2</v>
      </c>
      <c r="AM230" s="17">
        <f t="shared" si="31"/>
        <v>0.81306449896719435</v>
      </c>
      <c r="AN230" s="5">
        <f t="shared" si="32"/>
        <v>4.321909815192429E-2</v>
      </c>
      <c r="AO230" s="17">
        <f t="shared" si="33"/>
        <v>6.4528241587629349</v>
      </c>
    </row>
    <row r="231" spans="35:41">
      <c r="AI231" s="1">
        <v>231</v>
      </c>
      <c r="AJ231" s="1" t="str">
        <f t="shared" si="29"/>
        <v/>
      </c>
      <c r="AK231" s="17">
        <v>219</v>
      </c>
      <c r="AL231" s="17">
        <f t="shared" si="30"/>
        <v>6.6095636417241463E-2</v>
      </c>
      <c r="AM231" s="17">
        <f t="shared" si="31"/>
        <v>0.81295866789722093</v>
      </c>
      <c r="AN231" s="5">
        <f t="shared" si="32"/>
        <v>4.3230351420505631E-2</v>
      </c>
      <c r="AO231" s="17">
        <f t="shared" si="33"/>
        <v>6.4529036457191431</v>
      </c>
    </row>
    <row r="232" spans="35:41">
      <c r="AI232" s="1">
        <v>232</v>
      </c>
      <c r="AJ232" s="1" t="str">
        <f t="shared" si="29"/>
        <v/>
      </c>
      <c r="AK232" s="17">
        <v>220</v>
      </c>
      <c r="AL232" s="17">
        <f t="shared" si="30"/>
        <v>6.6273162511321329E-2</v>
      </c>
      <c r="AM232" s="17">
        <f t="shared" si="31"/>
        <v>0.81285337730377194</v>
      </c>
      <c r="AN232" s="5">
        <f t="shared" si="32"/>
        <v>4.324155158103142E-2</v>
      </c>
      <c r="AO232" s="17">
        <f t="shared" si="33"/>
        <v>6.4529826841490285</v>
      </c>
    </row>
    <row r="233" spans="35:41">
      <c r="AI233" s="1">
        <v>233</v>
      </c>
      <c r="AJ233" s="1" t="str">
        <f t="shared" si="29"/>
        <v/>
      </c>
      <c r="AK233" s="17">
        <v>221</v>
      </c>
      <c r="AL233" s="17">
        <f t="shared" si="30"/>
        <v>6.6450298252728926E-2</v>
      </c>
      <c r="AM233" s="17">
        <f t="shared" si="31"/>
        <v>0.81274862201323539</v>
      </c>
      <c r="AN233" s="5">
        <f t="shared" si="32"/>
        <v>4.3252699119393265E-2</v>
      </c>
      <c r="AO233" s="17">
        <f t="shared" si="33"/>
        <v>6.4530612784214867</v>
      </c>
    </row>
    <row r="234" spans="35:41">
      <c r="AI234" s="1">
        <v>234</v>
      </c>
      <c r="AJ234" s="1" t="str">
        <f t="shared" si="29"/>
        <v/>
      </c>
      <c r="AK234" s="17">
        <v>222</v>
      </c>
      <c r="AL234" s="17">
        <f t="shared" si="30"/>
        <v>6.6627046205173096E-2</v>
      </c>
      <c r="AM234" s="17">
        <f t="shared" si="31"/>
        <v>0.81264439692448087</v>
      </c>
      <c r="AN234" s="5">
        <f t="shared" si="32"/>
        <v>4.326379451488916E-2</v>
      </c>
      <c r="AO234" s="17">
        <f t="shared" si="33"/>
        <v>6.4531394328448091</v>
      </c>
    </row>
    <row r="235" spans="35:41">
      <c r="AI235" s="1">
        <v>235</v>
      </c>
      <c r="AJ235" s="1" t="str">
        <f t="shared" si="29"/>
        <v/>
      </c>
      <c r="AK235" s="17">
        <v>223</v>
      </c>
      <c r="AL235" s="17">
        <f t="shared" si="30"/>
        <v>6.6803408904422323E-2</v>
      </c>
      <c r="AM235" s="17">
        <f t="shared" si="31"/>
        <v>0.8125406970075254</v>
      </c>
      <c r="AN235" s="5">
        <f t="shared" si="32"/>
        <v>4.3274838240341874E-2</v>
      </c>
      <c r="AO235" s="17">
        <f t="shared" si="33"/>
        <v>6.4532171516677712</v>
      </c>
    </row>
    <row r="236" spans="35:41">
      <c r="AI236" s="1">
        <v>236</v>
      </c>
      <c r="AJ236" s="1" t="str">
        <f t="shared" si="29"/>
        <v/>
      </c>
      <c r="AK236" s="17">
        <v>224</v>
      </c>
      <c r="AL236" s="17">
        <f t="shared" si="30"/>
        <v>6.6979388858729103E-2</v>
      </c>
      <c r="AM236" s="17">
        <f t="shared" si="31"/>
        <v>0.81243751730222957</v>
      </c>
      <c r="AN236" s="5">
        <f t="shared" si="32"/>
        <v>4.3285830762214768E-2</v>
      </c>
      <c r="AO236" s="17">
        <f t="shared" si="33"/>
        <v>6.4532944390807021</v>
      </c>
    </row>
    <row r="237" spans="35:41">
      <c r="AI237" s="1">
        <v>237</v>
      </c>
      <c r="AJ237" s="1" t="str">
        <f t="shared" ref="AJ237:AJ300" si="34">IF(O237="","",AI237)</f>
        <v/>
      </c>
      <c r="AK237" s="17">
        <v>225</v>
      </c>
      <c r="AL237" s="17">
        <f t="shared" si="30"/>
        <v>6.7154988549246231E-2</v>
      </c>
      <c r="AM237" s="17">
        <f t="shared" si="31"/>
        <v>0.81233485291702345</v>
      </c>
      <c r="AN237" s="5">
        <f t="shared" si="32"/>
        <v>4.3296772540724893E-2</v>
      </c>
      <c r="AO237" s="17">
        <f t="shared" si="33"/>
        <v>6.4533712992165242</v>
      </c>
    </row>
    <row r="238" spans="35:41">
      <c r="AI238" s="1">
        <v>238</v>
      </c>
      <c r="AJ238" s="1" t="str">
        <f t="shared" si="34"/>
        <v/>
      </c>
      <c r="AK238" s="17">
        <v>226</v>
      </c>
      <c r="AL238" s="17">
        <f t="shared" si="30"/>
        <v>6.733021043043487E-2</v>
      </c>
      <c r="AM238" s="17">
        <f t="shared" si="31"/>
        <v>0.81223269902766015</v>
      </c>
      <c r="AN238" s="5">
        <f t="shared" si="32"/>
        <v>4.3307664029953813E-2</v>
      </c>
      <c r="AO238" s="17">
        <f t="shared" si="33"/>
        <v>6.4534477361517828</v>
      </c>
    </row>
    <row r="239" spans="35:41">
      <c r="AI239" s="1">
        <v>239</v>
      </c>
      <c r="AJ239" s="1" t="str">
        <f t="shared" si="34"/>
        <v/>
      </c>
      <c r="AK239" s="17">
        <v>227</v>
      </c>
      <c r="AL239" s="17">
        <f t="shared" si="30"/>
        <v>6.7505056930464921E-2</v>
      </c>
      <c r="AM239" s="17">
        <f t="shared" si="31"/>
        <v>0.81213105087599935</v>
      </c>
      <c r="AN239" s="5">
        <f t="shared" si="32"/>
        <v>4.3318505677955754E-2</v>
      </c>
      <c r="AO239" s="17">
        <f t="shared" si="33"/>
        <v>6.4535237539076356</v>
      </c>
    </row>
    <row r="240" spans="35:41">
      <c r="AI240" s="1">
        <v>240</v>
      </c>
      <c r="AJ240" s="1" t="str">
        <f t="shared" si="34"/>
        <v/>
      </c>
      <c r="AK240" s="17">
        <v>228</v>
      </c>
      <c r="AL240" s="17">
        <f t="shared" si="30"/>
        <v>6.7679530451607517E-2</v>
      </c>
      <c r="AM240" s="17">
        <f t="shared" si="31"/>
        <v>0.81202990376881579</v>
      </c>
      <c r="AN240" s="5">
        <f t="shared" si="32"/>
        <v>4.3329297926863575E-2</v>
      </c>
      <c r="AO240" s="17">
        <f t="shared" si="33"/>
        <v>6.4535993564508303</v>
      </c>
    </row>
    <row r="241" spans="35:41">
      <c r="AI241" s="1">
        <v>241</v>
      </c>
      <c r="AJ241" s="1" t="str">
        <f t="shared" si="34"/>
        <v/>
      </c>
      <c r="AK241" s="17">
        <v>229</v>
      </c>
      <c r="AL241" s="17">
        <f t="shared" si="30"/>
        <v>6.7853633370620184E-2</v>
      </c>
      <c r="AM241" s="17">
        <f t="shared" si="31"/>
        <v>0.81192925307663599</v>
      </c>
      <c r="AN241" s="5">
        <f t="shared" si="32"/>
        <v>4.33400412129923E-2</v>
      </c>
      <c r="AO241" s="17">
        <f t="shared" si="33"/>
        <v>6.4536745476946642</v>
      </c>
    </row>
    <row r="242" spans="35:41">
      <c r="AI242" s="1">
        <v>242</v>
      </c>
      <c r="AJ242" s="1" t="str">
        <f t="shared" si="34"/>
        <v/>
      </c>
      <c r="AK242" s="17">
        <v>230</v>
      </c>
      <c r="AL242" s="17">
        <f t="shared" si="30"/>
        <v>6.8027368039124528E-2</v>
      </c>
      <c r="AM242" s="17">
        <f t="shared" si="31"/>
        <v>0.81182909423260041</v>
      </c>
      <c r="AN242" s="5">
        <f t="shared" si="32"/>
        <v>4.3350735966940439E-2</v>
      </c>
      <c r="AO242" s="17">
        <f t="shared" si="33"/>
        <v>6.453749331499921</v>
      </c>
    </row>
    <row r="243" spans="35:41">
      <c r="AI243" s="1">
        <v>243</v>
      </c>
      <c r="AJ243" s="1" t="str">
        <f t="shared" si="34"/>
        <v/>
      </c>
      <c r="AK243" s="17">
        <v>231</v>
      </c>
      <c r="AL243" s="17">
        <f t="shared" si="30"/>
        <v>6.8200736783976909E-2</v>
      </c>
      <c r="AM243" s="17">
        <f t="shared" si="31"/>
        <v>0.81172942273134996</v>
      </c>
      <c r="AN243" s="5">
        <f t="shared" si="32"/>
        <v>4.3361382613689124E-2</v>
      </c>
      <c r="AO243" s="17">
        <f t="shared" si="33"/>
        <v>6.4538237116757768</v>
      </c>
    </row>
    <row r="244" spans="35:41">
      <c r="AI244" s="1">
        <v>244</v>
      </c>
      <c r="AJ244" s="1" t="str">
        <f t="shared" si="34"/>
        <v/>
      </c>
      <c r="AK244" s="17">
        <v>232</v>
      </c>
      <c r="AL244" s="17">
        <f t="shared" si="30"/>
        <v>6.8373741907631971E-2</v>
      </c>
      <c r="AM244" s="17">
        <f t="shared" si="31"/>
        <v>0.81163023412793822</v>
      </c>
      <c r="AN244" s="5">
        <f t="shared" si="32"/>
        <v>4.337198157269908E-2</v>
      </c>
      <c r="AO244" s="17">
        <f t="shared" si="33"/>
        <v>6.4538976919807016</v>
      </c>
    </row>
    <row r="245" spans="35:41">
      <c r="AI245" s="1">
        <v>245</v>
      </c>
      <c r="AJ245" s="1" t="str">
        <f t="shared" si="34"/>
        <v/>
      </c>
      <c r="AK245" s="17">
        <v>233</v>
      </c>
      <c r="AL245" s="17">
        <f t="shared" si="30"/>
        <v>6.8546385688499425E-2</v>
      </c>
      <c r="AM245" s="17">
        <f t="shared" si="31"/>
        <v>0.81153152403676598</v>
      </c>
      <c r="AN245" s="5">
        <f t="shared" si="32"/>
        <v>4.3382533258005604E-2</v>
      </c>
      <c r="AO245" s="17">
        <f t="shared" si="33"/>
        <v>6.4539712761233368</v>
      </c>
    </row>
    <row r="246" spans="35:41">
      <c r="AI246" s="1">
        <v>246</v>
      </c>
      <c r="AJ246" s="1" t="str">
        <f t="shared" si="34"/>
        <v/>
      </c>
      <c r="AK246" s="17">
        <v>234</v>
      </c>
      <c r="AL246" s="17">
        <f t="shared" si="30"/>
        <v>6.8718670381294186E-2</v>
      </c>
      <c r="AM246" s="17">
        <f t="shared" si="31"/>
        <v>0.81143328813054039</v>
      </c>
      <c r="AN246" s="5">
        <f t="shared" si="32"/>
        <v>4.3393038078311415E-2</v>
      </c>
      <c r="AO246" s="17">
        <f t="shared" si="33"/>
        <v>6.4540444677633495</v>
      </c>
    </row>
    <row r="247" spans="35:41">
      <c r="AI247" s="1">
        <v>247</v>
      </c>
      <c r="AJ247" s="1" t="str">
        <f t="shared" si="34"/>
        <v/>
      </c>
      <c r="AK247" s="17">
        <v>235</v>
      </c>
      <c r="AL247" s="17">
        <f t="shared" si="30"/>
        <v>6.8890598217379848E-2</v>
      </c>
      <c r="AM247" s="17">
        <f t="shared" si="31"/>
        <v>0.81133552213925619</v>
      </c>
      <c r="AN247" s="5">
        <f t="shared" si="32"/>
        <v>4.3403496437077527E-2</v>
      </c>
      <c r="AO247" s="17">
        <f t="shared" si="33"/>
        <v>6.4541172705122722</v>
      </c>
    </row>
    <row r="248" spans="35:41">
      <c r="AI248" s="1">
        <v>248</v>
      </c>
      <c r="AJ248" s="1" t="str">
        <f t="shared" si="34"/>
        <v/>
      </c>
      <c r="AK248" s="17">
        <v>236</v>
      </c>
      <c r="AL248" s="17">
        <f t="shared" si="30"/>
        <v>6.9062171405105913E-2</v>
      </c>
      <c r="AM248" s="17">
        <f t="shared" si="31"/>
        <v>0.81123822184919891</v>
      </c>
      <c r="AN248" s="5">
        <f t="shared" si="32"/>
        <v>4.3413908732612264E-2</v>
      </c>
      <c r="AO248" s="17">
        <f t="shared" si="33"/>
        <v>6.4541896879343224</v>
      </c>
    </row>
    <row r="249" spans="35:41">
      <c r="AI249" s="1">
        <v>249</v>
      </c>
      <c r="AJ249" s="1" t="str">
        <f t="shared" si="34"/>
        <v/>
      </c>
      <c r="AK249" s="17">
        <v>237</v>
      </c>
      <c r="AL249" s="17">
        <f t="shared" si="30"/>
        <v>6.9233392130138738E-2</v>
      </c>
      <c r="AM249" s="17">
        <f t="shared" si="31"/>
        <v>0.81114138310196882</v>
      </c>
      <c r="AN249" s="5">
        <f t="shared" si="32"/>
        <v>4.3424275358158425E-2</v>
      </c>
      <c r="AO249" s="17">
        <f t="shared" si="33"/>
        <v>6.4542617235472139</v>
      </c>
    </row>
    <row r="250" spans="35:41">
      <c r="AI250" s="1">
        <v>250</v>
      </c>
      <c r="AJ250" s="1" t="str">
        <f t="shared" si="34"/>
        <v/>
      </c>
      <c r="AK250" s="17">
        <v>238</v>
      </c>
      <c r="AL250" s="17">
        <f t="shared" si="30"/>
        <v>6.9404262555786397E-2</v>
      </c>
      <c r="AM250" s="17">
        <f t="shared" si="31"/>
        <v>0.81104500179352768</v>
      </c>
      <c r="AN250" s="5">
        <f t="shared" si="32"/>
        <v>4.343459670197844E-2</v>
      </c>
      <c r="AO250" s="17">
        <f t="shared" si="33"/>
        <v>6.4543333808229413</v>
      </c>
    </row>
    <row r="251" spans="35:41">
      <c r="AI251" s="1">
        <v>251</v>
      </c>
      <c r="AJ251" s="1" t="str">
        <f t="shared" si="34"/>
        <v/>
      </c>
      <c r="AK251" s="17">
        <v>239</v>
      </c>
      <c r="AL251" s="17">
        <f t="shared" si="30"/>
        <v>6.957478482331754E-2</v>
      </c>
      <c r="AM251" s="17">
        <f t="shared" si="31"/>
        <v>0.81094907387326387</v>
      </c>
      <c r="AN251" s="5">
        <f t="shared" si="32"/>
        <v>4.3444873147437953E-2</v>
      </c>
      <c r="AO251" s="17">
        <f t="shared" si="33"/>
        <v>6.4544046631885443</v>
      </c>
    </row>
    <row r="252" spans="35:41">
      <c r="AI252" s="1">
        <v>252</v>
      </c>
      <c r="AJ252" s="1" t="str">
        <f t="shared" si="34"/>
        <v/>
      </c>
      <c r="AK252" s="17">
        <v>240</v>
      </c>
      <c r="AL252" s="17">
        <f t="shared" si="30"/>
        <v>6.9744961052274471E-2</v>
      </c>
      <c r="AM252" s="17">
        <f t="shared" si="31"/>
        <v>0.81085359534307844</v>
      </c>
      <c r="AN252" s="5">
        <f t="shared" si="32"/>
        <v>4.3455105073087572E-2</v>
      </c>
      <c r="AO252" s="17">
        <f t="shared" si="33"/>
        <v>6.4544755740268744</v>
      </c>
    </row>
    <row r="253" spans="35:41">
      <c r="AI253" s="1">
        <v>253</v>
      </c>
      <c r="AJ253" s="1" t="str">
        <f t="shared" si="34"/>
        <v/>
      </c>
      <c r="AK253" s="17">
        <v>241</v>
      </c>
      <c r="AL253" s="17">
        <f t="shared" si="30"/>
        <v>6.9914793340780587E-2</v>
      </c>
      <c r="AM253" s="17">
        <f t="shared" si="31"/>
        <v>0.81075856225649012</v>
      </c>
      <c r="AN253" s="5">
        <f t="shared" si="32"/>
        <v>4.3465292852742886E-2</v>
      </c>
      <c r="AO253" s="17">
        <f t="shared" si="33"/>
        <v>6.4545461166773261</v>
      </c>
    </row>
    <row r="254" spans="35:41">
      <c r="AI254" s="1">
        <v>254</v>
      </c>
      <c r="AJ254" s="1" t="str">
        <f t="shared" si="34"/>
        <v/>
      </c>
      <c r="AK254" s="17">
        <v>242</v>
      </c>
      <c r="AL254" s="17">
        <f t="shared" si="30"/>
        <v>7.0084283765842095E-2</v>
      </c>
      <c r="AM254" s="17">
        <f t="shared" si="31"/>
        <v>0.81066397071775953</v>
      </c>
      <c r="AN254" s="5">
        <f t="shared" si="32"/>
        <v>4.3475436855562925E-2</v>
      </c>
      <c r="AO254" s="17">
        <f t="shared" si="33"/>
        <v>6.4546162944365673</v>
      </c>
    </row>
    <row r="255" spans="35:41">
      <c r="AI255" s="1">
        <v>255</v>
      </c>
      <c r="AJ255" s="1" t="str">
        <f t="shared" si="34"/>
        <v/>
      </c>
      <c r="AK255" s="17">
        <v>243</v>
      </c>
      <c r="AL255" s="17">
        <f t="shared" si="30"/>
        <v>7.0253434383644467E-2</v>
      </c>
      <c r="AM255" s="17">
        <f t="shared" si="31"/>
        <v>0.8105698168810318</v>
      </c>
      <c r="AN255" s="5">
        <f t="shared" si="32"/>
        <v>4.3485537446126855E-2</v>
      </c>
      <c r="AO255" s="17">
        <f t="shared" si="33"/>
        <v>6.4546861105592441</v>
      </c>
    </row>
    <row r="256" spans="35:41">
      <c r="AI256" s="1">
        <v>256</v>
      </c>
      <c r="AJ256" s="1" t="str">
        <f t="shared" si="34"/>
        <v/>
      </c>
      <c r="AK256" s="17">
        <v>244</v>
      </c>
      <c r="AL256" s="17">
        <f t="shared" si="30"/>
        <v>7.0422247229843374E-2</v>
      </c>
      <c r="AM256" s="17">
        <f t="shared" si="31"/>
        <v>0.81047609694949618</v>
      </c>
      <c r="AN256" s="5">
        <f t="shared" si="32"/>
        <v>4.3495594984509313E-2</v>
      </c>
      <c r="AO256" s="17">
        <f t="shared" si="33"/>
        <v>6.4547555682586779</v>
      </c>
    </row>
    <row r="257" spans="35:41">
      <c r="AI257" s="1">
        <v>257</v>
      </c>
      <c r="AJ257" s="1" t="str">
        <f t="shared" si="34"/>
        <v/>
      </c>
      <c r="AK257" s="17">
        <v>245</v>
      </c>
      <c r="AL257" s="17">
        <f t="shared" si="30"/>
        <v>7.0590724319850612E-2</v>
      </c>
      <c r="AM257" s="17">
        <f t="shared" si="31"/>
        <v>0.8103828071745649</v>
      </c>
      <c r="AN257" s="5">
        <f t="shared" si="32"/>
        <v>4.3505609826353993E-2</v>
      </c>
      <c r="AO257" s="17">
        <f t="shared" si="33"/>
        <v>6.4548246707075458</v>
      </c>
    </row>
    <row r="258" spans="35:41">
      <c r="AI258" s="1">
        <v>258</v>
      </c>
      <c r="AJ258" s="1" t="str">
        <f t="shared" si="34"/>
        <v/>
      </c>
      <c r="AK258" s="17">
        <v>246</v>
      </c>
      <c r="AL258" s="17">
        <f t="shared" si="30"/>
        <v>7.0758867649114751E-2</v>
      </c>
      <c r="AM258" s="17">
        <f t="shared" si="31"/>
        <v>0.81028994385506714</v>
      </c>
      <c r="AN258" s="5">
        <f t="shared" si="32"/>
        <v>4.3515582322945882E-2</v>
      </c>
      <c r="AO258" s="17">
        <f t="shared" si="33"/>
        <v>6.45489342103855</v>
      </c>
    </row>
    <row r="259" spans="35:41">
      <c r="AI259" s="1">
        <v>259</v>
      </c>
      <c r="AJ259" s="1" t="str">
        <f t="shared" si="34"/>
        <v/>
      </c>
      <c r="AK259" s="17">
        <v>247</v>
      </c>
      <c r="AL259" s="17">
        <f t="shared" si="30"/>
        <v>7.0926679193396971E-2</v>
      </c>
      <c r="AM259" s="17">
        <f t="shared" si="31"/>
        <v>0.81019750333646057</v>
      </c>
      <c r="AN259" s="5">
        <f t="shared" si="32"/>
        <v>4.3525512821282017E-2</v>
      </c>
      <c r="AO259" s="17">
        <f t="shared" si="33"/>
        <v>6.4549618223450693</v>
      </c>
    </row>
    <row r="260" spans="35:41">
      <c r="AI260" s="1">
        <v>260</v>
      </c>
      <c r="AJ260" s="1" t="str">
        <f t="shared" si="34"/>
        <v/>
      </c>
      <c r="AK260" s="17">
        <v>248</v>
      </c>
      <c r="AL260" s="17">
        <f t="shared" si="30"/>
        <v>7.1094160909041818E-2</v>
      </c>
      <c r="AM260" s="17">
        <f t="shared" si="31"/>
        <v>0.8101054820100605</v>
      </c>
      <c r="AN260" s="5">
        <f t="shared" si="32"/>
        <v>4.3535401664140626E-2</v>
      </c>
      <c r="AO260" s="17">
        <f t="shared" si="33"/>
        <v>6.4550298776817998</v>
      </c>
    </row>
    <row r="261" spans="35:41">
      <c r="AI261" s="1">
        <v>261</v>
      </c>
      <c r="AJ261" s="1" t="str">
        <f t="shared" si="34"/>
        <v/>
      </c>
      <c r="AK261" s="17">
        <v>249</v>
      </c>
      <c r="AL261" s="17">
        <f t="shared" si="30"/>
        <v>7.1261314733243375E-2</v>
      </c>
      <c r="AM261" s="17">
        <f t="shared" si="31"/>
        <v>0.81001387631228139</v>
      </c>
      <c r="AN261" s="5">
        <f t="shared" si="32"/>
        <v>4.3545249190149231E-2</v>
      </c>
      <c r="AO261" s="17">
        <f t="shared" si="33"/>
        <v>6.4550975900653853</v>
      </c>
    </row>
    <row r="262" spans="35:41">
      <c r="AI262" s="1">
        <v>262</v>
      </c>
      <c r="AJ262" s="1" t="str">
        <f t="shared" si="34"/>
        <v/>
      </c>
      <c r="AK262" s="17">
        <v>250</v>
      </c>
      <c r="AL262" s="17">
        <f t="shared" si="30"/>
        <v>7.1428142584306673E-2</v>
      </c>
      <c r="AM262" s="17">
        <f t="shared" si="31"/>
        <v>0.80992268272389734</v>
      </c>
      <c r="AN262" s="5">
        <f t="shared" si="32"/>
        <v>4.3555055733851059E-2</v>
      </c>
      <c r="AO262" s="17">
        <f t="shared" si="33"/>
        <v>6.4551649624750276</v>
      </c>
    </row>
    <row r="263" spans="35:41">
      <c r="AI263" s="1">
        <v>263</v>
      </c>
      <c r="AJ263" s="1" t="str">
        <f t="shared" si="34"/>
        <v/>
      </c>
      <c r="AK263" s="17">
        <v>251</v>
      </c>
      <c r="AL263" s="17">
        <f t="shared" si="30"/>
        <v>7.159464636190456E-2</v>
      </c>
      <c r="AM263" s="17">
        <f t="shared" si="31"/>
        <v>0.80983189776931563</v>
      </c>
      <c r="AN263" s="5">
        <f t="shared" si="32"/>
        <v>4.3564821625770321E-2</v>
      </c>
      <c r="AO263" s="17">
        <f t="shared" si="33"/>
        <v>6.4552319978530939</v>
      </c>
    </row>
    <row r="264" spans="35:41">
      <c r="AI264" s="1">
        <v>264</v>
      </c>
      <c r="AJ264" s="1" t="str">
        <f t="shared" si="34"/>
        <v/>
      </c>
      <c r="AK264" s="17">
        <v>252</v>
      </c>
      <c r="AL264" s="17">
        <f t="shared" si="30"/>
        <v>7.1760827947330019E-2</v>
      </c>
      <c r="AM264" s="17">
        <f t="shared" si="31"/>
        <v>0.80974151801586547</v>
      </c>
      <c r="AN264" s="5">
        <f t="shared" si="32"/>
        <v>4.357454719247611E-2</v>
      </c>
      <c r="AO264" s="17">
        <f t="shared" si="33"/>
        <v>6.4552986991057058</v>
      </c>
    </row>
    <row r="265" spans="35:41">
      <c r="AI265" s="1">
        <v>265</v>
      </c>
      <c r="AJ265" s="1" t="str">
        <f t="shared" si="34"/>
        <v/>
      </c>
      <c r="AK265" s="17">
        <v>253</v>
      </c>
      <c r="AL265" s="17">
        <f t="shared" si="30"/>
        <v>7.1926689203744218E-2</v>
      </c>
      <c r="AM265" s="17">
        <f t="shared" si="31"/>
        <v>0.80965154007310103</v>
      </c>
      <c r="AN265" s="5">
        <f t="shared" si="32"/>
        <v>4.3584232756645101E-2</v>
      </c>
      <c r="AO265" s="17">
        <f t="shared" si="33"/>
        <v>6.4553650691033209</v>
      </c>
    </row>
    <row r="266" spans="35:41">
      <c r="AI266" s="1">
        <v>266</v>
      </c>
      <c r="AJ266" s="1" t="str">
        <f t="shared" si="34"/>
        <v/>
      </c>
      <c r="AK266" s="17">
        <v>254</v>
      </c>
      <c r="AL266" s="17">
        <f t="shared" si="30"/>
        <v>7.2092231976420243E-2</v>
      </c>
      <c r="AM266" s="17">
        <f t="shared" si="31"/>
        <v>0.80956196059211916</v>
      </c>
      <c r="AN266" s="5">
        <f t="shared" si="32"/>
        <v>4.3593878637122906E-2</v>
      </c>
      <c r="AO266" s="17">
        <f t="shared" si="33"/>
        <v>6.455431110681296</v>
      </c>
    </row>
    <row r="267" spans="35:41">
      <c r="AI267" s="1">
        <v>267</v>
      </c>
      <c r="AJ267" s="1" t="str">
        <f t="shared" si="34"/>
        <v/>
      </c>
      <c r="AK267" s="17">
        <v>255</v>
      </c>
      <c r="AL267" s="17">
        <f t="shared" si="30"/>
        <v>7.225745809298259E-2</v>
      </c>
      <c r="AM267" s="17">
        <f t="shared" si="31"/>
        <v>0.80947277626488967</v>
      </c>
      <c r="AN267" s="5">
        <f t="shared" si="32"/>
        <v>4.360348514898435E-2</v>
      </c>
      <c r="AO267" s="17">
        <f t="shared" si="33"/>
        <v>6.4554968266404522</v>
      </c>
    </row>
    <row r="268" spans="35:41">
      <c r="AI268" s="1">
        <v>268</v>
      </c>
      <c r="AJ268" s="1" t="str">
        <f t="shared" si="34"/>
        <v/>
      </c>
      <c r="AK268" s="17">
        <v>256</v>
      </c>
      <c r="AL268" s="17">
        <f t="shared" si="30"/>
        <v>7.2422369363642575E-2</v>
      </c>
      <c r="AM268" s="17">
        <f t="shared" si="31"/>
        <v>0.80938398382359888</v>
      </c>
      <c r="AN268" s="5">
        <f t="shared" si="32"/>
        <v>4.3613052603592571E-2</v>
      </c>
      <c r="AO268" s="17">
        <f t="shared" si="33"/>
        <v>6.4555622197476126</v>
      </c>
    </row>
    <row r="269" spans="35:41">
      <c r="AI269" s="1">
        <v>269</v>
      </c>
      <c r="AJ269" s="1" t="str">
        <f t="shared" si="34"/>
        <v/>
      </c>
      <c r="AK269" s="17">
        <v>257</v>
      </c>
      <c r="AL269" s="17">
        <f t="shared" ref="AL269:AL332" si="35">(-(10^-$O$3)+SQRT((10^-(2*$O$3))+4*(10^-$O$3)*AK269*0.001))/2</f>
        <v>7.2586967581429698E-2</v>
      </c>
      <c r="AM269" s="17">
        <f t="shared" ref="AM269:AM332" si="36">10^-($I$3*SQRT(AL269)/(1+$I$4*SQRT(AL269)))</f>
        <v>0.80929558004000834</v>
      </c>
      <c r="AN269" s="5">
        <f t="shared" ref="AN269:AN332" si="37">(10^-$O$3)/AM269^2</f>
        <v>4.3622581308656781E-2</v>
      </c>
      <c r="AO269" s="17">
        <f t="shared" ref="AO269:AO332" si="38">$O$5*(-AN269+SQRT((AN269^2)+4*AN269*AK269*0.001))/(2*AK269*0.001)+$O$4*(1-(-AN269+SQRT((AN269^2)+4*AN269*AK269*0.001))/(2*AK269*0.001))</f>
        <v>6.45562729273614</v>
      </c>
    </row>
    <row r="270" spans="35:41">
      <c r="AI270" s="1">
        <v>270</v>
      </c>
      <c r="AJ270" s="1" t="str">
        <f t="shared" si="34"/>
        <v/>
      </c>
      <c r="AK270" s="17">
        <v>258</v>
      </c>
      <c r="AL270" s="17">
        <f t="shared" si="35"/>
        <v>7.2751254522419206E-2</v>
      </c>
      <c r="AM270" s="17">
        <f t="shared" si="36"/>
        <v>0.80920756172482311</v>
      </c>
      <c r="AN270" s="5">
        <f t="shared" si="37"/>
        <v>4.363207156828916E-2</v>
      </c>
      <c r="AO270" s="17">
        <f t="shared" si="38"/>
        <v>6.455692048306469</v>
      </c>
    </row>
    <row r="271" spans="35:41">
      <c r="AI271" s="1">
        <v>271</v>
      </c>
      <c r="AJ271" s="1" t="str">
        <f t="shared" si="34"/>
        <v/>
      </c>
      <c r="AK271" s="17">
        <v>259</v>
      </c>
      <c r="AL271" s="17">
        <f t="shared" si="35"/>
        <v>7.2915231945955519E-2</v>
      </c>
      <c r="AM271" s="17">
        <f t="shared" si="36"/>
        <v>0.80911992572707536</v>
      </c>
      <c r="AN271" s="5">
        <f t="shared" si="37"/>
        <v>4.3641523683060443E-2</v>
      </c>
      <c r="AO271" s="17">
        <f t="shared" si="38"/>
        <v>6.4557564891266086</v>
      </c>
    </row>
    <row r="272" spans="35:41">
      <c r="AI272" s="1">
        <v>272</v>
      </c>
      <c r="AJ272" s="1" t="str">
        <f t="shared" si="34"/>
        <v/>
      </c>
      <c r="AK272" s="17">
        <v>260</v>
      </c>
      <c r="AL272" s="17">
        <f t="shared" si="35"/>
        <v>7.3078901594872236E-2</v>
      </c>
      <c r="AM272" s="17">
        <f t="shared" si="36"/>
        <v>0.80903266893351733</v>
      </c>
      <c r="AN272" s="5">
        <f t="shared" si="37"/>
        <v>4.365093795005464E-2</v>
      </c>
      <c r="AO272" s="17">
        <f t="shared" si="38"/>
        <v>6.4558206178326571</v>
      </c>
    </row>
    <row r="273" spans="35:41">
      <c r="AI273" s="1">
        <v>273</v>
      </c>
      <c r="AJ273" s="1" t="str">
        <f t="shared" si="34"/>
        <v/>
      </c>
      <c r="AK273" s="17">
        <v>261</v>
      </c>
      <c r="AL273" s="17">
        <f t="shared" si="35"/>
        <v>7.3242265195708089E-2</v>
      </c>
      <c r="AM273" s="17">
        <f t="shared" si="36"/>
        <v>0.8089457882680291</v>
      </c>
      <c r="AN273" s="5">
        <f t="shared" si="37"/>
        <v>4.3660314662922473E-2</v>
      </c>
      <c r="AO273" s="17">
        <f t="shared" si="38"/>
        <v>6.4558844370292956</v>
      </c>
    </row>
    <row r="274" spans="35:41">
      <c r="AI274" s="1">
        <v>274</v>
      </c>
      <c r="AJ274" s="1" t="str">
        <f t="shared" si="34"/>
        <v/>
      </c>
      <c r="AK274" s="17">
        <v>262</v>
      </c>
      <c r="AL274" s="17">
        <f t="shared" si="35"/>
        <v>7.3405324458919521E-2</v>
      </c>
      <c r="AM274" s="17">
        <f t="shared" si="36"/>
        <v>0.80885928069103541</v>
      </c>
      <c r="AN274" s="5">
        <f t="shared" si="37"/>
        <v>4.3669654111933971E-2</v>
      </c>
      <c r="AO274" s="17">
        <f t="shared" si="38"/>
        <v>6.4559479492902678</v>
      </c>
    </row>
    <row r="275" spans="35:41">
      <c r="AI275" s="1">
        <v>275</v>
      </c>
      <c r="AJ275" s="1" t="str">
        <f t="shared" si="34"/>
        <v/>
      </c>
      <c r="AK275" s="17">
        <v>263</v>
      </c>
      <c r="AL275" s="17">
        <f t="shared" si="35"/>
        <v>7.3568081079089659E-2</v>
      </c>
      <c r="AM275" s="17">
        <f t="shared" si="36"/>
        <v>0.80877314319893512</v>
      </c>
      <c r="AN275" s="5">
        <f t="shared" si="37"/>
        <v>4.3678956584030038E-2</v>
      </c>
      <c r="AO275" s="17">
        <f t="shared" si="38"/>
        <v>6.4560111571588692</v>
      </c>
    </row>
    <row r="276" spans="35:41">
      <c r="AI276" s="1">
        <v>276</v>
      </c>
      <c r="AJ276" s="1" t="str">
        <f t="shared" si="34"/>
        <v/>
      </c>
      <c r="AK276" s="17">
        <v>264</v>
      </c>
      <c r="AL276" s="17">
        <f t="shared" si="35"/>
        <v>7.3730536735133675E-2</v>
      </c>
      <c r="AM276" s="17">
        <f t="shared" si="36"/>
        <v>0.8086873728235412</v>
      </c>
      <c r="AN276" s="5">
        <f t="shared" si="37"/>
        <v>4.368822236287296E-2</v>
      </c>
      <c r="AO276" s="17">
        <f t="shared" si="38"/>
        <v>6.4560740631483977</v>
      </c>
    </row>
    <row r="277" spans="35:41">
      <c r="AI277" s="1">
        <v>277</v>
      </c>
      <c r="AJ277" s="1" t="str">
        <f t="shared" si="34"/>
        <v/>
      </c>
      <c r="AK277" s="17">
        <v>265</v>
      </c>
      <c r="AL277" s="17">
        <f t="shared" si="35"/>
        <v>7.3892693090500991E-2</v>
      </c>
      <c r="AM277" s="17">
        <f t="shared" si="36"/>
        <v>0.80860196663153194</v>
      </c>
      <c r="AN277" s="5">
        <f t="shared" si="37"/>
        <v>4.3697451728896039E-2</v>
      </c>
      <c r="AO277" s="17">
        <f t="shared" si="38"/>
        <v>6.4561366697426301</v>
      </c>
    </row>
    <row r="278" spans="35:41">
      <c r="AI278" s="1">
        <v>278</v>
      </c>
      <c r="AJ278" s="1" t="str">
        <f t="shared" si="34"/>
        <v/>
      </c>
      <c r="AK278" s="17">
        <v>266</v>
      </c>
      <c r="AL278" s="17">
        <f t="shared" si="35"/>
        <v>7.4054551793373863E-2</v>
      </c>
      <c r="AM278" s="17">
        <f t="shared" si="36"/>
        <v>0.80851692172391243</v>
      </c>
      <c r="AN278" s="5">
        <f t="shared" si="37"/>
        <v>4.3706644959352232E-2</v>
      </c>
      <c r="AO278" s="17">
        <f t="shared" si="38"/>
        <v>6.4561989793962589</v>
      </c>
    </row>
    <row r="279" spans="35:41">
      <c r="AI279" s="1">
        <v>279</v>
      </c>
      <c r="AJ279" s="1" t="str">
        <f t="shared" si="34"/>
        <v/>
      </c>
      <c r="AK279" s="17">
        <v>267</v>
      </c>
      <c r="AL279" s="17">
        <f t="shared" si="35"/>
        <v>7.4216114476862938E-2</v>
      </c>
      <c r="AM279" s="17">
        <f t="shared" si="36"/>
        <v>0.80843223523548591</v>
      </c>
      <c r="AN279" s="5">
        <f t="shared" si="37"/>
        <v>4.3715802328361981E-2</v>
      </c>
      <c r="AO279" s="17">
        <f t="shared" si="38"/>
        <v>6.4562609945353433</v>
      </c>
    </row>
    <row r="280" spans="35:41">
      <c r="AI280" s="1">
        <v>280</v>
      </c>
      <c r="AJ280" s="1" t="str">
        <f t="shared" si="34"/>
        <v/>
      </c>
      <c r="AK280" s="17">
        <v>268</v>
      </c>
      <c r="AL280" s="17">
        <f t="shared" si="35"/>
        <v>7.4377382759199431E-2</v>
      </c>
      <c r="AM280" s="17">
        <f t="shared" si="36"/>
        <v>0.8083479043343359</v>
      </c>
      <c r="AN280" s="5">
        <f t="shared" si="37"/>
        <v>4.3724924106960036E-2</v>
      </c>
      <c r="AO280" s="17">
        <f t="shared" si="38"/>
        <v>6.4563227175577325</v>
      </c>
    </row>
    <row r="281" spans="35:41">
      <c r="AI281" s="1">
        <v>281</v>
      </c>
      <c r="AJ281" s="1" t="str">
        <f t="shared" si="34"/>
        <v/>
      </c>
      <c r="AK281" s="17">
        <v>269</v>
      </c>
      <c r="AL281" s="17">
        <f t="shared" si="35"/>
        <v>7.4538358243924269E-2</v>
      </c>
      <c r="AM281" s="17">
        <f t="shared" si="36"/>
        <v>0.80826392622131793</v>
      </c>
      <c r="AN281" s="5">
        <f t="shared" si="37"/>
        <v>4.3734010563141433E-2</v>
      </c>
      <c r="AO281" s="17">
        <f t="shared" si="38"/>
        <v>6.4563841508335056</v>
      </c>
    </row>
    <row r="282" spans="35:41">
      <c r="AI282" s="1">
        <v>282</v>
      </c>
      <c r="AJ282" s="1" t="str">
        <f t="shared" si="34"/>
        <v/>
      </c>
      <c r="AK282" s="17">
        <v>270</v>
      </c>
      <c r="AL282" s="17">
        <f t="shared" si="35"/>
        <v>7.469904252007413E-2</v>
      </c>
      <c r="AM282" s="17">
        <f t="shared" si="36"/>
        <v>0.80818029812956071</v>
      </c>
      <c r="AN282" s="5">
        <f t="shared" si="37"/>
        <v>4.3743061961906686E-2</v>
      </c>
      <c r="AO282" s="17">
        <f t="shared" si="38"/>
        <v>6.4564452967053736</v>
      </c>
    </row>
    <row r="283" spans="35:41">
      <c r="AI283" s="1">
        <v>283</v>
      </c>
      <c r="AJ283" s="1" t="str">
        <f t="shared" si="34"/>
        <v/>
      </c>
      <c r="AK283" s="17">
        <v>271</v>
      </c>
      <c r="AL283" s="17">
        <f t="shared" si="35"/>
        <v>7.4859437162364401E-2</v>
      </c>
      <c r="AM283" s="17">
        <f t="shared" si="36"/>
        <v>0.80809701732397676</v>
      </c>
      <c r="AN283" s="5">
        <f t="shared" si="37"/>
        <v>4.375207856530608E-2</v>
      </c>
      <c r="AO283" s="17">
        <f t="shared" si="38"/>
        <v>6.4565061574891001</v>
      </c>
    </row>
    <row r="284" spans="35:41">
      <c r="AI284" s="1">
        <v>284</v>
      </c>
      <c r="AJ284" s="1" t="str">
        <f t="shared" si="34"/>
        <v/>
      </c>
      <c r="AK284" s="17">
        <v>272</v>
      </c>
      <c r="AL284" s="17">
        <f t="shared" si="35"/>
        <v>7.5019543731369279E-2</v>
      </c>
      <c r="AM284" s="17">
        <f t="shared" si="36"/>
        <v>0.80801408110078254</v>
      </c>
      <c r="AN284" s="5">
        <f t="shared" si="37"/>
        <v>4.376106063248314E-2</v>
      </c>
      <c r="AO284" s="17">
        <f t="shared" si="38"/>
        <v>6.4565667354739009</v>
      </c>
    </row>
    <row r="285" spans="35:41">
      <c r="AI285" s="1">
        <v>285</v>
      </c>
      <c r="AJ285" s="1" t="str">
        <f t="shared" si="34"/>
        <v/>
      </c>
      <c r="AK285" s="17">
        <v>273</v>
      </c>
      <c r="AL285" s="17">
        <f t="shared" si="35"/>
        <v>7.5179363773698882E-2</v>
      </c>
      <c r="AM285" s="17">
        <f t="shared" si="36"/>
        <v>0.80793148678702675</v>
      </c>
      <c r="AN285" s="5">
        <f t="shared" si="37"/>
        <v>4.3770008419717385E-2</v>
      </c>
      <c r="AO285" s="17">
        <f t="shared" si="38"/>
        <v>6.4566270329228361</v>
      </c>
    </row>
    <row r="286" spans="35:41">
      <c r="AI286" s="1">
        <v>286</v>
      </c>
      <c r="AJ286" s="1" t="str">
        <f t="shared" si="34"/>
        <v/>
      </c>
      <c r="AK286" s="17">
        <v>274</v>
      </c>
      <c r="AL286" s="17">
        <f t="shared" si="35"/>
        <v>7.5338898822173581E-2</v>
      </c>
      <c r="AM286" s="17">
        <f t="shared" si="36"/>
        <v>0.80784923174012824</v>
      </c>
      <c r="AN286" s="5">
        <f t="shared" si="37"/>
        <v>4.377892218046623E-2</v>
      </c>
      <c r="AO286" s="17">
        <f t="shared" si="38"/>
        <v>6.4566870520731996</v>
      </c>
    </row>
    <row r="287" spans="35:41">
      <c r="AI287" s="1">
        <v>287</v>
      </c>
      <c r="AJ287" s="1" t="str">
        <f t="shared" si="34"/>
        <v/>
      </c>
      <c r="AK287" s="17">
        <v>275</v>
      </c>
      <c r="AL287" s="17">
        <f t="shared" si="35"/>
        <v>7.5498150395995514E-2</v>
      </c>
      <c r="AM287" s="17">
        <f t="shared" si="36"/>
        <v>0.80776731334742247</v>
      </c>
      <c r="AN287" s="5">
        <f t="shared" si="37"/>
        <v>4.3787802165406085E-2</v>
      </c>
      <c r="AO287" s="17">
        <f t="shared" si="38"/>
        <v>6.4567467951369029</v>
      </c>
    </row>
    <row r="288" spans="35:41">
      <c r="AI288" s="1">
        <v>288</v>
      </c>
      <c r="AJ288" s="1" t="str">
        <f t="shared" si="34"/>
        <v/>
      </c>
      <c r="AK288" s="17">
        <v>276</v>
      </c>
      <c r="AL288" s="17">
        <f t="shared" si="35"/>
        <v>7.5657120000917372E-2</v>
      </c>
      <c r="AM288" s="17">
        <f t="shared" si="36"/>
        <v>0.80768572902571567</v>
      </c>
      <c r="AN288" s="5">
        <f t="shared" si="37"/>
        <v>4.3796648622472852E-2</v>
      </c>
      <c r="AO288" s="17">
        <f t="shared" si="38"/>
        <v>6.4568062643008446</v>
      </c>
    </row>
    <row r="289" spans="35:41">
      <c r="AI289" s="1">
        <v>289</v>
      </c>
      <c r="AJ289" s="1" t="str">
        <f t="shared" si="34"/>
        <v/>
      </c>
      <c r="AK289" s="17">
        <v>277</v>
      </c>
      <c r="AL289" s="17">
        <f t="shared" si="35"/>
        <v>7.5815809129408523E-2</v>
      </c>
      <c r="AM289" s="17">
        <f t="shared" si="36"/>
        <v>0.80760447622084808</v>
      </c>
      <c r="AN289" s="5">
        <f t="shared" si="37"/>
        <v>4.3805461796901528E-2</v>
      </c>
      <c r="AO289" s="17">
        <f t="shared" si="38"/>
        <v>6.4568654617272756</v>
      </c>
    </row>
    <row r="290" spans="35:41">
      <c r="AI290" s="1">
        <v>290</v>
      </c>
      <c r="AJ290" s="1" t="str">
        <f t="shared" si="34"/>
        <v/>
      </c>
      <c r="AK290" s="17">
        <v>278</v>
      </c>
      <c r="AL290" s="17">
        <f t="shared" si="35"/>
        <v>7.5974219260818432E-2</v>
      </c>
      <c r="AM290" s="17">
        <f t="shared" si="36"/>
        <v>0.80752355240726403</v>
      </c>
      <c r="AN290" s="5">
        <f t="shared" si="37"/>
        <v>4.3814241931265256E-2</v>
      </c>
      <c r="AO290" s="17">
        <f t="shared" si="38"/>
        <v>6.4569243895541675</v>
      </c>
    </row>
    <row r="291" spans="35:41">
      <c r="AI291" s="1">
        <v>291</v>
      </c>
      <c r="AJ291" s="1" t="str">
        <f t="shared" si="34"/>
        <v/>
      </c>
      <c r="AK291" s="17">
        <v>279</v>
      </c>
      <c r="AL291" s="17">
        <f t="shared" si="35"/>
        <v>7.6132351861537634E-2</v>
      </c>
      <c r="AM291" s="17">
        <f t="shared" si="36"/>
        <v>0.80744295508759134</v>
      </c>
      <c r="AN291" s="5">
        <f t="shared" si="37"/>
        <v>4.3822989265513521E-2</v>
      </c>
      <c r="AO291" s="17">
        <f t="shared" si="38"/>
        <v>6.4569830498955589</v>
      </c>
    </row>
    <row r="292" spans="35:41">
      <c r="AI292" s="1">
        <v>292</v>
      </c>
      <c r="AJ292" s="1" t="str">
        <f t="shared" si="34"/>
        <v/>
      </c>
      <c r="AK292" s="17">
        <v>280</v>
      </c>
      <c r="AL292" s="17">
        <f t="shared" si="35"/>
        <v>7.6290208385156086E-2</v>
      </c>
      <c r="AM292" s="17">
        <f t="shared" si="36"/>
        <v>0.80736268179222759</v>
      </c>
      <c r="AN292" s="5">
        <f t="shared" si="37"/>
        <v>4.3831704037009735E-2</v>
      </c>
      <c r="AO292" s="17">
        <f t="shared" si="38"/>
        <v>6.4570414448419067</v>
      </c>
    </row>
    <row r="293" spans="35:41">
      <c r="AI293" s="1">
        <v>293</v>
      </c>
      <c r="AJ293" s="1" t="str">
        <f t="shared" si="34"/>
        <v/>
      </c>
      <c r="AK293" s="17">
        <v>281</v>
      </c>
      <c r="AL293" s="17">
        <f t="shared" si="35"/>
        <v>7.6447790272618998E-2</v>
      </c>
      <c r="AM293" s="17">
        <f t="shared" si="36"/>
        <v>0.80728273007893347</v>
      </c>
      <c r="AN293" s="5">
        <f t="shared" si="37"/>
        <v>4.3840386480568226E-2</v>
      </c>
      <c r="AO293" s="17">
        <f t="shared" si="38"/>
        <v>6.4570995764604255</v>
      </c>
    </row>
    <row r="294" spans="35:41">
      <c r="AI294" s="1">
        <v>294</v>
      </c>
      <c r="AJ294" s="1" t="str">
        <f t="shared" si="34"/>
        <v/>
      </c>
      <c r="AK294" s="17">
        <v>282</v>
      </c>
      <c r="AL294" s="17">
        <f t="shared" si="35"/>
        <v>7.6605098952380421E-2</v>
      </c>
      <c r="AM294" s="17">
        <f t="shared" si="36"/>
        <v>0.80720309753243491</v>
      </c>
      <c r="AN294" s="5">
        <f t="shared" si="37"/>
        <v>4.3849036828490361E-2</v>
      </c>
      <c r="AO294" s="17">
        <f t="shared" si="38"/>
        <v>6.4571574467954242</v>
      </c>
    </row>
    <row r="295" spans="35:41">
      <c r="AI295" s="1">
        <v>295</v>
      </c>
      <c r="AJ295" s="1" t="str">
        <f t="shared" si="34"/>
        <v/>
      </c>
      <c r="AK295" s="17">
        <v>283</v>
      </c>
      <c r="AL295" s="17">
        <f t="shared" si="35"/>
        <v>7.6762135840554163E-2</v>
      </c>
      <c r="AM295" s="17">
        <f t="shared" si="36"/>
        <v>0.80712378176403043</v>
      </c>
      <c r="AN295" s="5">
        <f t="shared" si="37"/>
        <v>4.3857655310600333E-2</v>
      </c>
      <c r="AO295" s="17">
        <f t="shared" si="38"/>
        <v>6.457215057868634</v>
      </c>
    </row>
    <row r="296" spans="35:41">
      <c r="AI296" s="1">
        <v>296</v>
      </c>
      <c r="AJ296" s="1" t="str">
        <f t="shared" si="34"/>
        <v/>
      </c>
      <c r="AK296" s="17">
        <v>284</v>
      </c>
      <c r="AL296" s="17">
        <f t="shared" si="35"/>
        <v>7.6918902341062648E-2</v>
      </c>
      <c r="AM296" s="17">
        <f t="shared" si="36"/>
        <v>0.80704478041120742</v>
      </c>
      <c r="AN296" s="5">
        <f t="shared" si="37"/>
        <v>4.3866242154280026E-2</v>
      </c>
      <c r="AO296" s="17">
        <f t="shared" si="38"/>
        <v>6.4572724116795346</v>
      </c>
    </row>
    <row r="297" spans="35:41">
      <c r="AI297" s="1">
        <v>297</v>
      </c>
      <c r="AJ297" s="1" t="str">
        <f t="shared" si="34"/>
        <v/>
      </c>
      <c r="AK297" s="17">
        <v>285</v>
      </c>
      <c r="AL297" s="17">
        <f t="shared" si="35"/>
        <v>7.7075399845783307E-2</v>
      </c>
      <c r="AM297" s="17">
        <f t="shared" si="36"/>
        <v>0.80696609113726425</v>
      </c>
      <c r="AN297" s="5">
        <f t="shared" si="37"/>
        <v>4.3874797584503404E-2</v>
      </c>
      <c r="AO297" s="17">
        <f t="shared" si="38"/>
        <v>6.4573295102056711</v>
      </c>
    </row>
    <row r="298" spans="35:41">
      <c r="AI298" s="1">
        <v>298</v>
      </c>
      <c r="AJ298" s="1" t="str">
        <f t="shared" si="34"/>
        <v/>
      </c>
      <c r="AK298" s="17">
        <v>286</v>
      </c>
      <c r="AL298" s="17">
        <f t="shared" si="35"/>
        <v>7.7231629734692719E-2</v>
      </c>
      <c r="AM298" s="17">
        <f t="shared" si="36"/>
        <v>0.8068877116309392</v>
      </c>
      <c r="AN298" s="5">
        <f t="shared" si="37"/>
        <v>4.3883321823870343E-2</v>
      </c>
      <c r="AO298" s="17">
        <f t="shared" si="38"/>
        <v>6.45738635540296</v>
      </c>
    </row>
    <row r="299" spans="35:41">
      <c r="AI299" s="1">
        <v>299</v>
      </c>
      <c r="AJ299" s="1" t="str">
        <f t="shared" si="34"/>
        <v/>
      </c>
      <c r="AK299" s="17">
        <v>287</v>
      </c>
      <c r="AL299" s="17">
        <f t="shared" si="35"/>
        <v>7.7387593376008673E-2</v>
      </c>
      <c r="AM299" s="17">
        <f t="shared" si="36"/>
        <v>0.80680963960604635</v>
      </c>
      <c r="AN299" s="5">
        <f t="shared" si="37"/>
        <v>4.3891815092639765E-2</v>
      </c>
      <c r="AO299" s="17">
        <f t="shared" si="38"/>
        <v>6.4574429492060066</v>
      </c>
    </row>
    <row r="300" spans="35:41">
      <c r="AI300" s="1">
        <v>300</v>
      </c>
      <c r="AJ300" s="1" t="str">
        <f t="shared" si="34"/>
        <v/>
      </c>
      <c r="AK300" s="17">
        <v>288</v>
      </c>
      <c r="AL300" s="17">
        <f t="shared" si="35"/>
        <v>7.7543292126329877E-2</v>
      </c>
      <c r="AM300" s="17">
        <f t="shared" si="36"/>
        <v>0.80673187280111791</v>
      </c>
      <c r="AN300" s="5">
        <f t="shared" si="37"/>
        <v>4.390027760876223E-2</v>
      </c>
      <c r="AO300" s="17">
        <f t="shared" si="38"/>
        <v>6.4574992935284001</v>
      </c>
    </row>
    <row r="301" spans="35:41">
      <c r="AI301" s="1">
        <v>301</v>
      </c>
      <c r="AJ301" s="1" t="str">
        <f t="shared" ref="AJ301:AJ364" si="39">IF(O301="","",AI301)</f>
        <v/>
      </c>
      <c r="AK301" s="17">
        <v>289</v>
      </c>
      <c r="AL301" s="17">
        <f t="shared" si="35"/>
        <v>7.7698727330773681E-2</v>
      </c>
      <c r="AM301" s="17">
        <f t="shared" si="36"/>
        <v>0.80665440897905194</v>
      </c>
      <c r="AN301" s="5">
        <f t="shared" si="37"/>
        <v>4.3908709587912077E-2</v>
      </c>
      <c r="AO301" s="17">
        <f t="shared" si="38"/>
        <v>6.4575553902630087</v>
      </c>
    </row>
    <row r="302" spans="35:41">
      <c r="AI302" s="1">
        <v>302</v>
      </c>
      <c r="AJ302" s="1" t="str">
        <f t="shared" si="39"/>
        <v/>
      </c>
      <c r="AK302" s="17">
        <v>290</v>
      </c>
      <c r="AL302" s="17">
        <f t="shared" si="35"/>
        <v>7.7853900323111638E-2</v>
      </c>
      <c r="AM302" s="17">
        <f t="shared" si="36"/>
        <v>0.80657724592676816</v>
      </c>
      <c r="AN302" s="5">
        <f t="shared" si="37"/>
        <v>4.391711124351879E-2</v>
      </c>
      <c r="AO302" s="17">
        <f t="shared" si="38"/>
        <v>6.4576112412822759</v>
      </c>
    </row>
    <row r="303" spans="35:41">
      <c r="AI303" s="1">
        <v>303</v>
      </c>
      <c r="AJ303" s="1" t="str">
        <f t="shared" si="39"/>
        <v/>
      </c>
      <c r="AK303" s="17">
        <v>291</v>
      </c>
      <c r="AL303" s="17">
        <f t="shared" si="35"/>
        <v>7.800881242590306E-2</v>
      </c>
      <c r="AM303" s="17">
        <f t="shared" si="36"/>
        <v>0.80650038145486747</v>
      </c>
      <c r="AN303" s="5">
        <f t="shared" si="37"/>
        <v>4.3925482786798024E-2</v>
      </c>
      <c r="AO303" s="17">
        <f t="shared" si="38"/>
        <v>6.4576668484384996</v>
      </c>
    </row>
    <row r="304" spans="35:41">
      <c r="AI304" s="1">
        <v>304</v>
      </c>
      <c r="AJ304" s="1" t="str">
        <f t="shared" si="39"/>
        <v/>
      </c>
      <c r="AK304" s="17">
        <v>292</v>
      </c>
      <c r="AL304" s="17">
        <f t="shared" si="35"/>
        <v>7.8163464950626496E-2</v>
      </c>
      <c r="AM304" s="17">
        <f t="shared" si="36"/>
        <v>0.80642381339729974</v>
      </c>
      <c r="AN304" s="5">
        <f t="shared" si="37"/>
        <v>4.3933824426781974E-2</v>
      </c>
      <c r="AO304" s="17">
        <f t="shared" si="38"/>
        <v>6.4577222135641215</v>
      </c>
    </row>
    <row r="305" spans="35:41">
      <c r="AI305" s="1">
        <v>305</v>
      </c>
      <c r="AJ305" s="1" t="str">
        <f t="shared" si="39"/>
        <v/>
      </c>
      <c r="AK305" s="17">
        <v>293</v>
      </c>
      <c r="AL305" s="17">
        <f t="shared" si="35"/>
        <v>7.8317859197809273E-2</v>
      </c>
      <c r="AM305" s="17">
        <f t="shared" si="36"/>
        <v>0.806347539611035</v>
      </c>
      <c r="AN305" s="5">
        <f t="shared" si="37"/>
        <v>4.3942136370349369E-2</v>
      </c>
      <c r="AO305" s="17">
        <f t="shared" si="38"/>
        <v>6.4577773384719936</v>
      </c>
    </row>
    <row r="306" spans="35:41">
      <c r="AI306" s="1">
        <v>306</v>
      </c>
      <c r="AJ306" s="1" t="str">
        <f t="shared" si="39"/>
        <v/>
      </c>
      <c r="AK306" s="17">
        <v>294</v>
      </c>
      <c r="AL306" s="17">
        <f t="shared" si="35"/>
        <v>7.8471996457155149E-2</v>
      </c>
      <c r="AM306" s="17">
        <f t="shared" si="36"/>
        <v>0.80627155797574313</v>
      </c>
      <c r="AN306" s="5">
        <f t="shared" si="37"/>
        <v>4.39504188222547E-2</v>
      </c>
      <c r="AO306" s="17">
        <f t="shared" si="38"/>
        <v>6.4578322249556628</v>
      </c>
    </row>
    <row r="307" spans="35:41">
      <c r="AI307" s="1">
        <v>307</v>
      </c>
      <c r="AJ307" s="1" t="str">
        <f t="shared" si="39"/>
        <v/>
      </c>
      <c r="AK307" s="17">
        <v>295</v>
      </c>
      <c r="AL307" s="17">
        <f t="shared" si="35"/>
        <v>7.8625878007669903E-2</v>
      </c>
      <c r="AM307" s="17">
        <f t="shared" si="36"/>
        <v>0.80619586639347629</v>
      </c>
      <c r="AN307" s="5">
        <f t="shared" si="37"/>
        <v>4.3958671985157252E-2</v>
      </c>
      <c r="AO307" s="17">
        <f t="shared" si="38"/>
        <v>6.4578868747896188</v>
      </c>
    </row>
    <row r="308" spans="35:41">
      <c r="AI308" s="1">
        <v>308</v>
      </c>
      <c r="AJ308" s="1" t="str">
        <f t="shared" si="39"/>
        <v/>
      </c>
      <c r="AK308" s="17">
        <v>296</v>
      </c>
      <c r="AL308" s="17">
        <f t="shared" si="35"/>
        <v>7.8779505117785281E-2</v>
      </c>
      <c r="AM308" s="17">
        <f t="shared" si="36"/>
        <v>0.80612046278835869</v>
      </c>
      <c r="AN308" s="5">
        <f t="shared" si="37"/>
        <v>4.396689605964945E-2</v>
      </c>
      <c r="AO308" s="17">
        <f t="shared" si="38"/>
        <v>6.4579412897295798</v>
      </c>
    </row>
    <row r="309" spans="35:41">
      <c r="AI309" s="1">
        <v>309</v>
      </c>
      <c r="AJ309" s="1" t="str">
        <f t="shared" si="39"/>
        <v/>
      </c>
      <c r="AK309" s="17">
        <v>297</v>
      </c>
      <c r="AL309" s="17">
        <f t="shared" si="35"/>
        <v>7.893287904548088E-2</v>
      </c>
      <c r="AM309" s="17">
        <f t="shared" si="36"/>
        <v>0.80604534510628101</v>
      </c>
      <c r="AN309" s="5">
        <f t="shared" si="37"/>
        <v>4.3975091244284781E-2</v>
      </c>
      <c r="AO309" s="17">
        <f t="shared" si="38"/>
        <v>6.4579954715127315</v>
      </c>
    </row>
    <row r="310" spans="35:41">
      <c r="AI310" s="1">
        <v>310</v>
      </c>
      <c r="AJ310" s="1" t="str">
        <f t="shared" si="39"/>
        <v/>
      </c>
      <c r="AK310" s="17">
        <v>298</v>
      </c>
      <c r="AL310" s="17">
        <f t="shared" si="35"/>
        <v>7.9086001038404394E-2</v>
      </c>
      <c r="AM310" s="17">
        <f t="shared" si="36"/>
        <v>0.80597051131460051</v>
      </c>
      <c r="AN310" s="5">
        <f t="shared" si="37"/>
        <v>4.3983257735605227E-2</v>
      </c>
      <c r="AO310" s="17">
        <f t="shared" si="38"/>
        <v>6.4580494218579876</v>
      </c>
    </row>
    <row r="311" spans="35:41">
      <c r="AI311" s="1">
        <v>311</v>
      </c>
      <c r="AJ311" s="1" t="str">
        <f t="shared" si="39"/>
        <v/>
      </c>
      <c r="AK311" s="17">
        <v>299</v>
      </c>
      <c r="AL311" s="17">
        <f t="shared" si="35"/>
        <v>7.9238872333989949E-2</v>
      </c>
      <c r="AM311" s="17">
        <f t="shared" si="36"/>
        <v>0.80589595940184466</v>
      </c>
      <c r="AN311" s="5">
        <f t="shared" si="37"/>
        <v>4.3991395728168355E-2</v>
      </c>
      <c r="AO311" s="17">
        <f t="shared" si="38"/>
        <v>6.458103142466241</v>
      </c>
    </row>
    <row r="312" spans="35:41">
      <c r="AI312" s="1">
        <v>312</v>
      </c>
      <c r="AJ312" s="1" t="str">
        <f t="shared" si="39"/>
        <v/>
      </c>
      <c r="AK312" s="17">
        <v>300</v>
      </c>
      <c r="AL312" s="17">
        <f t="shared" si="35"/>
        <v>7.9391494159574902E-2</v>
      </c>
      <c r="AM312" s="17">
        <f t="shared" si="36"/>
        <v>0.8058216873774231</v>
      </c>
      <c r="AN312" s="5">
        <f t="shared" si="37"/>
        <v>4.399950541457371E-2</v>
      </c>
      <c r="AO312" s="17">
        <f t="shared" si="38"/>
        <v>6.4581566350206083</v>
      </c>
    </row>
    <row r="313" spans="35:41">
      <c r="AI313" s="1">
        <v>313</v>
      </c>
      <c r="AJ313" s="1" t="str">
        <f t="shared" si="39"/>
        <v/>
      </c>
      <c r="AK313" s="17">
        <v>301</v>
      </c>
      <c r="AL313" s="17">
        <f t="shared" si="35"/>
        <v>7.9543867732514678E-2</v>
      </c>
      <c r="AM313" s="17">
        <f t="shared" si="36"/>
        <v>0.80574769327134077</v>
      </c>
      <c r="AN313" s="5">
        <f t="shared" si="37"/>
        <v>4.4007586985489004E-2</v>
      </c>
      <c r="AO313" s="17">
        <f t="shared" si="38"/>
        <v>6.4582099011866667</v>
      </c>
    </row>
    <row r="314" spans="35:41">
      <c r="AI314" s="1">
        <v>314</v>
      </c>
      <c r="AJ314" s="1" t="str">
        <f t="shared" si="39"/>
        <v/>
      </c>
      <c r="AK314" s="17">
        <v>302</v>
      </c>
      <c r="AL314" s="17">
        <f t="shared" si="35"/>
        <v>7.9695994260296138E-2</v>
      </c>
      <c r="AM314" s="17">
        <f t="shared" si="36"/>
        <v>0.80567397513391792</v>
      </c>
      <c r="AN314" s="5">
        <f t="shared" si="37"/>
        <v>4.4015640629675855E-2</v>
      </c>
      <c r="AO314" s="17">
        <f t="shared" si="38"/>
        <v>6.4582629426126967</v>
      </c>
    </row>
    <row r="315" spans="35:41">
      <c r="AI315" s="1">
        <v>315</v>
      </c>
      <c r="AJ315" s="1" t="str">
        <f t="shared" si="39"/>
        <v/>
      </c>
      <c r="AK315" s="17">
        <v>303</v>
      </c>
      <c r="AL315" s="17">
        <f t="shared" si="35"/>
        <v>7.9847874940649155E-2</v>
      </c>
      <c r="AM315" s="17">
        <f t="shared" si="36"/>
        <v>0.80560053103551543</v>
      </c>
      <c r="AN315" s="5">
        <f t="shared" si="37"/>
        <v>4.4023666534014842E-2</v>
      </c>
      <c r="AO315" s="17">
        <f t="shared" si="38"/>
        <v>6.4583157609299118</v>
      </c>
    </row>
    <row r="316" spans="35:41">
      <c r="AI316" s="1">
        <v>316</v>
      </c>
      <c r="AJ316" s="1" t="str">
        <f t="shared" si="39"/>
        <v/>
      </c>
      <c r="AK316" s="17">
        <v>304</v>
      </c>
      <c r="AL316" s="17">
        <f t="shared" si="35"/>
        <v>7.9999510961656695E-2</v>
      </c>
      <c r="AM316" s="17">
        <f t="shared" si="36"/>
        <v>0.80552735906626238</v>
      </c>
      <c r="AN316" s="5">
        <f t="shared" si="37"/>
        <v>4.4031664883530539E-2</v>
      </c>
      <c r="AO316" s="17">
        <f t="shared" si="38"/>
        <v>6.4583683577526863</v>
      </c>
    </row>
    <row r="317" spans="35:41">
      <c r="AI317" s="1">
        <v>317</v>
      </c>
      <c r="AJ317" s="1" t="str">
        <f t="shared" si="39"/>
        <v/>
      </c>
      <c r="AK317" s="17">
        <v>305</v>
      </c>
      <c r="AL317" s="17">
        <f t="shared" si="35"/>
        <v>8.0150903501863227E-2</v>
      </c>
      <c r="AM317" s="17">
        <f t="shared" si="36"/>
        <v>0.80545445733579091</v>
      </c>
      <c r="AN317" s="5">
        <f t="shared" si="37"/>
        <v>4.403963586141578E-2</v>
      </c>
      <c r="AO317" s="17">
        <f t="shared" si="38"/>
        <v>6.4584207346787874</v>
      </c>
    </row>
    <row r="318" spans="35:41">
      <c r="AI318" s="1">
        <v>318</v>
      </c>
      <c r="AJ318" s="1" t="str">
        <f t="shared" si="39"/>
        <v/>
      </c>
      <c r="AK318" s="17">
        <v>306</v>
      </c>
      <c r="AL318" s="17">
        <f t="shared" si="35"/>
        <v>8.0302053730381545E-2</v>
      </c>
      <c r="AM318" s="17">
        <f t="shared" si="36"/>
        <v>0.8053818239729732</v>
      </c>
      <c r="AN318" s="5">
        <f t="shared" si="37"/>
        <v>4.4047579649055785E-2</v>
      </c>
      <c r="AO318" s="17">
        <f t="shared" si="38"/>
        <v>6.4584728932895876</v>
      </c>
    </row>
    <row r="319" spans="35:41">
      <c r="AI319" s="1">
        <v>319</v>
      </c>
      <c r="AJ319" s="1" t="str">
        <f t="shared" si="39"/>
        <v/>
      </c>
      <c r="AK319" s="17">
        <v>307</v>
      </c>
      <c r="AL319" s="17">
        <f t="shared" si="35"/>
        <v>8.0452962806998179E-2</v>
      </c>
      <c r="AM319" s="17">
        <f t="shared" si="36"/>
        <v>0.80530945712566482</v>
      </c>
      <c r="AN319" s="5">
        <f t="shared" si="37"/>
        <v>4.4055496426051693E-2</v>
      </c>
      <c r="AO319" s="17">
        <f t="shared" si="38"/>
        <v>6.4585248351502891</v>
      </c>
    </row>
    <row r="320" spans="35:41">
      <c r="AI320" s="1">
        <v>320</v>
      </c>
      <c r="AJ320" s="1" t="str">
        <f t="shared" si="39"/>
        <v/>
      </c>
      <c r="AK320" s="17">
        <v>308</v>
      </c>
      <c r="AL320" s="17">
        <f t="shared" si="35"/>
        <v>8.0603631882277177E-2</v>
      </c>
      <c r="AM320" s="17">
        <f t="shared" si="36"/>
        <v>0.80523735496045012</v>
      </c>
      <c r="AN320" s="5">
        <f t="shared" si="37"/>
        <v>4.4063386370243936E-2</v>
      </c>
      <c r="AO320" s="17">
        <f t="shared" si="38"/>
        <v>6.4585765618101414</v>
      </c>
    </row>
    <row r="321" spans="35:41">
      <c r="AI321" s="1">
        <v>321</v>
      </c>
      <c r="AJ321" s="1" t="str">
        <f t="shared" si="39"/>
        <v/>
      </c>
      <c r="AK321" s="17">
        <v>309</v>
      </c>
      <c r="AL321" s="17">
        <f t="shared" si="35"/>
        <v>8.0754062097662449E-2</v>
      </c>
      <c r="AM321" s="17">
        <f t="shared" si="36"/>
        <v>0.80516551566239447</v>
      </c>
      <c r="AN321" s="5">
        <f t="shared" si="37"/>
        <v>4.4071249657734964E-2</v>
      </c>
      <c r="AO321" s="17">
        <f t="shared" si="38"/>
        <v>6.4586280748026414</v>
      </c>
    </row>
    <row r="322" spans="35:41">
      <c r="AI322" s="1">
        <v>322</v>
      </c>
      <c r="AJ322" s="1" t="str">
        <f t="shared" si="39"/>
        <v/>
      </c>
      <c r="AK322" s="17">
        <v>310</v>
      </c>
      <c r="AL322" s="17">
        <f t="shared" si="35"/>
        <v>8.0904254585578678E-2</v>
      </c>
      <c r="AM322" s="17">
        <f t="shared" si="36"/>
        <v>0.80509393743479774</v>
      </c>
      <c r="AN322" s="5">
        <f t="shared" si="37"/>
        <v>4.4079086462911879E-2</v>
      </c>
      <c r="AO322" s="17">
        <f t="shared" si="38"/>
        <v>6.4586793756457528</v>
      </c>
    </row>
    <row r="323" spans="35:41">
      <c r="AI323" s="1">
        <v>323</v>
      </c>
      <c r="AJ323" s="1" t="str">
        <f t="shared" si="39"/>
        <v/>
      </c>
      <c r="AK323" s="17">
        <v>311</v>
      </c>
      <c r="AL323" s="17">
        <f t="shared" si="35"/>
        <v>8.1054210469530749E-2</v>
      </c>
      <c r="AM323" s="17">
        <f t="shared" si="36"/>
        <v>0.8050226184989544</v>
      </c>
      <c r="AN323" s="5">
        <f t="shared" si="37"/>
        <v>4.4086896958468472E-2</v>
      </c>
      <c r="AO323" s="17">
        <f t="shared" si="38"/>
        <v>6.4587304658421001</v>
      </c>
    </row>
    <row r="324" spans="35:41">
      <c r="AI324" s="1">
        <v>324</v>
      </c>
      <c r="AJ324" s="1" t="str">
        <f t="shared" si="39"/>
        <v/>
      </c>
      <c r="AK324" s="17">
        <v>312</v>
      </c>
      <c r="AL324" s="17">
        <f t="shared" si="35"/>
        <v>8.1203930864201843E-2</v>
      </c>
      <c r="AM324" s="17">
        <f t="shared" si="36"/>
        <v>0.80495155709391597</v>
      </c>
      <c r="AN324" s="5">
        <f t="shared" si="37"/>
        <v>4.4094681315427035E-2</v>
      </c>
      <c r="AO324" s="17">
        <f t="shared" si="38"/>
        <v>6.4587813468791779</v>
      </c>
    </row>
    <row r="325" spans="35:41">
      <c r="AI325" s="1">
        <v>325</v>
      </c>
      <c r="AJ325" s="1" t="str">
        <f t="shared" si="39"/>
        <v/>
      </c>
      <c r="AK325" s="17">
        <v>313</v>
      </c>
      <c r="AL325" s="17">
        <f t="shared" si="35"/>
        <v>8.1353416875550047E-2</v>
      </c>
      <c r="AM325" s="17">
        <f t="shared" si="36"/>
        <v>0.80488075147625759</v>
      </c>
      <c r="AN325" s="5">
        <f t="shared" si="37"/>
        <v>4.4102439703159822E-2</v>
      </c>
      <c r="AO325" s="17">
        <f t="shared" si="38"/>
        <v>6.4588320202295444</v>
      </c>
    </row>
    <row r="326" spans="35:41">
      <c r="AI326" s="1">
        <v>326</v>
      </c>
      <c r="AJ326" s="1" t="str">
        <f t="shared" si="39"/>
        <v/>
      </c>
      <c r="AK326" s="17">
        <v>314</v>
      </c>
      <c r="AL326" s="17">
        <f t="shared" si="35"/>
        <v>8.1502669600903729E-2</v>
      </c>
      <c r="AM326" s="17">
        <f t="shared" si="36"/>
        <v>0.80481019991984915</v>
      </c>
      <c r="AN326" s="5">
        <f t="shared" si="37"/>
        <v>4.4110172289410096E-2</v>
      </c>
      <c r="AO326" s="17">
        <f t="shared" si="38"/>
        <v>6.4588824873510173</v>
      </c>
    </row>
    <row r="327" spans="35:41">
      <c r="AI327" s="1">
        <v>327</v>
      </c>
      <c r="AJ327" s="1" t="str">
        <f t="shared" si="39"/>
        <v/>
      </c>
      <c r="AK327" s="17">
        <v>315</v>
      </c>
      <c r="AL327" s="17">
        <f t="shared" si="35"/>
        <v>8.1651690129055501E-2</v>
      </c>
      <c r="AM327" s="17">
        <f t="shared" si="36"/>
        <v>0.80473990071562862</v>
      </c>
      <c r="AN327" s="5">
        <f t="shared" si="37"/>
        <v>4.4117879240312942E-2</v>
      </c>
      <c r="AO327" s="17">
        <f t="shared" si="38"/>
        <v>6.4589327496868654</v>
      </c>
    </row>
    <row r="328" spans="35:41">
      <c r="AI328" s="1">
        <v>328</v>
      </c>
      <c r="AJ328" s="1" t="str">
        <f t="shared" si="39"/>
        <v/>
      </c>
      <c r="AK328" s="17">
        <v>316</v>
      </c>
      <c r="AL328" s="17">
        <f t="shared" si="35"/>
        <v>8.1800479540354853E-2</v>
      </c>
      <c r="AM328" s="17">
        <f t="shared" si="36"/>
        <v>0.80466985217138121</v>
      </c>
      <c r="AN328" s="5">
        <f t="shared" si="37"/>
        <v>4.4125560720415617E-2</v>
      </c>
      <c r="AO328" s="17">
        <f t="shared" si="38"/>
        <v>6.4589828086659917</v>
      </c>
    </row>
    <row r="329" spans="35:41">
      <c r="AI329" s="1">
        <v>329</v>
      </c>
      <c r="AJ329" s="1" t="str">
        <f t="shared" si="39"/>
        <v/>
      </c>
      <c r="AK329" s="17">
        <v>317</v>
      </c>
      <c r="AL329" s="17">
        <f t="shared" si="35"/>
        <v>8.1949038906799596E-2</v>
      </c>
      <c r="AM329" s="17">
        <f t="shared" si="36"/>
        <v>0.80460005261151968</v>
      </c>
      <c r="AN329" s="5">
        <f t="shared" si="37"/>
        <v>4.4133216892697724E-2</v>
      </c>
      <c r="AO329" s="17">
        <f t="shared" si="38"/>
        <v>6.4590326657031287</v>
      </c>
    </row>
    <row r="330" spans="35:41">
      <c r="AI330" s="1">
        <v>330</v>
      </c>
      <c r="AJ330" s="1" t="str">
        <f t="shared" si="39"/>
        <v/>
      </c>
      <c r="AK330" s="17">
        <v>318</v>
      </c>
      <c r="AL330" s="17">
        <f t="shared" si="35"/>
        <v>8.2097369292125882E-2</v>
      </c>
      <c r="AM330" s="17">
        <f t="shared" si="36"/>
        <v>0.80453050037687002</v>
      </c>
      <c r="AN330" s="5">
        <f t="shared" si="37"/>
        <v>4.4140847918591013E-2</v>
      </c>
      <c r="AO330" s="17">
        <f t="shared" si="38"/>
        <v>6.4590823221990137</v>
      </c>
    </row>
    <row r="331" spans="35:41">
      <c r="AI331" s="1">
        <v>331</v>
      </c>
      <c r="AJ331" s="1" t="str">
        <f t="shared" si="39"/>
        <v/>
      </c>
      <c r="AK331" s="17">
        <v>319</v>
      </c>
      <c r="AL331" s="17">
        <f t="shared" si="35"/>
        <v>8.2245471751897156E-2</v>
      </c>
      <c r="AM331" s="17">
        <f t="shared" si="36"/>
        <v>0.8044611938244598</v>
      </c>
      <c r="AN331" s="5">
        <f t="shared" si="37"/>
        <v>4.4148453957998761E-2</v>
      </c>
      <c r="AO331" s="17">
        <f t="shared" si="38"/>
        <v>6.4591317795405683</v>
      </c>
    </row>
    <row r="332" spans="35:41">
      <c r="AI332" s="1">
        <v>332</v>
      </c>
      <c r="AJ332" s="1" t="str">
        <f t="shared" si="39"/>
        <v/>
      </c>
      <c r="AK332" s="17">
        <v>320</v>
      </c>
      <c r="AL332" s="17">
        <f t="shared" si="35"/>
        <v>8.2393347333591771E-2</v>
      </c>
      <c r="AM332" s="17">
        <f t="shared" si="36"/>
        <v>0.80439213132731036</v>
      </c>
      <c r="AN332" s="5">
        <f t="shared" si="37"/>
        <v>4.4156035169314996E-2</v>
      </c>
      <c r="AO332" s="17">
        <f t="shared" si="38"/>
        <v>6.4591810391010798</v>
      </c>
    </row>
    <row r="333" spans="35:41">
      <c r="AI333" s="1">
        <v>333</v>
      </c>
      <c r="AJ333" s="1" t="str">
        <f t="shared" si="39"/>
        <v/>
      </c>
      <c r="AK333" s="17">
        <v>321</v>
      </c>
      <c r="AL333" s="17">
        <f t="shared" ref="AL333:AL396" si="40">(-(10^-$O$3)+SQRT((10^-(2*$O$3))+4*(10^-$O$3)*AK333*0.001))/2</f>
        <v>8.2540997076689368E-2</v>
      </c>
      <c r="AM333" s="17">
        <f t="shared" ref="AM333:AM396" si="41">10^-($I$3*SQRT(AL333)/(1+$I$4*SQRT(AL333)))</f>
        <v>0.80432331127423096</v>
      </c>
      <c r="AN333" s="5">
        <f t="shared" ref="AN333:AN396" si="42">(10^-$O$3)/AM333^2</f>
        <v>4.416359170944343E-2</v>
      </c>
      <c r="AO333" s="17">
        <f t="shared" ref="AO333:AO396" si="43">$O$5*(-AN333+SQRT((AN333^2)+4*AN333*AK333*0.001))/(2*AK333*0.001)+$O$4*(1-(-AN333+SQRT((AN333^2)+4*AN333*AK333*0.001))/(2*AK333*0.001))</f>
        <v>6.4592301022403706</v>
      </c>
    </row>
    <row r="334" spans="35:41">
      <c r="AI334" s="1">
        <v>334</v>
      </c>
      <c r="AJ334" s="1" t="str">
        <f t="shared" si="39"/>
        <v/>
      </c>
      <c r="AK334" s="17">
        <v>322</v>
      </c>
      <c r="AL334" s="17">
        <f t="shared" si="40"/>
        <v>8.2688422012756183E-2</v>
      </c>
      <c r="AM334" s="17">
        <f t="shared" si="41"/>
        <v>0.80425473206961806</v>
      </c>
      <c r="AN334" s="5">
        <f t="shared" si="42"/>
        <v>4.4171123733815966E-2</v>
      </c>
      <c r="AO334" s="17">
        <f t="shared" si="43"/>
        <v>6.4592789703049709</v>
      </c>
    </row>
    <row r="335" spans="35:41">
      <c r="AI335" s="1">
        <v>335</v>
      </c>
      <c r="AJ335" s="1" t="str">
        <f t="shared" si="39"/>
        <v/>
      </c>
      <c r="AK335" s="17">
        <v>323</v>
      </c>
      <c r="AL335" s="17">
        <f t="shared" si="40"/>
        <v>8.2835623165529143E-2</v>
      </c>
      <c r="AM335" s="17">
        <f t="shared" si="41"/>
        <v>0.80418639213325671</v>
      </c>
      <c r="AN335" s="5">
        <f t="shared" si="42"/>
        <v>4.417863139641099E-2</v>
      </c>
      <c r="AO335" s="17">
        <f t="shared" si="43"/>
        <v>6.4593276446282886</v>
      </c>
    </row>
    <row r="336" spans="35:41">
      <c r="AI336" s="1">
        <v>336</v>
      </c>
      <c r="AJ336" s="1" t="str">
        <f t="shared" si="39"/>
        <v/>
      </c>
      <c r="AK336" s="17">
        <v>324</v>
      </c>
      <c r="AL336" s="17">
        <f t="shared" si="40"/>
        <v>8.298260155099875E-2</v>
      </c>
      <c r="AM336" s="17">
        <f t="shared" si="41"/>
        <v>0.80411828990012524</v>
      </c>
      <c r="AN336" s="5">
        <f t="shared" si="42"/>
        <v>4.4186114849771412E-2</v>
      </c>
      <c r="AO336" s="17">
        <f t="shared" si="43"/>
        <v>6.4593761265307723</v>
      </c>
    </row>
    <row r="337" spans="35:41">
      <c r="AI337" s="1">
        <v>337</v>
      </c>
      <c r="AJ337" s="1" t="str">
        <f t="shared" si="39"/>
        <v/>
      </c>
      <c r="AK337" s="17">
        <v>325</v>
      </c>
      <c r="AL337" s="17">
        <f t="shared" si="40"/>
        <v>8.3129358177490939E-2</v>
      </c>
      <c r="AM337" s="17">
        <f t="shared" si="41"/>
        <v>0.80405042382020275</v>
      </c>
      <c r="AN337" s="5">
        <f t="shared" si="42"/>
        <v>4.4193574245022391E-2</v>
      </c>
      <c r="AO337" s="17">
        <f t="shared" si="43"/>
        <v>6.4594244173200792</v>
      </c>
    </row>
    <row r="338" spans="35:41">
      <c r="AI338" s="1">
        <v>338</v>
      </c>
      <c r="AJ338" s="1" t="str">
        <f t="shared" si="39"/>
        <v/>
      </c>
      <c r="AK338" s="17">
        <v>326</v>
      </c>
      <c r="AL338" s="17">
        <f t="shared" si="40"/>
        <v>8.327589404574777E-2</v>
      </c>
      <c r="AM338" s="17">
        <f t="shared" si="41"/>
        <v>0.8039827923582803</v>
      </c>
      <c r="AN338" s="5">
        <f t="shared" si="42"/>
        <v>4.4201009731888785E-2</v>
      </c>
      <c r="AO338" s="17">
        <f t="shared" si="43"/>
        <v>6.4594725182912285</v>
      </c>
    </row>
    <row r="339" spans="35:41">
      <c r="AI339" s="1">
        <v>339</v>
      </c>
      <c r="AJ339" s="1" t="str">
        <f t="shared" si="39"/>
        <v/>
      </c>
      <c r="AK339" s="17">
        <v>327</v>
      </c>
      <c r="AL339" s="17">
        <f t="shared" si="40"/>
        <v>8.3422210149007039E-2</v>
      </c>
      <c r="AM339" s="17">
        <f t="shared" si="41"/>
        <v>0.80391539399377465</v>
      </c>
      <c r="AN339" s="5">
        <f t="shared" si="42"/>
        <v>4.4208421458712323E-2</v>
      </c>
      <c r="AO339" s="17">
        <f t="shared" si="43"/>
        <v>6.4595204307267693</v>
      </c>
    </row>
    <row r="340" spans="35:41">
      <c r="AI340" s="1">
        <v>340</v>
      </c>
      <c r="AJ340" s="1" t="str">
        <f t="shared" si="39"/>
        <v/>
      </c>
      <c r="AK340" s="17">
        <v>328</v>
      </c>
      <c r="AL340" s="17">
        <f t="shared" si="40"/>
        <v>8.3568307473080833E-2</v>
      </c>
      <c r="AM340" s="17">
        <f t="shared" si="41"/>
        <v>0.80384822722054439</v>
      </c>
      <c r="AN340" s="5">
        <f t="shared" si="42"/>
        <v>4.4215809572468595E-2</v>
      </c>
      <c r="AO340" s="17">
        <f t="shared" si="43"/>
        <v>6.45956815589693</v>
      </c>
    </row>
    <row r="341" spans="35:41">
      <c r="AI341" s="1">
        <v>341</v>
      </c>
      <c r="AJ341" s="1" t="str">
        <f t="shared" si="39"/>
        <v/>
      </c>
      <c r="AK341" s="17">
        <v>329</v>
      </c>
      <c r="AL341" s="17">
        <f t="shared" si="40"/>
        <v>8.3714186996433043E-2</v>
      </c>
      <c r="AM341" s="17">
        <f t="shared" si="41"/>
        <v>0.80378129054670999</v>
      </c>
      <c r="AN341" s="5">
        <f t="shared" si="42"/>
        <v>4.4223174218783683E-2</v>
      </c>
      <c r="AO341" s="17">
        <f t="shared" si="43"/>
        <v>6.459615695059771</v>
      </c>
    </row>
    <row r="342" spans="35:41">
      <c r="AI342" s="1">
        <v>342</v>
      </c>
      <c r="AJ342" s="1" t="str">
        <f t="shared" si="39"/>
        <v/>
      </c>
      <c r="AK342" s="17">
        <v>330</v>
      </c>
      <c r="AL342" s="17">
        <f t="shared" si="40"/>
        <v>8.3859849690255742E-2</v>
      </c>
      <c r="AM342" s="17">
        <f t="shared" si="41"/>
        <v>0.80371458249447603</v>
      </c>
      <c r="AN342" s="5">
        <f t="shared" si="42"/>
        <v>4.4230515541950524E-2</v>
      </c>
      <c r="AO342" s="17">
        <f t="shared" si="43"/>
        <v>6.4596630494613381</v>
      </c>
    </row>
    <row r="343" spans="35:41">
      <c r="AI343" s="1">
        <v>343</v>
      </c>
      <c r="AJ343" s="1" t="str">
        <f t="shared" si="39"/>
        <v/>
      </c>
      <c r="AK343" s="17">
        <v>331</v>
      </c>
      <c r="AL343" s="17">
        <f t="shared" si="40"/>
        <v>8.4005296518544728E-2</v>
      </c>
      <c r="AM343" s="17">
        <f t="shared" si="41"/>
        <v>0.80364810159995614</v>
      </c>
      <c r="AN343" s="5">
        <f t="shared" si="42"/>
        <v>4.4237833684945181E-2</v>
      </c>
      <c r="AO343" s="17">
        <f t="shared" si="43"/>
        <v>6.4597102203358148</v>
      </c>
    </row>
    <row r="344" spans="35:41">
      <c r="AI344" s="1">
        <v>344</v>
      </c>
      <c r="AJ344" s="1" t="str">
        <f t="shared" si="39"/>
        <v/>
      </c>
      <c r="AK344" s="17">
        <v>332</v>
      </c>
      <c r="AL344" s="17">
        <f t="shared" si="40"/>
        <v>8.4150528438173874E-2</v>
      </c>
      <c r="AM344" s="17">
        <f t="shared" si="41"/>
        <v>0.80358184641300057</v>
      </c>
      <c r="AN344" s="5">
        <f t="shared" si="42"/>
        <v>4.4245128789442714E-2</v>
      </c>
      <c r="AO344" s="17">
        <f t="shared" si="43"/>
        <v>6.4597572089056632</v>
      </c>
    </row>
    <row r="345" spans="35:41">
      <c r="AI345" s="1">
        <v>345</v>
      </c>
      <c r="AJ345" s="1" t="str">
        <f t="shared" si="39"/>
        <v/>
      </c>
      <c r="AK345" s="17">
        <v>333</v>
      </c>
      <c r="AL345" s="17">
        <f t="shared" si="40"/>
        <v>8.4295546398968579E-2</v>
      </c>
      <c r="AM345" s="17">
        <f t="shared" si="41"/>
        <v>0.80351581549702666</v>
      </c>
      <c r="AN345" s="5">
        <f t="shared" si="42"/>
        <v>4.4252400995832886E-2</v>
      </c>
      <c r="AO345" s="17">
        <f t="shared" si="43"/>
        <v>6.4598040163817698</v>
      </c>
    </row>
    <row r="346" spans="35:41">
      <c r="AI346" s="1">
        <v>346</v>
      </c>
      <c r="AJ346" s="1" t="str">
        <f t="shared" si="39"/>
        <v/>
      </c>
      <c r="AK346" s="17">
        <v>334</v>
      </c>
      <c r="AL346" s="17">
        <f t="shared" si="40"/>
        <v>8.4440351343778322E-2</v>
      </c>
      <c r="AM346" s="17">
        <f t="shared" si="41"/>
        <v>0.80345000742885209</v>
      </c>
      <c r="AN346" s="5">
        <f t="shared" si="42"/>
        <v>4.4259650443235571E-2</v>
      </c>
      <c r="AO346" s="17">
        <f t="shared" si="43"/>
        <v>6.4598506439635903</v>
      </c>
    </row>
    <row r="347" spans="35:41">
      <c r="AI347" s="1">
        <v>347</v>
      </c>
      <c r="AJ347" s="1" t="str">
        <f t="shared" si="39"/>
        <v/>
      </c>
      <c r="AK347" s="17">
        <v>335</v>
      </c>
      <c r="AL347" s="17">
        <f t="shared" si="40"/>
        <v>8.4584944208548049E-2</v>
      </c>
      <c r="AM347" s="17">
        <f t="shared" si="41"/>
        <v>0.8033844207985299</v>
      </c>
      <c r="AN347" s="5">
        <f t="shared" si="42"/>
        <v>4.4266877269516031E-2</v>
      </c>
      <c r="AO347" s="17">
        <f t="shared" si="43"/>
        <v>6.459897092839288</v>
      </c>
    </row>
    <row r="348" spans="35:41">
      <c r="AI348" s="1">
        <v>348</v>
      </c>
      <c r="AJ348" s="1" t="str">
        <f t="shared" si="39"/>
        <v/>
      </c>
      <c r="AK348" s="17">
        <v>336</v>
      </c>
      <c r="AL348" s="17">
        <f t="shared" si="40"/>
        <v>8.4729325922388896E-2</v>
      </c>
      <c r="AM348" s="17">
        <f t="shared" si="41"/>
        <v>0.80331905420918659</v>
      </c>
      <c r="AN348" s="5">
        <f t="shared" si="42"/>
        <v>4.4274081611299906E-2</v>
      </c>
      <c r="AO348" s="17">
        <f t="shared" si="43"/>
        <v>6.4599433641858663</v>
      </c>
    </row>
    <row r="349" spans="35:41">
      <c r="AI349" s="1">
        <v>349</v>
      </c>
      <c r="AJ349" s="1" t="str">
        <f t="shared" si="39"/>
        <v/>
      </c>
      <c r="AK349" s="17">
        <v>337</v>
      </c>
      <c r="AL349" s="17">
        <f t="shared" si="40"/>
        <v>8.4873497407647727E-2</v>
      </c>
      <c r="AM349" s="17">
        <f t="shared" si="41"/>
        <v>0.80325390627686333</v>
      </c>
      <c r="AN349" s="5">
        <f t="shared" si="42"/>
        <v>4.4281263603987889E-2</v>
      </c>
      <c r="AO349" s="17">
        <f t="shared" si="43"/>
        <v>6.4599894591693152</v>
      </c>
    </row>
    <row r="350" spans="35:41">
      <c r="AI350" s="1">
        <v>350</v>
      </c>
      <c r="AJ350" s="1" t="str">
        <f t="shared" si="39"/>
        <v/>
      </c>
      <c r="AK350" s="17">
        <v>338</v>
      </c>
      <c r="AL350" s="17">
        <f t="shared" si="40"/>
        <v>8.5017459579975932E-2</v>
      </c>
      <c r="AM350" s="17">
        <f t="shared" si="41"/>
        <v>0.80318897563035796</v>
      </c>
      <c r="AN350" s="5">
        <f t="shared" si="42"/>
        <v>4.4288423381770387E-2</v>
      </c>
      <c r="AO350" s="17">
        <f t="shared" si="43"/>
        <v>6.4600353789447382</v>
      </c>
    </row>
    <row r="351" spans="35:41">
      <c r="AI351" s="1">
        <v>351</v>
      </c>
      <c r="AJ351" s="1" t="str">
        <f t="shared" si="39"/>
        <v/>
      </c>
      <c r="AK351" s="17">
        <v>339</v>
      </c>
      <c r="AL351" s="17">
        <f t="shared" si="40"/>
        <v>8.5161213348397283E-2</v>
      </c>
      <c r="AM351" s="17">
        <f t="shared" si="41"/>
        <v>0.80312426091107025</v>
      </c>
      <c r="AN351" s="5">
        <f t="shared" si="42"/>
        <v>4.4295561077641855E-2</v>
      </c>
      <c r="AO351" s="17">
        <f t="shared" si="43"/>
        <v>6.4600811246564867</v>
      </c>
    </row>
    <row r="352" spans="35:41">
      <c r="AI352" s="1">
        <v>352</v>
      </c>
      <c r="AJ352" s="1" t="str">
        <f t="shared" si="39"/>
        <v/>
      </c>
      <c r="AK352" s="17">
        <v>340</v>
      </c>
      <c r="AL352" s="17">
        <f t="shared" si="40"/>
        <v>8.530475961537487E-2</v>
      </c>
      <c r="AM352" s="17">
        <f t="shared" si="41"/>
        <v>0.80305976077285002</v>
      </c>
      <c r="AN352" s="5">
        <f t="shared" si="42"/>
        <v>4.4302676823414849E-2</v>
      </c>
      <c r="AO352" s="17">
        <f t="shared" si="43"/>
        <v>6.4601266974382821</v>
      </c>
    </row>
    <row r="353" spans="35:41">
      <c r="AI353" s="1">
        <v>353</v>
      </c>
      <c r="AJ353" s="1" t="str">
        <f t="shared" si="39"/>
        <v/>
      </c>
      <c r="AK353" s="17">
        <v>341</v>
      </c>
      <c r="AL353" s="17">
        <f t="shared" si="40"/>
        <v>8.5448099276877215E-2</v>
      </c>
      <c r="AM353" s="17">
        <f t="shared" si="41"/>
        <v>0.80299547388184689</v>
      </c>
      <c r="AN353" s="5">
        <f t="shared" si="42"/>
        <v>4.4309770749733954E-2</v>
      </c>
      <c r="AO353" s="17">
        <f t="shared" si="43"/>
        <v>6.4601720984133602</v>
      </c>
    </row>
    <row r="354" spans="35:41">
      <c r="AI354" s="1">
        <v>354</v>
      </c>
      <c r="AJ354" s="1" t="str">
        <f t="shared" si="39"/>
        <v/>
      </c>
      <c r="AK354" s="17">
        <v>342</v>
      </c>
      <c r="AL354" s="17">
        <f t="shared" si="40"/>
        <v>8.5591233222443525E-2</v>
      </c>
      <c r="AM354" s="17">
        <f t="shared" si="41"/>
        <v>0.802931398916362</v>
      </c>
      <c r="AN354" s="5">
        <f t="shared" si="42"/>
        <v>4.4316842986089559E-2</v>
      </c>
      <c r="AO354" s="17">
        <f t="shared" si="43"/>
        <v>6.4602173286945774</v>
      </c>
    </row>
    <row r="355" spans="35:41">
      <c r="AI355" s="1">
        <v>355</v>
      </c>
      <c r="AJ355" s="1" t="str">
        <f t="shared" si="39"/>
        <v/>
      </c>
      <c r="AK355" s="17">
        <v>343</v>
      </c>
      <c r="AL355" s="17">
        <f t="shared" si="40"/>
        <v>8.5734162335248068E-2</v>
      </c>
      <c r="AM355" s="17">
        <f t="shared" si="41"/>
        <v>0.80286753456670279</v>
      </c>
      <c r="AN355" s="5">
        <f t="shared" si="42"/>
        <v>4.4323893660831309E-2</v>
      </c>
      <c r="AO355" s="17">
        <f t="shared" si="43"/>
        <v>6.4602623893845532</v>
      </c>
    </row>
    <row r="356" spans="35:41">
      <c r="AI356" s="1">
        <v>356</v>
      </c>
      <c r="AJ356" s="1" t="str">
        <f t="shared" si="39"/>
        <v/>
      </c>
      <c r="AK356" s="17">
        <v>344</v>
      </c>
      <c r="AL356" s="17">
        <f t="shared" si="40"/>
        <v>8.5876887492163809E-2</v>
      </c>
      <c r="AM356" s="17">
        <f t="shared" si="41"/>
        <v>0.80280387953503873</v>
      </c>
      <c r="AN356" s="5">
        <f t="shared" si="42"/>
        <v>4.4330922901181471E-2</v>
      </c>
      <c r="AO356" s="17">
        <f t="shared" si="43"/>
        <v>6.4603072815757763</v>
      </c>
    </row>
    <row r="357" spans="35:41">
      <c r="AI357" s="1">
        <v>357</v>
      </c>
      <c r="AJ357" s="1" t="str">
        <f t="shared" si="39"/>
        <v/>
      </c>
      <c r="AK357" s="17">
        <v>345</v>
      </c>
      <c r="AL357" s="17">
        <f t="shared" si="40"/>
        <v>8.6019409563825089E-2</v>
      </c>
      <c r="AM357" s="17">
        <f t="shared" si="41"/>
        <v>0.80274043253526095</v>
      </c>
      <c r="AN357" s="5">
        <f t="shared" si="42"/>
        <v>4.4337930833248003E-2</v>
      </c>
      <c r="AO357" s="17">
        <f t="shared" si="43"/>
        <v>6.4603520063507398</v>
      </c>
    </row>
    <row r="358" spans="35:41">
      <c r="AI358" s="1">
        <v>358</v>
      </c>
      <c r="AJ358" s="1" t="str">
        <f t="shared" si="39"/>
        <v/>
      </c>
      <c r="AK358" s="17">
        <v>346</v>
      </c>
      <c r="AL358" s="17">
        <f t="shared" si="40"/>
        <v>8.6161729414689706E-2</v>
      </c>
      <c r="AM358" s="17">
        <f t="shared" si="41"/>
        <v>0.80267719229284207</v>
      </c>
      <c r="AN358" s="5">
        <f t="shared" si="42"/>
        <v>4.4344917582037541E-2</v>
      </c>
      <c r="AO358" s="17">
        <f t="shared" si="43"/>
        <v>6.4603965647820472</v>
      </c>
    </row>
    <row r="359" spans="35:41">
      <c r="AI359" s="1">
        <v>359</v>
      </c>
      <c r="AJ359" s="1" t="str">
        <f t="shared" si="39"/>
        <v/>
      </c>
      <c r="AK359" s="17">
        <v>347</v>
      </c>
      <c r="AL359" s="17">
        <f t="shared" si="40"/>
        <v>8.6303847903099945E-2</v>
      </c>
      <c r="AM359" s="17">
        <f t="shared" si="41"/>
        <v>0.80261415754469934</v>
      </c>
      <c r="AN359" s="5">
        <f t="shared" si="42"/>
        <v>4.4351883271468072E-2</v>
      </c>
      <c r="AO359" s="17">
        <f t="shared" si="43"/>
        <v>6.4604409579325397</v>
      </c>
    </row>
    <row r="360" spans="35:41">
      <c r="AI360" s="1">
        <v>360</v>
      </c>
      <c r="AJ360" s="1" t="str">
        <f t="shared" si="39"/>
        <v/>
      </c>
      <c r="AK360" s="17">
        <v>348</v>
      </c>
      <c r="AL360" s="17">
        <f t="shared" si="40"/>
        <v>8.644576588134309E-2</v>
      </c>
      <c r="AM360" s="17">
        <f t="shared" si="41"/>
        <v>0.8025513270390594</v>
      </c>
      <c r="AN360" s="5">
        <f t="shared" si="42"/>
        <v>4.4358828024381569E-2</v>
      </c>
      <c r="AO360" s="17">
        <f t="shared" si="43"/>
        <v>6.4604851868554052</v>
      </c>
    </row>
    <row r="361" spans="35:41">
      <c r="AI361" s="1">
        <v>361</v>
      </c>
      <c r="AJ361" s="1" t="str">
        <f t="shared" si="39"/>
        <v/>
      </c>
      <c r="AK361" s="17">
        <v>349</v>
      </c>
      <c r="AL361" s="17">
        <f t="shared" si="40"/>
        <v>8.6587484195711009E-2</v>
      </c>
      <c r="AM361" s="17">
        <f t="shared" si="41"/>
        <v>0.80248869953532442</v>
      </c>
      <c r="AN361" s="5">
        <f t="shared" si="42"/>
        <v>4.4365751962556391E-2</v>
      </c>
      <c r="AO361" s="17">
        <f t="shared" si="43"/>
        <v>6.4605292525942923</v>
      </c>
    </row>
    <row r="362" spans="35:41">
      <c r="AI362" s="1">
        <v>362</v>
      </c>
      <c r="AJ362" s="1" t="str">
        <f t="shared" si="39"/>
        <v/>
      </c>
      <c r="AK362" s="17">
        <v>350</v>
      </c>
      <c r="AL362" s="17">
        <f t="shared" si="40"/>
        <v>8.6729003686559045E-2</v>
      </c>
      <c r="AM362" s="17">
        <f t="shared" si="41"/>
        <v>0.80242627380394194</v>
      </c>
      <c r="AN362" s="5">
        <f t="shared" si="42"/>
        <v>4.4372655206719354E-2</v>
      </c>
      <c r="AO362" s="17">
        <f t="shared" si="43"/>
        <v>6.460573156183429</v>
      </c>
    </row>
    <row r="363" spans="35:41">
      <c r="AI363" s="1">
        <v>363</v>
      </c>
      <c r="AJ363" s="1" t="str">
        <f t="shared" si="39"/>
        <v/>
      </c>
      <c r="AK363" s="17">
        <v>351</v>
      </c>
      <c r="AL363" s="17">
        <f t="shared" si="40"/>
        <v>8.6870325188364114E-2</v>
      </c>
      <c r="AM363" s="17">
        <f t="shared" si="41"/>
        <v>0.80236404862627431</v>
      </c>
      <c r="AN363" s="5">
        <f t="shared" si="42"/>
        <v>4.4379537876557906E-2</v>
      </c>
      <c r="AO363" s="17">
        <f t="shared" si="43"/>
        <v>6.4606168986477215</v>
      </c>
    </row>
    <row r="364" spans="35:41">
      <c r="AI364" s="1">
        <v>364</v>
      </c>
      <c r="AJ364" s="1" t="str">
        <f t="shared" si="39"/>
        <v/>
      </c>
      <c r="AK364" s="17">
        <v>352</v>
      </c>
      <c r="AL364" s="17">
        <f t="shared" si="40"/>
        <v>8.7011449529782167E-2</v>
      </c>
      <c r="AM364" s="17">
        <f t="shared" si="41"/>
        <v>0.8023020227944716</v>
      </c>
      <c r="AN364" s="5">
        <f t="shared" si="42"/>
        <v>4.4386400090731928E-2</v>
      </c>
      <c r="AO364" s="17">
        <f t="shared" si="43"/>
        <v>6.4606604810028729</v>
      </c>
    </row>
    <row r="365" spans="35:41">
      <c r="AI365" s="1">
        <v>365</v>
      </c>
      <c r="AJ365" s="1" t="str">
        <f t="shared" ref="AJ365:AJ428" si="44">IF(O365="","",AI365)</f>
        <v/>
      </c>
      <c r="AK365" s="17">
        <v>353</v>
      </c>
      <c r="AL365" s="17">
        <f t="shared" si="40"/>
        <v>8.7152377533704875E-2</v>
      </c>
      <c r="AM365" s="17">
        <f t="shared" si="41"/>
        <v>0.80224019511134614</v>
      </c>
      <c r="AN365" s="5">
        <f t="shared" si="42"/>
        <v>4.4393241966885426E-2</v>
      </c>
      <c r="AO365" s="17">
        <f t="shared" si="43"/>
        <v>6.4607039042554888</v>
      </c>
    </row>
    <row r="366" spans="35:41">
      <c r="AI366" s="1">
        <v>366</v>
      </c>
      <c r="AJ366" s="1" t="str">
        <f t="shared" si="44"/>
        <v/>
      </c>
      <c r="AK366" s="17">
        <v>354</v>
      </c>
      <c r="AL366" s="17">
        <f t="shared" si="40"/>
        <v>8.7293110017315573E-2</v>
      </c>
      <c r="AM366" s="17">
        <f t="shared" si="41"/>
        <v>0.80217856439024859</v>
      </c>
      <c r="AN366" s="5">
        <f t="shared" si="42"/>
        <v>4.4400063621657999E-2</v>
      </c>
      <c r="AO366" s="17">
        <f t="shared" si="43"/>
        <v>6.4607471694031782</v>
      </c>
    </row>
    <row r="367" spans="35:41">
      <c r="AI367" s="1">
        <v>367</v>
      </c>
      <c r="AJ367" s="1" t="str">
        <f t="shared" si="44"/>
        <v/>
      </c>
      <c r="AK367" s="17">
        <v>355</v>
      </c>
      <c r="AL367" s="17">
        <f t="shared" si="40"/>
        <v>8.7433647792144534E-2</v>
      </c>
      <c r="AM367" s="17">
        <f t="shared" si="41"/>
        <v>0.80211712945494507</v>
      </c>
      <c r="AN367" s="5">
        <f t="shared" si="42"/>
        <v>4.4406865170696364E-2</v>
      </c>
      <c r="AO367" s="17">
        <f t="shared" si="43"/>
        <v>6.4607902774346631</v>
      </c>
    </row>
    <row r="368" spans="35:41">
      <c r="AI368" s="1">
        <v>368</v>
      </c>
      <c r="AJ368" s="1" t="str">
        <f t="shared" si="44"/>
        <v/>
      </c>
      <c r="AK368" s="17">
        <v>356</v>
      </c>
      <c r="AL368" s="17">
        <f t="shared" si="40"/>
        <v>8.7573991664123649E-2</v>
      </c>
      <c r="AM368" s="17">
        <f t="shared" si="41"/>
        <v>0.80205588913949799</v>
      </c>
      <c r="AN368" s="5">
        <f t="shared" si="42"/>
        <v>4.4413646728665379E-2</v>
      </c>
      <c r="AO368" s="17">
        <f t="shared" si="43"/>
        <v>6.460833229329876</v>
      </c>
    </row>
    <row r="369" spans="35:41">
      <c r="AI369" s="1">
        <v>369</v>
      </c>
      <c r="AJ369" s="1" t="str">
        <f t="shared" si="44"/>
        <v/>
      </c>
      <c r="AK369" s="17">
        <v>357</v>
      </c>
      <c r="AL369" s="17">
        <f t="shared" si="40"/>
        <v>8.7714142433640271E-2</v>
      </c>
      <c r="AM369" s="17">
        <f t="shared" si="41"/>
        <v>0.80199484228814666</v>
      </c>
      <c r="AN369" s="5">
        <f t="shared" si="42"/>
        <v>4.4420408409259184E-2</v>
      </c>
      <c r="AO369" s="17">
        <f t="shared" si="43"/>
        <v>6.4608760260600668</v>
      </c>
    </row>
    <row r="370" spans="35:41">
      <c r="AI370" s="1">
        <v>370</v>
      </c>
      <c r="AJ370" s="1" t="str">
        <f t="shared" si="44"/>
        <v/>
      </c>
      <c r="AK370" s="17">
        <v>358</v>
      </c>
      <c r="AL370" s="17">
        <f t="shared" si="40"/>
        <v>8.7854100895590495E-2</v>
      </c>
      <c r="AM370" s="17">
        <f t="shared" si="41"/>
        <v>0.80193398775519065</v>
      </c>
      <c r="AN370" s="5">
        <f t="shared" si="42"/>
        <v>4.4427150325212071E-2</v>
      </c>
      <c r="AO370" s="17">
        <f t="shared" si="43"/>
        <v>6.4609186685879001</v>
      </c>
    </row>
    <row r="371" spans="35:41">
      <c r="AI371" s="1">
        <v>371</v>
      </c>
      <c r="AJ371" s="1" t="str">
        <f t="shared" si="44"/>
        <v/>
      </c>
      <c r="AK371" s="17">
        <v>359</v>
      </c>
      <c r="AL371" s="17">
        <f t="shared" si="40"/>
        <v>8.799386783943175E-2</v>
      </c>
      <c r="AM371" s="17">
        <f t="shared" si="41"/>
        <v>0.80187332440487424</v>
      </c>
      <c r="AN371" s="5">
        <f t="shared" si="42"/>
        <v>4.4433872588309255E-2</v>
      </c>
      <c r="AO371" s="17">
        <f t="shared" si="43"/>
        <v>6.4609611578675512</v>
      </c>
    </row>
    <row r="372" spans="35:41">
      <c r="AI372" s="1">
        <v>372</v>
      </c>
      <c r="AJ372" s="1" t="str">
        <f t="shared" si="44"/>
        <v/>
      </c>
      <c r="AK372" s="17">
        <v>360</v>
      </c>
      <c r="AL372" s="17">
        <f t="shared" si="40"/>
        <v>8.813344404923476E-2</v>
      </c>
      <c r="AM372" s="17">
        <f t="shared" si="41"/>
        <v>0.80181285111127354</v>
      </c>
      <c r="AN372" s="5">
        <f t="shared" si="42"/>
        <v>4.4440575309397372E-2</v>
      </c>
      <c r="AO372" s="17">
        <f t="shared" si="43"/>
        <v>6.4610034948448067</v>
      </c>
    </row>
    <row r="373" spans="35:41">
      <c r="AI373" s="1">
        <v>373</v>
      </c>
      <c r="AJ373" s="1" t="str">
        <f t="shared" si="44"/>
        <v/>
      </c>
      <c r="AK373" s="17">
        <v>361</v>
      </c>
      <c r="AL373" s="17">
        <f t="shared" si="40"/>
        <v>8.8272830303734867E-2</v>
      </c>
      <c r="AM373" s="17">
        <f t="shared" si="41"/>
        <v>0.80175256675818329</v>
      </c>
      <c r="AN373" s="5">
        <f t="shared" si="42"/>
        <v>4.4447258598395052E-2</v>
      </c>
      <c r="AO373" s="17">
        <f t="shared" si="43"/>
        <v>6.4610456804571603</v>
      </c>
    </row>
    <row r="374" spans="35:41">
      <c r="AI374" s="1">
        <v>374</v>
      </c>
      <c r="AJ374" s="1" t="str">
        <f t="shared" si="44"/>
        <v/>
      </c>
      <c r="AK374" s="17">
        <v>362</v>
      </c>
      <c r="AL374" s="17">
        <f t="shared" si="40"/>
        <v>8.8412027376382721E-2</v>
      </c>
      <c r="AM374" s="17">
        <f t="shared" si="41"/>
        <v>0.8016924702390078</v>
      </c>
      <c r="AN374" s="5">
        <f t="shared" si="42"/>
        <v>4.4453922564303062E-2</v>
      </c>
      <c r="AO374" s="17">
        <f t="shared" si="43"/>
        <v>6.4610877156339033</v>
      </c>
    </row>
    <row r="375" spans="35:41">
      <c r="AI375" s="1">
        <v>375</v>
      </c>
      <c r="AJ375" s="1" t="str">
        <f t="shared" si="44"/>
        <v/>
      </c>
      <c r="AK375" s="17">
        <v>363</v>
      </c>
      <c r="AL375" s="17">
        <f t="shared" si="40"/>
        <v>8.8551036035394312E-2</v>
      </c>
      <c r="AM375" s="17">
        <f t="shared" si="41"/>
        <v>0.80163256045665077</v>
      </c>
      <c r="AN375" s="5">
        <f t="shared" si="42"/>
        <v>4.4460567315214639E-2</v>
      </c>
      <c r="AO375" s="17">
        <f t="shared" si="43"/>
        <v>6.4611296012962214</v>
      </c>
    </row>
    <row r="376" spans="35:41">
      <c r="AI376" s="1">
        <v>376</v>
      </c>
      <c r="AJ376" s="1" t="str">
        <f t="shared" si="44"/>
        <v/>
      </c>
      <c r="AK376" s="17">
        <v>364</v>
      </c>
      <c r="AL376" s="17">
        <f t="shared" si="40"/>
        <v>8.868985704380053E-2</v>
      </c>
      <c r="AM376" s="17">
        <f t="shared" si="41"/>
        <v>0.80157283632340881</v>
      </c>
      <c r="AN376" s="5">
        <f t="shared" si="42"/>
        <v>4.4467192958325345E-2</v>
      </c>
      <c r="AO376" s="17">
        <f t="shared" si="43"/>
        <v>6.4611713383572837</v>
      </c>
    </row>
    <row r="377" spans="35:41">
      <c r="AI377" s="1">
        <v>377</v>
      </c>
      <c r="AJ377" s="1" t="str">
        <f t="shared" si="44"/>
        <v/>
      </c>
      <c r="AK377" s="17">
        <v>365</v>
      </c>
      <c r="AL377" s="17">
        <f t="shared" si="40"/>
        <v>8.8828491159495898E-2</v>
      </c>
      <c r="AM377" s="17">
        <f t="shared" si="41"/>
        <v>0.80151329676086525</v>
      </c>
      <c r="AN377" s="5">
        <f t="shared" si="42"/>
        <v>4.4473799599943055E-2</v>
      </c>
      <c r="AO377" s="17">
        <f t="shared" si="43"/>
        <v>6.4612129277223369</v>
      </c>
    </row>
    <row r="378" spans="35:41">
      <c r="AI378" s="1">
        <v>378</v>
      </c>
      <c r="AJ378" s="1" t="str">
        <f t="shared" si="44"/>
        <v/>
      </c>
      <c r="AK378" s="17">
        <v>366</v>
      </c>
      <c r="AL378" s="17">
        <f t="shared" si="40"/>
        <v>8.8966939135286957E-2</v>
      </c>
      <c r="AM378" s="17">
        <f t="shared" si="41"/>
        <v>0.80145394069978593</v>
      </c>
      <c r="AN378" s="5">
        <f t="shared" si="42"/>
        <v>4.4480387345497627E-2</v>
      </c>
      <c r="AO378" s="17">
        <f t="shared" si="43"/>
        <v>6.4612543702887901</v>
      </c>
    </row>
    <row r="379" spans="35:41">
      <c r="AI379" s="1">
        <v>379</v>
      </c>
      <c r="AJ379" s="1" t="str">
        <f t="shared" si="44"/>
        <v/>
      </c>
      <c r="AK379" s="17">
        <v>367</v>
      </c>
      <c r="AL379" s="17">
        <f t="shared" si="40"/>
        <v>8.9105201718939944E-2</v>
      </c>
      <c r="AM379" s="17">
        <f t="shared" si="41"/>
        <v>0.801394767080016</v>
      </c>
      <c r="AN379" s="5">
        <f t="shared" si="42"/>
        <v>4.448695629955058E-2</v>
      </c>
      <c r="AO379" s="17">
        <f t="shared" si="43"/>
        <v>6.4612956669463051</v>
      </c>
    </row>
    <row r="380" spans="35:41">
      <c r="AI380" s="1">
        <v>380</v>
      </c>
      <c r="AJ380" s="1" t="str">
        <f t="shared" si="44"/>
        <v/>
      </c>
      <c r="AK380" s="17">
        <v>368</v>
      </c>
      <c r="AL380" s="17">
        <f t="shared" si="40"/>
        <v>8.9243279653227828E-2</v>
      </c>
      <c r="AM380" s="17">
        <f t="shared" si="41"/>
        <v>0.80133577485037899</v>
      </c>
      <c r="AN380" s="5">
        <f t="shared" si="42"/>
        <v>4.4493506565804482E-2</v>
      </c>
      <c r="AO380" s="17">
        <f t="shared" si="43"/>
        <v>6.461336818576882</v>
      </c>
    </row>
    <row r="381" spans="35:41">
      <c r="AI381" s="1">
        <v>381</v>
      </c>
      <c r="AJ381" s="1" t="str">
        <f t="shared" si="44"/>
        <v/>
      </c>
      <c r="AK381" s="17">
        <v>369</v>
      </c>
      <c r="AL381" s="17">
        <f t="shared" si="40"/>
        <v>8.9381173675976963E-2</v>
      </c>
      <c r="AM381" s="17">
        <f t="shared" si="41"/>
        <v>0.80127696296857576</v>
      </c>
      <c r="AN381" s="5">
        <f t="shared" si="42"/>
        <v>4.450003824711242E-2</v>
      </c>
      <c r="AO381" s="17">
        <f t="shared" si="43"/>
        <v>6.4613778260549495</v>
      </c>
    </row>
    <row r="382" spans="35:41">
      <c r="AI382" s="1">
        <v>382</v>
      </c>
      <c r="AJ382" s="1" t="str">
        <f t="shared" si="44"/>
        <v/>
      </c>
      <c r="AK382" s="17">
        <v>370</v>
      </c>
      <c r="AL382" s="17">
        <f t="shared" si="40"/>
        <v>8.9518884520113043E-2</v>
      </c>
      <c r="AM382" s="17">
        <f t="shared" si="41"/>
        <v>0.80121833040108714</v>
      </c>
      <c r="AN382" s="5">
        <f t="shared" si="42"/>
        <v>4.450655144548709E-2</v>
      </c>
      <c r="AO382" s="17">
        <f t="shared" si="43"/>
        <v>6.4614186902474389</v>
      </c>
    </row>
    <row r="383" spans="35:41">
      <c r="AI383" s="1">
        <v>383</v>
      </c>
      <c r="AJ383" s="1" t="str">
        <f t="shared" si="44"/>
        <v/>
      </c>
      <c r="AK383" s="17">
        <v>371</v>
      </c>
      <c r="AL383" s="17">
        <f t="shared" si="40"/>
        <v>8.9656412913706532E-2</v>
      </c>
      <c r="AM383" s="17">
        <f t="shared" si="41"/>
        <v>0.80115987612307515</v>
      </c>
      <c r="AN383" s="5">
        <f t="shared" si="42"/>
        <v>4.4513046262110036E-2</v>
      </c>
      <c r="AO383" s="17">
        <f t="shared" si="43"/>
        <v>6.4614594120138786</v>
      </c>
    </row>
    <row r="384" spans="35:41">
      <c r="AI384" s="1">
        <v>384</v>
      </c>
      <c r="AJ384" s="1" t="str">
        <f t="shared" si="44"/>
        <v/>
      </c>
      <c r="AK384" s="17">
        <v>372</v>
      </c>
      <c r="AL384" s="17">
        <f t="shared" si="40"/>
        <v>8.9793759580017604E-2</v>
      </c>
      <c r="AM384" s="17">
        <f t="shared" si="41"/>
        <v>0.80110159911828827</v>
      </c>
      <c r="AN384" s="5">
        <f t="shared" si="42"/>
        <v>4.4519522797340491E-2</v>
      </c>
      <c r="AO384" s="17">
        <f t="shared" si="43"/>
        <v>6.4614999922064706</v>
      </c>
    </row>
    <row r="385" spans="35:41">
      <c r="AI385" s="1">
        <v>385</v>
      </c>
      <c r="AJ385" s="1" t="str">
        <f t="shared" si="44"/>
        <v/>
      </c>
      <c r="AK385" s="17">
        <v>373</v>
      </c>
      <c r="AL385" s="17">
        <f t="shared" si="40"/>
        <v>8.9930925237540552E-2</v>
      </c>
      <c r="AM385" s="17">
        <f t="shared" si="41"/>
        <v>0.80104349837896582</v>
      </c>
      <c r="AN385" s="5">
        <f t="shared" si="42"/>
        <v>4.4525981150724349E-2</v>
      </c>
      <c r="AO385" s="17">
        <f t="shared" si="43"/>
        <v>6.4615404316701701</v>
      </c>
    </row>
    <row r="386" spans="35:41">
      <c r="AI386" s="1">
        <v>386</v>
      </c>
      <c r="AJ386" s="1" t="str">
        <f t="shared" si="44"/>
        <v/>
      </c>
      <c r="AK386" s="17">
        <v>374</v>
      </c>
      <c r="AL386" s="17">
        <f t="shared" si="40"/>
        <v>9.006791060004754E-2</v>
      </c>
      <c r="AM386" s="17">
        <f t="shared" si="41"/>
        <v>0.80098557290574512</v>
      </c>
      <c r="AN386" s="5">
        <f t="shared" si="42"/>
        <v>4.4532421421002791E-2</v>
      </c>
      <c r="AO386" s="17">
        <f t="shared" si="43"/>
        <v>6.4615807312427691</v>
      </c>
    </row>
    <row r="387" spans="35:41">
      <c r="AI387" s="1">
        <v>387</v>
      </c>
      <c r="AJ387" s="1" t="str">
        <f t="shared" si="44"/>
        <v/>
      </c>
      <c r="AK387" s="17">
        <v>375</v>
      </c>
      <c r="AL387" s="17">
        <f t="shared" si="40"/>
        <v>9.0204716376632035E-2</v>
      </c>
      <c r="AM387" s="17">
        <f t="shared" si="41"/>
        <v>0.80092782170756904</v>
      </c>
      <c r="AN387" s="5">
        <f t="shared" si="42"/>
        <v>4.4538843706121024E-2</v>
      </c>
      <c r="AO387" s="17">
        <f t="shared" si="43"/>
        <v>6.4616208917549729</v>
      </c>
    </row>
    <row r="388" spans="35:41">
      <c r="AI388" s="1">
        <v>388</v>
      </c>
      <c r="AJ388" s="1" t="str">
        <f t="shared" si="44"/>
        <v/>
      </c>
      <c r="AK388" s="17">
        <v>376</v>
      </c>
      <c r="AL388" s="17">
        <f t="shared" si="40"/>
        <v>9.0341343271751584E-2</v>
      </c>
      <c r="AM388" s="17">
        <f t="shared" si="41"/>
        <v>0.80087024380159522</v>
      </c>
      <c r="AN388" s="5">
        <f t="shared" si="42"/>
        <v>4.4545248103236727E-2</v>
      </c>
      <c r="AO388" s="17">
        <f t="shared" si="43"/>
        <v>6.4616609140304799</v>
      </c>
    </row>
    <row r="389" spans="35:41">
      <c r="AI389" s="1">
        <v>389</v>
      </c>
      <c r="AJ389" s="1" t="str">
        <f t="shared" si="44"/>
        <v/>
      </c>
      <c r="AK389" s="17">
        <v>377</v>
      </c>
      <c r="AL389" s="17">
        <f t="shared" si="40"/>
        <v>9.0477791985270131E-2</v>
      </c>
      <c r="AM389" s="17">
        <f t="shared" si="41"/>
        <v>0.800812838213107</v>
      </c>
      <c r="AN389" s="5">
        <f t="shared" si="42"/>
        <v>4.4551634708728347E-2</v>
      </c>
      <c r="AO389" s="17">
        <f t="shared" si="43"/>
        <v>6.4617007988860538</v>
      </c>
    </row>
    <row r="390" spans="35:41">
      <c r="AI390" s="1">
        <v>390</v>
      </c>
      <c r="AJ390" s="1" t="str">
        <f t="shared" si="44"/>
        <v/>
      </c>
      <c r="AK390" s="17">
        <v>378</v>
      </c>
      <c r="AL390" s="17">
        <f t="shared" si="40"/>
        <v>9.0614063212499874E-2</v>
      </c>
      <c r="AM390" s="17">
        <f t="shared" si="41"/>
        <v>0.80075560397542356</v>
      </c>
      <c r="AN390" s="5">
        <f t="shared" si="42"/>
        <v>4.4558003618203612E-2</v>
      </c>
      <c r="AO390" s="17">
        <f t="shared" si="43"/>
        <v>6.4617405471316047</v>
      </c>
    </row>
    <row r="391" spans="35:41">
      <c r="AI391" s="1">
        <v>391</v>
      </c>
      <c r="AJ391" s="1" t="str">
        <f t="shared" si="44"/>
        <v/>
      </c>
      <c r="AK391" s="17">
        <v>379</v>
      </c>
      <c r="AL391" s="17">
        <f t="shared" si="40"/>
        <v>9.0750157644242574E-2</v>
      </c>
      <c r="AM391" s="17">
        <f t="shared" si="41"/>
        <v>0.80069854012981467</v>
      </c>
      <c r="AN391" s="5">
        <f t="shared" si="42"/>
        <v>4.4564354926507461E-2</v>
      </c>
      <c r="AO391" s="17">
        <f t="shared" si="43"/>
        <v>6.461780159570262</v>
      </c>
    </row>
    <row r="392" spans="35:41">
      <c r="AI392" s="1">
        <v>392</v>
      </c>
      <c r="AJ392" s="1" t="str">
        <f t="shared" si="44"/>
        <v/>
      </c>
      <c r="AK392" s="17">
        <v>380</v>
      </c>
      <c r="AL392" s="17">
        <f t="shared" si="40"/>
        <v>9.0886075966830432E-2</v>
      </c>
      <c r="AM392" s="17">
        <f t="shared" si="41"/>
        <v>0.80064164572541263</v>
      </c>
      <c r="AN392" s="5">
        <f t="shared" si="42"/>
        <v>4.4570688727730276E-2</v>
      </c>
      <c r="AO392" s="17">
        <f t="shared" si="43"/>
        <v>6.4618196369984444</v>
      </c>
    </row>
    <row r="393" spans="35:41">
      <c r="AI393" s="1">
        <v>393</v>
      </c>
      <c r="AJ393" s="1" t="str">
        <f t="shared" si="44"/>
        <v/>
      </c>
      <c r="AK393" s="17">
        <v>381</v>
      </c>
      <c r="AL393" s="17">
        <f t="shared" si="40"/>
        <v>9.102181886216644E-2</v>
      </c>
      <c r="AM393" s="17">
        <f t="shared" si="41"/>
        <v>0.80058491981912894</v>
      </c>
      <c r="AN393" s="5">
        <f t="shared" si="42"/>
        <v>4.4577005115215736E-2</v>
      </c>
      <c r="AO393" s="17">
        <f t="shared" si="43"/>
        <v>6.4618589802059372</v>
      </c>
    </row>
    <row r="394" spans="35:41">
      <c r="AI394" s="1">
        <v>394</v>
      </c>
      <c r="AJ394" s="1" t="str">
        <f t="shared" si="44"/>
        <v/>
      </c>
      <c r="AK394" s="17">
        <v>382</v>
      </c>
      <c r="AL394" s="17">
        <f t="shared" si="40"/>
        <v>9.1157387007764351E-2</v>
      </c>
      <c r="AM394" s="17">
        <f t="shared" si="41"/>
        <v>0.80052836147556961</v>
      </c>
      <c r="AN394" s="5">
        <f t="shared" si="42"/>
        <v>4.4583304181568729E-2</v>
      </c>
      <c r="AO394" s="17">
        <f t="shared" si="43"/>
        <v>6.4618981899759618</v>
      </c>
    </row>
    <row r="395" spans="35:41">
      <c r="AI395" s="1">
        <v>395</v>
      </c>
      <c r="AJ395" s="1" t="str">
        <f t="shared" si="44"/>
        <v/>
      </c>
      <c r="AK395" s="17">
        <v>383</v>
      </c>
      <c r="AL395" s="17">
        <f t="shared" si="40"/>
        <v>9.1292781076788052E-2</v>
      </c>
      <c r="AM395" s="17">
        <f t="shared" si="41"/>
        <v>0.80047196976695267</v>
      </c>
      <c r="AN395" s="5">
        <f t="shared" si="42"/>
        <v>4.4589586018663113E-2</v>
      </c>
      <c r="AO395" s="17">
        <f t="shared" si="43"/>
        <v>6.4619372670852497</v>
      </c>
    </row>
    <row r="396" spans="35:41">
      <c r="AI396" s="1">
        <v>396</v>
      </c>
      <c r="AJ396" s="1" t="str">
        <f t="shared" si="44"/>
        <v/>
      </c>
      <c r="AK396" s="17">
        <v>384</v>
      </c>
      <c r="AL396" s="17">
        <f t="shared" si="40"/>
        <v>9.1428001738090625E-2</v>
      </c>
      <c r="AM396" s="17">
        <f t="shared" si="41"/>
        <v>0.80041574377302716</v>
      </c>
      <c r="AN396" s="5">
        <f t="shared" si="42"/>
        <v>4.4595850717649287E-2</v>
      </c>
      <c r="AO396" s="17">
        <f t="shared" si="43"/>
        <v>6.4619762123041031</v>
      </c>
    </row>
    <row r="397" spans="35:41">
      <c r="AI397" s="1">
        <v>397</v>
      </c>
      <c r="AJ397" s="1" t="str">
        <f t="shared" si="44"/>
        <v/>
      </c>
      <c r="AK397" s="17">
        <v>385</v>
      </c>
      <c r="AL397" s="17">
        <f t="shared" ref="AL397:AL460" si="45">(-(10^-$O$3)+SQRT((10^-(2*$O$3))+4*(10^-$O$3)*AK397*0.001))/2</f>
        <v>9.1563049656252893E-2</v>
      </c>
      <c r="AM397" s="17">
        <f t="shared" ref="AM397:AM460" si="46">10^-($I$3*SQRT(AL397)/(1+$I$4*SQRT(AL397)))</f>
        <v>0.80035968258099199</v>
      </c>
      <c r="AN397" s="5">
        <f t="shared" ref="AN397:AN460" si="47">(10^-$O$3)/AM397^2</f>
        <v>4.4602098368961812E-2</v>
      </c>
      <c r="AO397" s="17">
        <f t="shared" ref="AO397:AO460" si="48">$O$5*(-AN397+SQRT((AN397^2)+4*AN397*AK397*0.001))/(2*AK397*0.001)+$O$4*(1-(-AN397+SQRT((AN397^2)+4*AN397*AK397*0.001))/(2*AK397*0.001))</f>
        <v>6.4620150263964762</v>
      </c>
    </row>
    <row r="398" spans="35:41">
      <c r="AI398" s="1">
        <v>398</v>
      </c>
      <c r="AJ398" s="1" t="str">
        <f t="shared" si="44"/>
        <v/>
      </c>
      <c r="AK398" s="17">
        <v>386</v>
      </c>
      <c r="AL398" s="17">
        <f t="shared" si="45"/>
        <v>9.1697925491621493E-2</v>
      </c>
      <c r="AM398" s="17">
        <f t="shared" si="46"/>
        <v>0.80030378528541679</v>
      </c>
      <c r="AN398" s="5">
        <f t="shared" si="47"/>
        <v>4.4608329062326833E-2</v>
      </c>
      <c r="AO398" s="17">
        <f t="shared" si="48"/>
        <v>6.4620537101200348</v>
      </c>
    </row>
    <row r="399" spans="35:41">
      <c r="AI399" s="1">
        <v>399</v>
      </c>
      <c r="AJ399" s="1" t="str">
        <f t="shared" si="44"/>
        <v/>
      </c>
      <c r="AK399" s="17">
        <v>387</v>
      </c>
      <c r="AL399" s="17">
        <f t="shared" si="45"/>
        <v>9.1832629900346574E-2</v>
      </c>
      <c r="AM399" s="17">
        <f t="shared" si="46"/>
        <v>0.80024805098816376</v>
      </c>
      <c r="AN399" s="5">
        <f t="shared" si="47"/>
        <v>4.4614542886769443E-2</v>
      </c>
      <c r="AO399" s="17">
        <f t="shared" si="48"/>
        <v>6.4620922642262268</v>
      </c>
    </row>
    <row r="400" spans="35:41">
      <c r="AI400" s="1">
        <v>400</v>
      </c>
      <c r="AJ400" s="1" t="str">
        <f t="shared" si="44"/>
        <v/>
      </c>
      <c r="AK400" s="17">
        <v>388</v>
      </c>
      <c r="AL400" s="17">
        <f t="shared" si="45"/>
        <v>9.1967163534419027E-2</v>
      </c>
      <c r="AM400" s="17">
        <f t="shared" si="46"/>
        <v>0.80019247879830979</v>
      </c>
      <c r="AN400" s="5">
        <f t="shared" si="47"/>
        <v>4.4620739930620962E-2</v>
      </c>
      <c r="AO400" s="17">
        <f t="shared" si="48"/>
        <v>6.4621306894603423</v>
      </c>
    </row>
    <row r="401" spans="35:41">
      <c r="AI401" s="1">
        <v>401</v>
      </c>
      <c r="AJ401" s="1" t="str">
        <f t="shared" si="44"/>
        <v/>
      </c>
      <c r="AK401" s="17">
        <v>389</v>
      </c>
      <c r="AL401" s="17">
        <f t="shared" si="45"/>
        <v>9.2101527041707293E-2</v>
      </c>
      <c r="AM401" s="17">
        <f t="shared" si="46"/>
        <v>0.80013706783207084</v>
      </c>
      <c r="AN401" s="5">
        <f t="shared" si="47"/>
        <v>4.4626920281526067E-2</v>
      </c>
      <c r="AO401" s="17">
        <f t="shared" si="48"/>
        <v>6.4621689865615917</v>
      </c>
    </row>
    <row r="402" spans="35:41">
      <c r="AI402" s="1">
        <v>402</v>
      </c>
      <c r="AJ402" s="1" t="str">
        <f t="shared" si="44"/>
        <v/>
      </c>
      <c r="AK402" s="17">
        <v>390</v>
      </c>
      <c r="AL402" s="17">
        <f t="shared" si="45"/>
        <v>9.22357210659938E-2</v>
      </c>
      <c r="AM402" s="17">
        <f t="shared" si="46"/>
        <v>0.80008181721272598</v>
      </c>
      <c r="AN402" s="5">
        <f t="shared" si="47"/>
        <v>4.4633084026449915E-2</v>
      </c>
      <c r="AO402" s="17">
        <f t="shared" si="48"/>
        <v>6.4622071562631573</v>
      </c>
    </row>
    <row r="403" spans="35:41">
      <c r="AI403" s="1">
        <v>403</v>
      </c>
      <c r="AJ403" s="1" t="str">
        <f t="shared" si="44"/>
        <v/>
      </c>
      <c r="AK403" s="17">
        <v>391</v>
      </c>
      <c r="AL403" s="17">
        <f t="shared" si="45"/>
        <v>9.23697462470109E-2</v>
      </c>
      <c r="AM403" s="17">
        <f t="shared" si="46"/>
        <v>0.80002672607054404</v>
      </c>
      <c r="AN403" s="5">
        <f t="shared" si="47"/>
        <v>4.4639231251684987E-2</v>
      </c>
      <c r="AO403" s="17">
        <f t="shared" si="48"/>
        <v>6.4622451992922638</v>
      </c>
    </row>
    <row r="404" spans="35:41">
      <c r="AI404" s="1">
        <v>404</v>
      </c>
      <c r="AJ404" s="1" t="str">
        <f t="shared" si="44"/>
        <v/>
      </c>
      <c r="AK404" s="17">
        <v>392</v>
      </c>
      <c r="AL404" s="17">
        <f t="shared" si="45"/>
        <v>9.2503603220476502E-2</v>
      </c>
      <c r="AM404" s="17">
        <f t="shared" si="46"/>
        <v>0.79997179354270864</v>
      </c>
      <c r="AN404" s="5">
        <f t="shared" si="47"/>
        <v>4.4645362042858253E-2</v>
      </c>
      <c r="AO404" s="17">
        <f t="shared" si="48"/>
        <v>6.4622831163702354</v>
      </c>
    </row>
    <row r="405" spans="35:41">
      <c r="AI405" s="1">
        <v>405</v>
      </c>
      <c r="AJ405" s="1" t="str">
        <f t="shared" si="44"/>
        <v/>
      </c>
      <c r="AK405" s="17">
        <v>393</v>
      </c>
      <c r="AL405" s="17">
        <f t="shared" si="45"/>
        <v>9.2637292618129211E-2</v>
      </c>
      <c r="AM405" s="17">
        <f t="shared" si="46"/>
        <v>0.79991701877324772</v>
      </c>
      <c r="AN405" s="5">
        <f t="shared" si="47"/>
        <v>4.4651476484937683E-2</v>
      </c>
      <c r="AO405" s="17">
        <f t="shared" si="48"/>
        <v>6.4623209082125683</v>
      </c>
    </row>
    <row r="406" spans="35:41">
      <c r="AI406" s="1">
        <v>406</v>
      </c>
      <c r="AJ406" s="1" t="str">
        <f t="shared" si="44"/>
        <v/>
      </c>
      <c r="AK406" s="17">
        <v>394</v>
      </c>
      <c r="AL406" s="17">
        <f t="shared" si="45"/>
        <v>9.2770815067763121E-2</v>
      </c>
      <c r="AM406" s="17">
        <f t="shared" si="46"/>
        <v>0.79986240091296079</v>
      </c>
      <c r="AN406" s="5">
        <f t="shared" si="47"/>
        <v>4.465757466223913E-2</v>
      </c>
      <c r="AO406" s="17">
        <f t="shared" si="48"/>
        <v>6.462358575528981</v>
      </c>
    </row>
    <row r="407" spans="35:41">
      <c r="AI407" s="1">
        <v>407</v>
      </c>
      <c r="AJ407" s="1" t="str">
        <f t="shared" si="44"/>
        <v/>
      </c>
      <c r="AK407" s="17">
        <v>395</v>
      </c>
      <c r="AL407" s="17">
        <f t="shared" si="45"/>
        <v>9.2904171193262233E-2</v>
      </c>
      <c r="AM407" s="17">
        <f t="shared" si="46"/>
        <v>0.79980793911934844</v>
      </c>
      <c r="AN407" s="5">
        <f t="shared" si="47"/>
        <v>4.4663656658432992E-2</v>
      </c>
      <c r="AO407" s="17">
        <f t="shared" si="48"/>
        <v>6.46239611902348</v>
      </c>
    </row>
    <row r="408" spans="35:41">
      <c r="AI408" s="1">
        <v>408</v>
      </c>
      <c r="AJ408" s="1" t="str">
        <f t="shared" si="44"/>
        <v/>
      </c>
      <c r="AK408" s="17">
        <v>396</v>
      </c>
      <c r="AL408" s="17">
        <f t="shared" si="45"/>
        <v>9.3037361614634453E-2</v>
      </c>
      <c r="AM408" s="17">
        <f t="shared" si="46"/>
        <v>0.79975363255654341</v>
      </c>
      <c r="AN408" s="5">
        <f t="shared" si="47"/>
        <v>4.466972255655062E-2</v>
      </c>
      <c r="AO408" s="17">
        <f t="shared" si="48"/>
        <v>6.4624335393944179</v>
      </c>
    </row>
    <row r="409" spans="35:41">
      <c r="AI409" s="1">
        <v>409</v>
      </c>
      <c r="AJ409" s="1" t="str">
        <f t="shared" si="44"/>
        <v/>
      </c>
      <c r="AK409" s="17">
        <v>397</v>
      </c>
      <c r="AL409" s="17">
        <f t="shared" si="45"/>
        <v>9.3170386948045192E-2</v>
      </c>
      <c r="AM409" s="17">
        <f t="shared" si="46"/>
        <v>0.79969948039524108</v>
      </c>
      <c r="AN409" s="5">
        <f t="shared" si="47"/>
        <v>4.4675772438990957E-2</v>
      </c>
      <c r="AO409" s="17">
        <f t="shared" si="48"/>
        <v>6.4624708373345543</v>
      </c>
    </row>
    <row r="410" spans="35:41">
      <c r="AI410" s="1">
        <v>410</v>
      </c>
      <c r="AJ410" s="1" t="str">
        <f t="shared" si="44"/>
        <v/>
      </c>
      <c r="AK410" s="17">
        <v>398</v>
      </c>
      <c r="AL410" s="17">
        <f t="shared" si="45"/>
        <v>9.3303247805850684E-2</v>
      </c>
      <c r="AM410" s="17">
        <f t="shared" si="46"/>
        <v>0.79964548181263262</v>
      </c>
      <c r="AN410" s="5">
        <f t="shared" si="47"/>
        <v>4.4681806387526724E-2</v>
      </c>
      <c r="AO410" s="17">
        <f t="shared" si="48"/>
        <v>6.4625080135311119</v>
      </c>
    </row>
    <row r="411" spans="35:41">
      <c r="AI411" s="1">
        <v>411</v>
      </c>
      <c r="AJ411" s="1" t="str">
        <f t="shared" si="44"/>
        <v/>
      </c>
      <c r="AK411" s="17">
        <v>399</v>
      </c>
      <c r="AL411" s="17">
        <f t="shared" si="45"/>
        <v>9.3435944796630796E-2</v>
      </c>
      <c r="AM411" s="17">
        <f t="shared" si="46"/>
        <v>0.79959163599233674</v>
      </c>
      <c r="AN411" s="5">
        <f t="shared" si="47"/>
        <v>4.4687824483310955E-2</v>
      </c>
      <c r="AO411" s="17">
        <f t="shared" si="48"/>
        <v>6.4625450686658308</v>
      </c>
    </row>
    <row r="412" spans="35:41">
      <c r="AI412" s="1">
        <v>412</v>
      </c>
      <c r="AJ412" s="1" t="str">
        <f t="shared" si="44"/>
        <v/>
      </c>
      <c r="AK412" s="17">
        <v>400</v>
      </c>
      <c r="AL412" s="17">
        <f t="shared" si="45"/>
        <v>9.3568478525221627E-2</v>
      </c>
      <c r="AM412" s="17">
        <f t="shared" si="46"/>
        <v>0.7995379421243346</v>
      </c>
      <c r="AN412" s="5">
        <f t="shared" si="47"/>
        <v>4.4693826806883045E-2</v>
      </c>
      <c r="AO412" s="17">
        <f t="shared" si="48"/>
        <v>6.4625820034150339</v>
      </c>
    </row>
    <row r="413" spans="35:41">
      <c r="AI413" s="1">
        <v>413</v>
      </c>
      <c r="AJ413" s="1" t="str">
        <f t="shared" si="44"/>
        <v/>
      </c>
      <c r="AK413" s="17">
        <v>401</v>
      </c>
      <c r="AL413" s="17">
        <f t="shared" si="45"/>
        <v>9.3700849592747631E-2</v>
      </c>
      <c r="AM413" s="17">
        <f t="shared" si="46"/>
        <v>0.79948439940490412</v>
      </c>
      <c r="AN413" s="5">
        <f t="shared" si="47"/>
        <v>4.4699813438174973E-2</v>
      </c>
      <c r="AO413" s="17">
        <f t="shared" si="48"/>
        <v>6.4626188184496751</v>
      </c>
    </row>
    <row r="414" spans="35:41">
      <c r="AI414" s="1">
        <v>414</v>
      </c>
      <c r="AJ414" s="1" t="str">
        <f t="shared" si="44"/>
        <v/>
      </c>
      <c r="AK414" s="17">
        <v>402</v>
      </c>
      <c r="AL414" s="17">
        <f t="shared" si="45"/>
        <v>9.3833058596653432E-2</v>
      </c>
      <c r="AM414" s="17">
        <f t="shared" si="46"/>
        <v>0.79943100703655556</v>
      </c>
      <c r="AN414" s="5">
        <f t="shared" si="47"/>
        <v>4.4705784456517357E-2</v>
      </c>
      <c r="AO414" s="17">
        <f t="shared" si="48"/>
        <v>6.4626555144353981</v>
      </c>
    </row>
    <row r="415" spans="35:41">
      <c r="AI415" s="1">
        <v>415</v>
      </c>
      <c r="AJ415" s="1" t="str">
        <f t="shared" si="44"/>
        <v/>
      </c>
      <c r="AK415" s="17">
        <v>403</v>
      </c>
      <c r="AL415" s="17">
        <f t="shared" si="45"/>
        <v>9.3965106130735276E-2</v>
      </c>
      <c r="AM415" s="17">
        <f t="shared" si="46"/>
        <v>0.79937776422796791</v>
      </c>
      <c r="AN415" s="5">
        <f t="shared" si="47"/>
        <v>4.4711739940645479E-2</v>
      </c>
      <c r="AO415" s="17">
        <f t="shared" si="48"/>
        <v>6.4626920920325883</v>
      </c>
    </row>
    <row r="416" spans="35:41">
      <c r="AI416" s="1">
        <v>416</v>
      </c>
      <c r="AJ416" s="1" t="str">
        <f t="shared" si="44"/>
        <v/>
      </c>
      <c r="AK416" s="17">
        <v>404</v>
      </c>
      <c r="AL416" s="17">
        <f t="shared" si="45"/>
        <v>9.4096992785172168E-2</v>
      </c>
      <c r="AM416" s="17">
        <f t="shared" si="46"/>
        <v>0.79932467019392628</v>
      </c>
      <c r="AN416" s="5">
        <f t="shared" si="47"/>
        <v>4.4717679968705133E-2</v>
      </c>
      <c r="AO416" s="17">
        <f t="shared" si="48"/>
        <v>6.4627285518964293</v>
      </c>
    </row>
    <row r="417" spans="35:41">
      <c r="AI417" s="1">
        <v>417</v>
      </c>
      <c r="AJ417" s="1" t="str">
        <f t="shared" si="44"/>
        <v/>
      </c>
      <c r="AK417" s="17">
        <v>405</v>
      </c>
      <c r="AL417" s="17">
        <f t="shared" si="45"/>
        <v>9.4228719146556644E-2</v>
      </c>
      <c r="AM417" s="17">
        <f t="shared" si="46"/>
        <v>0.79927172415525904</v>
      </c>
      <c r="AN417" s="5">
        <f t="shared" si="47"/>
        <v>4.4723604618258625E-2</v>
      </c>
      <c r="AO417" s="17">
        <f t="shared" si="48"/>
        <v>6.4627648946769547</v>
      </c>
    </row>
    <row r="418" spans="35:41">
      <c r="AI418" s="1">
        <v>418</v>
      </c>
      <c r="AJ418" s="1" t="str">
        <f t="shared" si="44"/>
        <v/>
      </c>
      <c r="AK418" s="17">
        <v>406</v>
      </c>
      <c r="AL418" s="17">
        <f t="shared" si="45"/>
        <v>9.4360285797925186E-2</v>
      </c>
      <c r="AM418" s="17">
        <f t="shared" si="46"/>
        <v>0.79921892533877803</v>
      </c>
      <c r="AN418" s="5">
        <f t="shared" si="47"/>
        <v>4.4729513966290331E-2</v>
      </c>
      <c r="AO418" s="17">
        <f t="shared" si="48"/>
        <v>6.4628011210191003</v>
      </c>
    </row>
    <row r="419" spans="35:41">
      <c r="AI419" s="1">
        <v>419</v>
      </c>
      <c r="AJ419" s="1" t="str">
        <f t="shared" si="44"/>
        <v/>
      </c>
      <c r="AK419" s="17">
        <v>407</v>
      </c>
      <c r="AL419" s="17">
        <f t="shared" si="45"/>
        <v>9.4491693318788317E-2</v>
      </c>
      <c r="AM419" s="17">
        <f t="shared" si="46"/>
        <v>0.79916627297721676</v>
      </c>
      <c r="AN419" s="5">
        <f t="shared" si="47"/>
        <v>4.47354080892126E-2</v>
      </c>
      <c r="AO419" s="17">
        <f t="shared" si="48"/>
        <v>6.4628372315627596</v>
      </c>
    </row>
    <row r="420" spans="35:41">
      <c r="AI420" s="1">
        <v>420</v>
      </c>
      <c r="AJ420" s="1" t="str">
        <f t="shared" si="44"/>
        <v/>
      </c>
      <c r="AK420" s="17">
        <v>408</v>
      </c>
      <c r="AL420" s="17">
        <f t="shared" si="45"/>
        <v>9.462294228516048E-2</v>
      </c>
      <c r="AM420" s="17">
        <f t="shared" si="46"/>
        <v>0.79911376630917108</v>
      </c>
      <c r="AN420" s="5">
        <f t="shared" si="47"/>
        <v>4.474128706287131E-2</v>
      </c>
      <c r="AO420" s="17">
        <f t="shared" si="48"/>
        <v>6.4628732269428255</v>
      </c>
    </row>
    <row r="421" spans="35:41">
      <c r="AI421" s="1">
        <v>421</v>
      </c>
      <c r="AJ421" s="1" t="str">
        <f t="shared" si="44"/>
        <v/>
      </c>
      <c r="AK421" s="17">
        <v>409</v>
      </c>
      <c r="AL421" s="17">
        <f t="shared" si="45"/>
        <v>9.4754033269589338E-2</v>
      </c>
      <c r="AM421" s="17">
        <f t="shared" si="46"/>
        <v>0.79906140457904062</v>
      </c>
      <c r="AN421" s="5">
        <f t="shared" si="47"/>
        <v>4.4747150962551406E-2</v>
      </c>
      <c r="AO421" s="17">
        <f t="shared" si="48"/>
        <v>6.462909107789252</v>
      </c>
    </row>
    <row r="422" spans="35:41">
      <c r="AI422" s="1">
        <v>422</v>
      </c>
      <c r="AJ422" s="1" t="str">
        <f t="shared" si="44"/>
        <v/>
      </c>
      <c r="AK422" s="17">
        <v>410</v>
      </c>
      <c r="AL422" s="17">
        <f t="shared" si="45"/>
        <v>9.4884966841185067E-2</v>
      </c>
      <c r="AM422" s="17">
        <f t="shared" si="46"/>
        <v>0.79900918703696999</v>
      </c>
      <c r="AN422" s="5">
        <f t="shared" si="47"/>
        <v>4.4752999862982451E-2</v>
      </c>
      <c r="AO422" s="17">
        <f t="shared" si="48"/>
        <v>6.4629448747270981</v>
      </c>
    </row>
    <row r="423" spans="35:41">
      <c r="AI423" s="1">
        <v>423</v>
      </c>
      <c r="AJ423" s="1" t="str">
        <f t="shared" si="44"/>
        <v/>
      </c>
      <c r="AK423" s="17">
        <v>411</v>
      </c>
      <c r="AL423" s="17">
        <f t="shared" si="45"/>
        <v>9.5015743565649083E-2</v>
      </c>
      <c r="AM423" s="17">
        <f t="shared" si="46"/>
        <v>0.79895711293879146</v>
      </c>
      <c r="AN423" s="5">
        <f t="shared" si="47"/>
        <v>4.4758833838344038E-2</v>
      </c>
      <c r="AO423" s="17">
        <f t="shared" si="48"/>
        <v>6.4629805283765798</v>
      </c>
    </row>
    <row r="424" spans="35:41">
      <c r="AI424" s="1">
        <v>424</v>
      </c>
      <c r="AJ424" s="1" t="str">
        <f t="shared" si="44"/>
        <v/>
      </c>
      <c r="AK424" s="17">
        <v>412</v>
      </c>
      <c r="AL424" s="17">
        <f t="shared" si="45"/>
        <v>9.5146364005302575E-2</v>
      </c>
      <c r="AM424" s="17">
        <f t="shared" si="46"/>
        <v>0.79890518154596823</v>
      </c>
      <c r="AN424" s="5">
        <f t="shared" si="47"/>
        <v>4.4764652962271154E-2</v>
      </c>
      <c r="AO424" s="17">
        <f t="shared" si="48"/>
        <v>6.4630160693531131</v>
      </c>
    </row>
    <row r="425" spans="35:41">
      <c r="AI425" s="1">
        <v>425</v>
      </c>
      <c r="AJ425" s="1" t="str">
        <f t="shared" si="44"/>
        <v/>
      </c>
      <c r="AK425" s="17">
        <v>413</v>
      </c>
      <c r="AL425" s="17">
        <f t="shared" si="45"/>
        <v>9.5276828719114762E-2</v>
      </c>
      <c r="AM425" s="17">
        <f t="shared" si="46"/>
        <v>0.79885339212553863</v>
      </c>
      <c r="AN425" s="5">
        <f t="shared" si="47"/>
        <v>4.4770457307859439E-2</v>
      </c>
      <c r="AO425" s="17">
        <f t="shared" si="48"/>
        <v>6.4630514982673706</v>
      </c>
    </row>
    <row r="426" spans="35:41">
      <c r="AI426" s="1">
        <v>426</v>
      </c>
      <c r="AJ426" s="1" t="str">
        <f t="shared" si="44"/>
        <v/>
      </c>
      <c r="AK426" s="17">
        <v>414</v>
      </c>
      <c r="AL426" s="17">
        <f t="shared" si="45"/>
        <v>9.5407138262730756E-2</v>
      </c>
      <c r="AM426" s="17">
        <f t="shared" si="46"/>
        <v>0.79880174395005987</v>
      </c>
      <c r="AN426" s="5">
        <f t="shared" si="47"/>
        <v>4.4776246947670524E-2</v>
      </c>
      <c r="AO426" s="17">
        <f t="shared" si="48"/>
        <v>6.4630868157253225</v>
      </c>
    </row>
    <row r="427" spans="35:41">
      <c r="AI427" s="1">
        <v>427</v>
      </c>
      <c r="AJ427" s="1" t="str">
        <f t="shared" si="44"/>
        <v/>
      </c>
      <c r="AK427" s="17">
        <v>415</v>
      </c>
      <c r="AL427" s="17">
        <f t="shared" si="45"/>
        <v>9.5537293188499156E-2</v>
      </c>
      <c r="AM427" s="17">
        <f t="shared" si="46"/>
        <v>0.79875023629755415</v>
      </c>
      <c r="AN427" s="5">
        <f t="shared" si="47"/>
        <v>4.4782021953737094E-2</v>
      </c>
      <c r="AO427" s="17">
        <f t="shared" si="48"/>
        <v>6.4631220223282844</v>
      </c>
    </row>
    <row r="428" spans="35:41">
      <c r="AI428" s="1">
        <v>428</v>
      </c>
      <c r="AJ428" s="1" t="str">
        <f t="shared" si="44"/>
        <v/>
      </c>
      <c r="AK428" s="17">
        <v>416</v>
      </c>
      <c r="AL428" s="17">
        <f t="shared" si="45"/>
        <v>9.5667294045499424E-2</v>
      </c>
      <c r="AM428" s="17">
        <f t="shared" si="46"/>
        <v>0.79869886845145388</v>
      </c>
      <c r="AN428" s="5">
        <f t="shared" si="47"/>
        <v>4.4787782397568088E-2</v>
      </c>
      <c r="AO428" s="17">
        <f t="shared" si="48"/>
        <v>6.4631571186729673</v>
      </c>
    </row>
    <row r="429" spans="35:41">
      <c r="AI429" s="1">
        <v>429</v>
      </c>
      <c r="AJ429" s="1" t="str">
        <f t="shared" ref="AJ429:AJ492" si="49">IF(O429="","",AI429)</f>
        <v/>
      </c>
      <c r="AK429" s="17">
        <v>417</v>
      </c>
      <c r="AL429" s="17">
        <f t="shared" si="45"/>
        <v>9.5797141379568823E-2</v>
      </c>
      <c r="AM429" s="17">
        <f t="shared" si="46"/>
        <v>0.79864763970054953</v>
      </c>
      <c r="AN429" s="5">
        <f t="shared" si="47"/>
        <v>4.4793528350153627E-2</v>
      </c>
      <c r="AO429" s="17">
        <f t="shared" si="48"/>
        <v>6.4631921053515207</v>
      </c>
    </row>
    <row r="430" spans="35:41">
      <c r="AI430" s="1">
        <v>430</v>
      </c>
      <c r="AJ430" s="1" t="str">
        <f t="shared" si="49"/>
        <v/>
      </c>
      <c r="AK430" s="17">
        <v>418</v>
      </c>
      <c r="AL430" s="17">
        <f t="shared" si="45"/>
        <v>9.5926835733329274E-2</v>
      </c>
      <c r="AM430" s="17">
        <f t="shared" si="46"/>
        <v>0.79859654933893476</v>
      </c>
      <c r="AN430" s="5">
        <f t="shared" si="47"/>
        <v>4.479925988197022E-2</v>
      </c>
      <c r="AO430" s="17">
        <f t="shared" si="48"/>
        <v>6.4632269829515749</v>
      </c>
    </row>
    <row r="431" spans="35:41">
      <c r="AI431" s="1">
        <v>431</v>
      </c>
      <c r="AJ431" s="1" t="str">
        <f t="shared" si="49"/>
        <v/>
      </c>
      <c r="AK431" s="17">
        <v>419</v>
      </c>
      <c r="AL431" s="17">
        <f t="shared" si="45"/>
        <v>9.6056377646213692E-2</v>
      </c>
      <c r="AM431" s="17">
        <f t="shared" si="46"/>
        <v>0.79854559666595692</v>
      </c>
      <c r="AN431" s="5">
        <f t="shared" si="47"/>
        <v>4.4804977062985397E-2</v>
      </c>
      <c r="AO431" s="17">
        <f t="shared" si="48"/>
        <v>6.4632617520562938</v>
      </c>
    </row>
    <row r="432" spans="35:41">
      <c r="AI432" s="1">
        <v>432</v>
      </c>
      <c r="AJ432" s="1" t="str">
        <f t="shared" si="49"/>
        <v/>
      </c>
      <c r="AK432" s="17">
        <v>420</v>
      </c>
      <c r="AL432" s="17">
        <f t="shared" si="45"/>
        <v>9.6185767654492216E-2</v>
      </c>
      <c r="AM432" s="17">
        <f t="shared" si="46"/>
        <v>0.79849478098616355</v>
      </c>
      <c r="AN432" s="5">
        <f t="shared" si="47"/>
        <v>4.4810679962662824E-2</v>
      </c>
      <c r="AO432" s="17">
        <f t="shared" si="48"/>
        <v>6.4632964132444091</v>
      </c>
    </row>
    <row r="433" spans="35:41">
      <c r="AI433" s="1">
        <v>433</v>
      </c>
      <c r="AJ433" s="1" t="str">
        <f t="shared" si="49"/>
        <v/>
      </c>
      <c r="AK433" s="17">
        <v>421</v>
      </c>
      <c r="AL433" s="17">
        <f t="shared" si="45"/>
        <v>9.6315006291298147E-2</v>
      </c>
      <c r="AM433" s="17">
        <f t="shared" si="46"/>
        <v>0.79844410160925228</v>
      </c>
      <c r="AN433" s="5">
        <f t="shared" si="47"/>
        <v>4.4816368649967034E-2</v>
      </c>
      <c r="AO433" s="17">
        <f t="shared" si="48"/>
        <v>6.4633309670902737</v>
      </c>
    </row>
    <row r="434" spans="35:41">
      <c r="AI434" s="1">
        <v>434</v>
      </c>
      <c r="AJ434" s="1" t="str">
        <f t="shared" si="49"/>
        <v/>
      </c>
      <c r="AK434" s="17">
        <v>422</v>
      </c>
      <c r="AL434" s="17">
        <f t="shared" si="45"/>
        <v>9.6444094086653498E-2</v>
      </c>
      <c r="AM434" s="17">
        <f t="shared" si="46"/>
        <v>0.79839355785002109</v>
      </c>
      <c r="AN434" s="5">
        <f t="shared" si="47"/>
        <v>4.4822043193368112E-2</v>
      </c>
      <c r="AO434" s="17">
        <f t="shared" si="48"/>
        <v>6.4633654141638921</v>
      </c>
    </row>
    <row r="435" spans="35:41">
      <c r="AI435" s="1">
        <v>435</v>
      </c>
      <c r="AJ435" s="1" t="str">
        <f t="shared" si="49"/>
        <v/>
      </c>
      <c r="AK435" s="17">
        <v>423</v>
      </c>
      <c r="AL435" s="17">
        <f t="shared" si="45"/>
        <v>9.657303156749443E-2</v>
      </c>
      <c r="AM435" s="17">
        <f t="shared" si="46"/>
        <v>0.7983431490283176</v>
      </c>
      <c r="AN435" s="5">
        <f t="shared" si="47"/>
        <v>4.4827703660846513E-2</v>
      </c>
      <c r="AO435" s="17">
        <f t="shared" si="48"/>
        <v>6.4633997550309807</v>
      </c>
    </row>
    <row r="436" spans="35:41">
      <c r="AI436" s="1">
        <v>436</v>
      </c>
      <c r="AJ436" s="1" t="str">
        <f t="shared" si="49"/>
        <v/>
      </c>
      <c r="AK436" s="17">
        <v>424</v>
      </c>
      <c r="AL436" s="17">
        <f t="shared" si="45"/>
        <v>9.6701819257696262E-2</v>
      </c>
      <c r="AM436" s="17">
        <f t="shared" si="46"/>
        <v>0.79829287446899122</v>
      </c>
      <c r="AN436" s="5">
        <f t="shared" si="47"/>
        <v>4.4833350119897614E-2</v>
      </c>
      <c r="AO436" s="17">
        <f t="shared" si="48"/>
        <v>6.4634339902529918</v>
      </c>
    </row>
    <row r="437" spans="35:41">
      <c r="AI437" s="1">
        <v>437</v>
      </c>
      <c r="AJ437" s="1" t="str">
        <f t="shared" si="49"/>
        <v/>
      </c>
      <c r="AK437" s="17">
        <v>425</v>
      </c>
      <c r="AL437" s="17">
        <f t="shared" si="45"/>
        <v>9.6830457678098392E-2</v>
      </c>
      <c r="AM437" s="17">
        <f t="shared" si="46"/>
        <v>0.79824273350184372</v>
      </c>
      <c r="AN437" s="5">
        <f t="shared" si="47"/>
        <v>4.483898263753637E-2</v>
      </c>
      <c r="AO437" s="17">
        <f t="shared" si="48"/>
        <v>6.4634681203871649</v>
      </c>
    </row>
    <row r="438" spans="35:41">
      <c r="AI438" s="1">
        <v>438</v>
      </c>
      <c r="AJ438" s="1" t="str">
        <f t="shared" si="49"/>
        <v/>
      </c>
      <c r="AK438" s="17">
        <v>426</v>
      </c>
      <c r="AL438" s="17">
        <f t="shared" si="45"/>
        <v>9.6958947346528809E-2</v>
      </c>
      <c r="AM438" s="17">
        <f t="shared" si="46"/>
        <v>0.79819272546158238</v>
      </c>
      <c r="AN438" s="5">
        <f t="shared" si="47"/>
        <v>4.4844601280301745E-2</v>
      </c>
      <c r="AO438" s="17">
        <f t="shared" si="48"/>
        <v>6.4635021459865687</v>
      </c>
    </row>
    <row r="439" spans="35:41">
      <c r="AI439" s="1">
        <v>439</v>
      </c>
      <c r="AJ439" s="1" t="str">
        <f t="shared" si="49"/>
        <v/>
      </c>
      <c r="AK439" s="17">
        <v>427</v>
      </c>
      <c r="AL439" s="17">
        <f t="shared" si="45"/>
        <v>9.7087288777828448E-2</v>
      </c>
      <c r="AM439" s="17">
        <f t="shared" si="46"/>
        <v>0.79814284968777172</v>
      </c>
      <c r="AN439" s="5">
        <f t="shared" si="47"/>
        <v>4.4850206114261319E-2</v>
      </c>
      <c r="AO439" s="17">
        <f t="shared" si="48"/>
        <v>6.4635360676001357</v>
      </c>
    </row>
    <row r="440" spans="35:41">
      <c r="AI440" s="1">
        <v>440</v>
      </c>
      <c r="AJ440" s="1" t="str">
        <f t="shared" si="49"/>
        <v/>
      </c>
      <c r="AK440" s="17">
        <v>428</v>
      </c>
      <c r="AL440" s="17">
        <f t="shared" si="45"/>
        <v>9.7215482483875251E-2</v>
      </c>
      <c r="AM440" s="17">
        <f t="shared" si="46"/>
        <v>0.79809310552478763</v>
      </c>
      <c r="AN440" s="5">
        <f t="shared" si="47"/>
        <v>4.4855797205015611E-2</v>
      </c>
      <c r="AO440" s="17">
        <f t="shared" si="48"/>
        <v>6.4635698857727073</v>
      </c>
    </row>
    <row r="441" spans="35:41">
      <c r="AI441" s="1">
        <v>441</v>
      </c>
      <c r="AJ441" s="1" t="str">
        <f t="shared" si="49"/>
        <v/>
      </c>
      <c r="AK441" s="17">
        <v>429</v>
      </c>
      <c r="AL441" s="17">
        <f t="shared" si="45"/>
        <v>9.7343528973607957E-2</v>
      </c>
      <c r="AM441" s="17">
        <f t="shared" si="46"/>
        <v>0.79804349232177052</v>
      </c>
      <c r="AN441" s="5">
        <f t="shared" si="47"/>
        <v>4.4861374617702551E-2</v>
      </c>
      <c r="AO441" s="17">
        <f t="shared" si="48"/>
        <v>6.4636036010450697</v>
      </c>
    </row>
    <row r="442" spans="35:41">
      <c r="AI442" s="1">
        <v>442</v>
      </c>
      <c r="AJ442" s="1" t="str">
        <f t="shared" si="49"/>
        <v/>
      </c>
      <c r="AK442" s="17">
        <v>430</v>
      </c>
      <c r="AL442" s="17">
        <f t="shared" si="45"/>
        <v>9.7471428753049733E-2</v>
      </c>
      <c r="AM442" s="17">
        <f t="shared" si="46"/>
        <v>0.79799400943258025</v>
      </c>
      <c r="AN442" s="5">
        <f t="shared" si="47"/>
        <v>4.4866938417001727E-2</v>
      </c>
      <c r="AO442" s="17">
        <f t="shared" si="48"/>
        <v>6.463637213953997</v>
      </c>
    </row>
    <row r="443" spans="35:41">
      <c r="AI443" s="1">
        <v>443</v>
      </c>
      <c r="AJ443" s="1" t="str">
        <f t="shared" si="49"/>
        <v/>
      </c>
      <c r="AK443" s="17">
        <v>431</v>
      </c>
      <c r="AL443" s="17">
        <f t="shared" si="45"/>
        <v>9.7599182325331421E-2</v>
      </c>
      <c r="AM443" s="17">
        <f t="shared" si="46"/>
        <v>0.79794465621575095</v>
      </c>
      <c r="AN443" s="5">
        <f t="shared" si="47"/>
        <v>4.4872488667138673E-2</v>
      </c>
      <c r="AO443" s="17">
        <f t="shared" si="48"/>
        <v>6.4636707250322853</v>
      </c>
    </row>
    <row r="444" spans="35:41">
      <c r="AI444" s="1">
        <v>444</v>
      </c>
      <c r="AJ444" s="1" t="str">
        <f t="shared" si="49"/>
        <v/>
      </c>
      <c r="AK444" s="17">
        <v>432</v>
      </c>
      <c r="AL444" s="17">
        <f t="shared" si="45"/>
        <v>9.7726790190714716E-2</v>
      </c>
      <c r="AM444" s="17">
        <f t="shared" si="46"/>
        <v>0.79789543203444635</v>
      </c>
      <c r="AN444" s="5">
        <f t="shared" si="47"/>
        <v>4.4878025431889117E-2</v>
      </c>
      <c r="AO444" s="17">
        <f t="shared" si="48"/>
        <v>6.4637041348087934</v>
      </c>
    </row>
    <row r="445" spans="35:41">
      <c r="AI445" s="1">
        <v>445</v>
      </c>
      <c r="AJ445" s="1" t="str">
        <f t="shared" si="49"/>
        <v/>
      </c>
      <c r="AK445" s="17">
        <v>433</v>
      </c>
      <c r="AL445" s="17">
        <f t="shared" si="45"/>
        <v>9.7854252846614975E-2</v>
      </c>
      <c r="AM445" s="17">
        <f t="shared" si="46"/>
        <v>0.79784633625641588</v>
      </c>
      <c r="AN445" s="5">
        <f t="shared" si="47"/>
        <v>4.4883548774583164E-2</v>
      </c>
      <c r="AO445" s="17">
        <f t="shared" si="48"/>
        <v>6.4637374438084807</v>
      </c>
    </row>
    <row r="446" spans="35:41">
      <c r="AI446" s="1">
        <v>446</v>
      </c>
      <c r="AJ446" s="1" t="str">
        <f t="shared" si="49"/>
        <v/>
      </c>
      <c r="AK446" s="17">
        <v>434</v>
      </c>
      <c r="AL446" s="17">
        <f t="shared" si="45"/>
        <v>9.7981570787623831E-2</v>
      </c>
      <c r="AM446" s="17">
        <f t="shared" si="46"/>
        <v>0.79779736825395087</v>
      </c>
      <c r="AN446" s="5">
        <f t="shared" si="47"/>
        <v>4.4889058758109418E-2</v>
      </c>
      <c r="AO446" s="17">
        <f t="shared" si="48"/>
        <v>6.4637706525524461</v>
      </c>
    </row>
    <row r="447" spans="35:41">
      <c r="AI447" s="1">
        <v>447</v>
      </c>
      <c r="AJ447" s="1" t="str">
        <f t="shared" si="49"/>
        <v/>
      </c>
      <c r="AK447" s="17">
        <v>435</v>
      </c>
      <c r="AL447" s="17">
        <f t="shared" si="45"/>
        <v>9.8108744505531628E-2</v>
      </c>
      <c r="AM447" s="17">
        <f t="shared" si="46"/>
        <v>0.79774852740384261</v>
      </c>
      <c r="AN447" s="5">
        <f t="shared" si="47"/>
        <v>4.4894555444918986E-2</v>
      </c>
      <c r="AO447" s="17">
        <f t="shared" si="48"/>
        <v>6.4638037615579567</v>
      </c>
    </row>
    <row r="448" spans="35:41">
      <c r="AI448" s="1">
        <v>448</v>
      </c>
      <c r="AJ448" s="1" t="str">
        <f t="shared" si="49"/>
        <v/>
      </c>
      <c r="AK448" s="17">
        <v>436</v>
      </c>
      <c r="AL448" s="17">
        <f t="shared" si="45"/>
        <v>9.8235774489349517E-2</v>
      </c>
      <c r="AM448" s="17">
        <f t="shared" si="46"/>
        <v>0.79769981308733828</v>
      </c>
      <c r="AN448" s="5">
        <f t="shared" si="47"/>
        <v>4.4900038897029662E-2</v>
      </c>
      <c r="AO448" s="17">
        <f t="shared" si="48"/>
        <v>6.4638367713384994</v>
      </c>
    </row>
    <row r="449" spans="35:41">
      <c r="AI449" s="1">
        <v>449</v>
      </c>
      <c r="AJ449" s="1" t="str">
        <f t="shared" si="49"/>
        <v/>
      </c>
      <c r="AK449" s="17">
        <v>437</v>
      </c>
      <c r="AL449" s="17">
        <f t="shared" si="45"/>
        <v>9.8362661225331452E-2</v>
      </c>
      <c r="AM449" s="17">
        <f t="shared" si="46"/>
        <v>0.7976512246901003</v>
      </c>
      <c r="AN449" s="5">
        <f t="shared" si="47"/>
        <v>4.4905509176029798E-2</v>
      </c>
      <c r="AO449" s="17">
        <f t="shared" si="48"/>
        <v>6.4638696824038</v>
      </c>
    </row>
    <row r="450" spans="35:41">
      <c r="AI450" s="1">
        <v>450</v>
      </c>
      <c r="AJ450" s="1" t="str">
        <f t="shared" si="49"/>
        <v/>
      </c>
      <c r="AK450" s="17">
        <v>438</v>
      </c>
      <c r="AL450" s="17">
        <f t="shared" si="45"/>
        <v>9.848940519699588E-2</v>
      </c>
      <c r="AM450" s="17">
        <f t="shared" si="46"/>
        <v>0.7976027616021647</v>
      </c>
      <c r="AN450" s="5">
        <f t="shared" si="47"/>
        <v>4.4910966343082233E-2</v>
      </c>
      <c r="AO450" s="17">
        <f t="shared" si="48"/>
        <v>6.4639024952598687</v>
      </c>
    </row>
    <row r="451" spans="35:41">
      <c r="AI451" s="1">
        <v>451</v>
      </c>
      <c r="AJ451" s="1" t="str">
        <f t="shared" si="49"/>
        <v/>
      </c>
      <c r="AK451" s="17">
        <v>439</v>
      </c>
      <c r="AL451" s="17">
        <f t="shared" si="45"/>
        <v>9.8616006885147253E-2</v>
      </c>
      <c r="AM451" s="17">
        <f t="shared" si="46"/>
        <v>0.79755442321789904</v>
      </c>
      <c r="AN451" s="5">
        <f t="shared" si="47"/>
        <v>4.491641045892833E-2</v>
      </c>
      <c r="AO451" s="17">
        <f t="shared" si="48"/>
        <v>6.4639352104090335</v>
      </c>
    </row>
    <row r="452" spans="35:41">
      <c r="AI452" s="1">
        <v>452</v>
      </c>
      <c r="AJ452" s="1" t="str">
        <f t="shared" si="49"/>
        <v/>
      </c>
      <c r="AK452" s="17">
        <v>440</v>
      </c>
      <c r="AL452" s="17">
        <f t="shared" si="45"/>
        <v>9.8742466767897261E-2</v>
      </c>
      <c r="AM452" s="17">
        <f t="shared" si="46"/>
        <v>0.79750620893596336</v>
      </c>
      <c r="AN452" s="5">
        <f t="shared" si="47"/>
        <v>4.492184158389164E-2</v>
      </c>
      <c r="AO452" s="17">
        <f t="shared" si="48"/>
        <v>6.4639678283499755</v>
      </c>
    </row>
    <row r="453" spans="35:41">
      <c r="AI453" s="1">
        <v>453</v>
      </c>
      <c r="AJ453" s="1" t="str">
        <f t="shared" si="49"/>
        <v/>
      </c>
      <c r="AK453" s="17">
        <v>441</v>
      </c>
      <c r="AL453" s="17">
        <f t="shared" si="45"/>
        <v>9.8868785320685965E-2</v>
      </c>
      <c r="AM453" s="17">
        <f t="shared" si="46"/>
        <v>0.79745811815926904</v>
      </c>
      <c r="AN453" s="5">
        <f t="shared" si="47"/>
        <v>4.4927259777881867E-2</v>
      </c>
      <c r="AO453" s="17">
        <f t="shared" si="48"/>
        <v>6.4640003495777627</v>
      </c>
    </row>
    <row r="454" spans="35:41">
      <c r="AI454" s="1">
        <v>454</v>
      </c>
      <c r="AJ454" s="1" t="str">
        <f t="shared" si="49"/>
        <v/>
      </c>
      <c r="AK454" s="17">
        <v>442</v>
      </c>
      <c r="AL454" s="17">
        <f t="shared" si="45"/>
        <v>9.8994963016302631E-2</v>
      </c>
      <c r="AM454" s="17">
        <f t="shared" si="46"/>
        <v>0.79741015029493989</v>
      </c>
      <c r="AN454" s="5">
        <f t="shared" si="47"/>
        <v>4.4932665100398526E-2</v>
      </c>
      <c r="AO454" s="17">
        <f t="shared" si="48"/>
        <v>6.464032774583881</v>
      </c>
    </row>
    <row r="455" spans="35:41">
      <c r="AI455" s="1">
        <v>455</v>
      </c>
      <c r="AJ455" s="1" t="str">
        <f t="shared" si="49"/>
        <v/>
      </c>
      <c r="AK455" s="17">
        <v>443</v>
      </c>
      <c r="AL455" s="17">
        <f t="shared" si="45"/>
        <v>9.9121000324906339E-2</v>
      </c>
      <c r="AM455" s="17">
        <f t="shared" si="46"/>
        <v>0.7973623047542725</v>
      </c>
      <c r="AN455" s="5">
        <f t="shared" si="47"/>
        <v>4.4938057610534737E-2</v>
      </c>
      <c r="AO455" s="17">
        <f t="shared" si="48"/>
        <v>6.4640651038562691</v>
      </c>
    </row>
    <row r="456" spans="35:41">
      <c r="AI456" s="1">
        <v>456</v>
      </c>
      <c r="AJ456" s="1" t="str">
        <f t="shared" si="49"/>
        <v/>
      </c>
      <c r="AK456" s="17">
        <v>444</v>
      </c>
      <c r="AL456" s="17">
        <f t="shared" si="45"/>
        <v>9.924689771404642E-2</v>
      </c>
      <c r="AM456" s="17">
        <f t="shared" si="46"/>
        <v>0.79731458095269814</v>
      </c>
      <c r="AN456" s="5">
        <f t="shared" si="47"/>
        <v>4.4943437366980851E-2</v>
      </c>
      <c r="AO456" s="17">
        <f t="shared" si="48"/>
        <v>6.464097337879358</v>
      </c>
    </row>
    <row r="457" spans="35:41">
      <c r="AI457" s="1">
        <v>457</v>
      </c>
      <c r="AJ457" s="1" t="str">
        <f t="shared" si="49"/>
        <v/>
      </c>
      <c r="AK457" s="17">
        <v>445</v>
      </c>
      <c r="AL457" s="17">
        <f t="shared" si="45"/>
        <v>9.9372655648682778E-2</v>
      </c>
      <c r="AM457" s="17">
        <f t="shared" si="46"/>
        <v>0.79726697830974369</v>
      </c>
      <c r="AN457" s="5">
        <f t="shared" si="47"/>
        <v>4.494880442802815E-2</v>
      </c>
      <c r="AO457" s="17">
        <f t="shared" si="48"/>
        <v>6.4641294771340956</v>
      </c>
    </row>
    <row r="458" spans="35:41">
      <c r="AI458" s="1">
        <v>458</v>
      </c>
      <c r="AJ458" s="1" t="str">
        <f t="shared" si="49"/>
        <v/>
      </c>
      <c r="AK458" s="17">
        <v>446</v>
      </c>
      <c r="AL458" s="17">
        <f t="shared" si="45"/>
        <v>9.9498274591205818E-2</v>
      </c>
      <c r="AM458" s="17">
        <f t="shared" si="46"/>
        <v>0.79721949624899513</v>
      </c>
      <c r="AN458" s="5">
        <f t="shared" si="47"/>
        <v>4.4954158851572334E-2</v>
      </c>
      <c r="AO458" s="17">
        <f t="shared" si="48"/>
        <v>6.4641615220979816</v>
      </c>
    </row>
    <row r="459" spans="35:41">
      <c r="AI459" s="1">
        <v>459</v>
      </c>
      <c r="AJ459" s="1" t="str">
        <f t="shared" si="49"/>
        <v/>
      </c>
      <c r="AK459" s="17">
        <v>447</v>
      </c>
      <c r="AL459" s="17">
        <f t="shared" si="45"/>
        <v>9.9623755001456357E-2</v>
      </c>
      <c r="AM459" s="17">
        <f t="shared" si="46"/>
        <v>0.79717213419805821</v>
      </c>
      <c r="AN459" s="5">
        <f t="shared" si="47"/>
        <v>4.495950069511729E-2</v>
      </c>
      <c r="AO459" s="17">
        <f t="shared" si="48"/>
        <v>6.464193473245099</v>
      </c>
    </row>
    <row r="460" spans="35:41">
      <c r="AI460" s="1">
        <v>460</v>
      </c>
      <c r="AJ460" s="1" t="str">
        <f t="shared" si="49"/>
        <v/>
      </c>
      <c r="AK460" s="17">
        <v>448</v>
      </c>
      <c r="AL460" s="17">
        <f t="shared" si="45"/>
        <v>9.9749097336745196E-2</v>
      </c>
      <c r="AM460" s="17">
        <f t="shared" si="46"/>
        <v>0.79712489158852384</v>
      </c>
      <c r="AN460" s="5">
        <f t="shared" si="47"/>
        <v>4.4964830015778334E-2</v>
      </c>
      <c r="AO460" s="17">
        <f t="shared" si="48"/>
        <v>6.4642253310461522</v>
      </c>
    </row>
    <row r="461" spans="35:41">
      <c r="AI461" s="1">
        <v>461</v>
      </c>
      <c r="AJ461" s="1" t="str">
        <f t="shared" si="49"/>
        <v/>
      </c>
      <c r="AK461" s="17">
        <v>449</v>
      </c>
      <c r="AL461" s="17">
        <f t="shared" ref="AL461:AL512" si="50">(-(10^-$O$3)+SQRT((10^-(2*$O$3))+4*(10^-$O$3)*AK461*0.001))/2</f>
        <v>9.9874302051872629E-2</v>
      </c>
      <c r="AM461" s="17">
        <f t="shared" ref="AM461:AM512" si="51">10^-($I$3*SQRT(AL461)/(1+$I$4*SQRT(AL461)))</f>
        <v>0.79707776785592965</v>
      </c>
      <c r="AN461" s="5">
        <f t="shared" ref="AN461:AN512" si="52">(10^-$O$3)/AM461^2</f>
        <v>4.4970146870285929E-2</v>
      </c>
      <c r="AO461" s="17">
        <f t="shared" ref="AO461:AO512" si="53">$O$5*(-AN461+SQRT((AN461^2)+4*AN461*AK461*0.001))/(2*AK461*0.001)+$O$4*(1-(-AN461+SQRT((AN461^2)+4*AN461*AK461*0.001))/(2*AK461*0.001))</f>
        <v>6.4642570959684864</v>
      </c>
    </row>
    <row r="462" spans="35:41">
      <c r="AI462" s="1">
        <v>462</v>
      </c>
      <c r="AJ462" s="1" t="str">
        <f t="shared" si="49"/>
        <v/>
      </c>
      <c r="AK462" s="17">
        <v>450</v>
      </c>
      <c r="AL462" s="17">
        <f t="shared" si="50"/>
        <v>9.9999369599147667E-2</v>
      </c>
      <c r="AM462" s="17">
        <f t="shared" si="51"/>
        <v>0.79703076243972526</v>
      </c>
      <c r="AN462" s="5">
        <f t="shared" si="52"/>
        <v>4.4975451314988937E-2</v>
      </c>
      <c r="AO462" s="17">
        <f t="shared" si="53"/>
        <v>6.4642887684761288</v>
      </c>
    </row>
    <row r="463" spans="35:41">
      <c r="AI463" s="1">
        <v>463</v>
      </c>
      <c r="AJ463" s="1" t="str">
        <f t="shared" si="49"/>
        <v/>
      </c>
      <c r="AK463" s="17">
        <v>451</v>
      </c>
      <c r="AL463" s="17">
        <f t="shared" si="50"/>
        <v>0.10012430042840707</v>
      </c>
      <c r="AM463" s="17">
        <f t="shared" si="51"/>
        <v>0.79698387478323562</v>
      </c>
      <c r="AN463" s="5">
        <f t="shared" si="52"/>
        <v>4.498074340585817E-2</v>
      </c>
      <c r="AO463" s="17">
        <f t="shared" si="53"/>
        <v>6.4643203490298147</v>
      </c>
    </row>
    <row r="464" spans="35:41">
      <c r="AI464" s="1">
        <v>464</v>
      </c>
      <c r="AJ464" s="1" t="str">
        <f t="shared" si="49"/>
        <v/>
      </c>
      <c r="AK464" s="17">
        <v>452</v>
      </c>
      <c r="AL464" s="17">
        <f t="shared" si="50"/>
        <v>0.10024909498703433</v>
      </c>
      <c r="AM464" s="17">
        <f t="shared" si="51"/>
        <v>0.79693710433362597</v>
      </c>
      <c r="AN464" s="5">
        <f t="shared" si="52"/>
        <v>4.4986023198489704E-2</v>
      </c>
      <c r="AO464" s="17">
        <f t="shared" si="53"/>
        <v>6.4643518380870191</v>
      </c>
    </row>
    <row r="465" spans="35:41">
      <c r="AI465" s="1">
        <v>465</v>
      </c>
      <c r="AJ465" s="1" t="str">
        <f t="shared" si="49"/>
        <v/>
      </c>
      <c r="AK465" s="17">
        <v>453</v>
      </c>
      <c r="AL465" s="17">
        <f t="shared" si="50"/>
        <v>0.1003737537199782</v>
      </c>
      <c r="AM465" s="17">
        <f t="shared" si="51"/>
        <v>0.79689045054186736</v>
      </c>
      <c r="AN465" s="5">
        <f t="shared" si="52"/>
        <v>4.4991290748108134E-2</v>
      </c>
      <c r="AO465" s="17">
        <f t="shared" si="53"/>
        <v>6.464383236101984</v>
      </c>
    </row>
    <row r="466" spans="35:41">
      <c r="AI466" s="1">
        <v>466</v>
      </c>
      <c r="AJ466" s="1" t="str">
        <f t="shared" si="49"/>
        <v/>
      </c>
      <c r="AK466" s="17">
        <v>454</v>
      </c>
      <c r="AL466" s="17">
        <f t="shared" si="50"/>
        <v>0.10049827706977134</v>
      </c>
      <c r="AM466" s="17">
        <f t="shared" si="51"/>
        <v>0.79684391286270184</v>
      </c>
      <c r="AN466" s="5">
        <f t="shared" si="52"/>
        <v>4.4996546109569963E-2</v>
      </c>
      <c r="AO466" s="17">
        <f t="shared" si="53"/>
        <v>6.4644145435257521</v>
      </c>
    </row>
    <row r="467" spans="35:41">
      <c r="AI467" s="1">
        <v>467</v>
      </c>
      <c r="AJ467" s="1" t="str">
        <f t="shared" si="49"/>
        <v/>
      </c>
      <c r="AK467" s="17">
        <v>455</v>
      </c>
      <c r="AL467" s="17">
        <f t="shared" si="50"/>
        <v>0.10062266547654859</v>
      </c>
      <c r="AM467" s="17">
        <f t="shared" si="51"/>
        <v>0.79679749075460815</v>
      </c>
      <c r="AN467" s="5">
        <f t="shared" si="52"/>
        <v>4.5001789337366802E-2</v>
      </c>
      <c r="AO467" s="17">
        <f t="shared" si="53"/>
        <v>6.4644457608061954</v>
      </c>
    </row>
    <row r="468" spans="35:41">
      <c r="AI468" s="1">
        <v>468</v>
      </c>
      <c r="AJ468" s="1" t="str">
        <f t="shared" si="49"/>
        <v/>
      </c>
      <c r="AK468" s="17">
        <v>456</v>
      </c>
      <c r="AL468" s="17">
        <f t="shared" si="50"/>
        <v>0.10074691937806514</v>
      </c>
      <c r="AM468" s="17">
        <f t="shared" si="51"/>
        <v>0.79675118367976849</v>
      </c>
      <c r="AN468" s="5">
        <f t="shared" si="52"/>
        <v>4.5007020485628602E-2</v>
      </c>
      <c r="AO468" s="17">
        <f t="shared" si="53"/>
        <v>6.4644768883880372</v>
      </c>
    </row>
    <row r="469" spans="35:41">
      <c r="AI469" s="1">
        <v>469</v>
      </c>
      <c r="AJ469" s="1" t="str">
        <f t="shared" si="49"/>
        <v/>
      </c>
      <c r="AK469" s="17">
        <v>457</v>
      </c>
      <c r="AL469" s="17">
        <f t="shared" si="50"/>
        <v>0.10087103920971444</v>
      </c>
      <c r="AM469" s="17">
        <f t="shared" si="51"/>
        <v>0.79670499110403448</v>
      </c>
      <c r="AN469" s="5">
        <f t="shared" si="52"/>
        <v>4.5012239608126871E-2</v>
      </c>
      <c r="AO469" s="17">
        <f t="shared" si="53"/>
        <v>6.4645079267128915</v>
      </c>
    </row>
    <row r="470" spans="35:41">
      <c r="AI470" s="1">
        <v>470</v>
      </c>
      <c r="AJ470" s="1" t="str">
        <f t="shared" si="49"/>
        <v/>
      </c>
      <c r="AK470" s="17">
        <v>458</v>
      </c>
      <c r="AL470" s="17">
        <f t="shared" si="50"/>
        <v>0.10099502540454609</v>
      </c>
      <c r="AM470" s="17">
        <f t="shared" si="51"/>
        <v>0.79665891249689513</v>
      </c>
      <c r="AN470" s="5">
        <f t="shared" si="52"/>
        <v>4.5017446758277707E-2</v>
      </c>
      <c r="AO470" s="17">
        <f t="shared" si="53"/>
        <v>6.4645388762192857</v>
      </c>
    </row>
    <row r="471" spans="35:41">
      <c r="AI471" s="1">
        <v>471</v>
      </c>
      <c r="AJ471" s="1" t="str">
        <f t="shared" si="49"/>
        <v/>
      </c>
      <c r="AK471" s="17">
        <v>459</v>
      </c>
      <c r="AL471" s="17">
        <f t="shared" si="50"/>
        <v>0.10111887839328344</v>
      </c>
      <c r="AM471" s="17">
        <f t="shared" si="51"/>
        <v>0.79661294733144317</v>
      </c>
      <c r="AN471" s="5">
        <f t="shared" si="52"/>
        <v>4.5022641989145074E-2</v>
      </c>
      <c r="AO471" s="17">
        <f t="shared" si="53"/>
        <v>6.4645697373426847</v>
      </c>
    </row>
    <row r="472" spans="35:41">
      <c r="AI472" s="1">
        <v>472</v>
      </c>
      <c r="AJ472" s="1" t="str">
        <f t="shared" si="49"/>
        <v/>
      </c>
      <c r="AK472" s="17">
        <v>460</v>
      </c>
      <c r="AL472" s="17">
        <f t="shared" si="50"/>
        <v>0.101242598604341</v>
      </c>
      <c r="AM472" s="17">
        <f t="shared" si="51"/>
        <v>0.79656709508434387</v>
      </c>
      <c r="AN472" s="5">
        <f t="shared" si="52"/>
        <v>4.5027825353443705E-2</v>
      </c>
      <c r="AO472" s="17">
        <f t="shared" si="53"/>
        <v>6.4646005105155275</v>
      </c>
    </row>
    <row r="473" spans="35:41">
      <c r="AI473" s="1">
        <v>473</v>
      </c>
      <c r="AJ473" s="1" t="str">
        <f t="shared" si="49"/>
        <v/>
      </c>
      <c r="AK473" s="17">
        <v>461</v>
      </c>
      <c r="AL473" s="17">
        <f t="shared" si="50"/>
        <v>0.10136618646384177</v>
      </c>
      <c r="AM473" s="17">
        <f t="shared" si="51"/>
        <v>0.79652135523580203</v>
      </c>
      <c r="AN473" s="5">
        <f t="shared" si="52"/>
        <v>4.5032996903542344E-2</v>
      </c>
      <c r="AO473" s="17">
        <f t="shared" si="53"/>
        <v>6.4646311961672458</v>
      </c>
    </row>
    <row r="474" spans="35:41">
      <c r="AI474" s="1">
        <v>474</v>
      </c>
      <c r="AJ474" s="1" t="str">
        <f t="shared" si="49"/>
        <v/>
      </c>
      <c r="AK474" s="17">
        <v>462</v>
      </c>
      <c r="AL474" s="17">
        <f t="shared" si="50"/>
        <v>0.10148964239563436</v>
      </c>
      <c r="AM474" s="17">
        <f t="shared" si="51"/>
        <v>0.79647572726953131</v>
      </c>
      <c r="AN474" s="5">
        <f t="shared" si="52"/>
        <v>4.5038156691466574E-2</v>
      </c>
      <c r="AO474" s="17">
        <f t="shared" si="53"/>
        <v>6.4646617947242975</v>
      </c>
    </row>
    <row r="475" spans="35:41">
      <c r="AI475" s="1">
        <v>475</v>
      </c>
      <c r="AJ475" s="1" t="str">
        <f t="shared" si="49"/>
        <v/>
      </c>
      <c r="AK475" s="17">
        <v>463</v>
      </c>
      <c r="AL475" s="17">
        <f t="shared" si="50"/>
        <v>0.10161296682130996</v>
      </c>
      <c r="AM475" s="17">
        <f t="shared" si="51"/>
        <v>0.7964302106727229</v>
      </c>
      <c r="AN475" s="5">
        <f t="shared" si="52"/>
        <v>4.5043304768901893E-2</v>
      </c>
      <c r="AO475" s="17">
        <f t="shared" si="53"/>
        <v>6.4646923066101909</v>
      </c>
    </row>
    <row r="476" spans="35:41">
      <c r="AI476" s="1">
        <v>476</v>
      </c>
      <c r="AJ476" s="1" t="str">
        <f t="shared" si="49"/>
        <v/>
      </c>
      <c r="AK476" s="17">
        <v>464</v>
      </c>
      <c r="AL476" s="17">
        <f t="shared" si="50"/>
        <v>0.10173616016021911</v>
      </c>
      <c r="AM476" s="17">
        <f t="shared" si="51"/>
        <v>0.79638480493601416</v>
      </c>
      <c r="AN476" s="5">
        <f t="shared" si="52"/>
        <v>4.5048441187196676E-2</v>
      </c>
      <c r="AO476" s="17">
        <f t="shared" si="53"/>
        <v>6.4647227322455079</v>
      </c>
    </row>
    <row r="477" spans="35:41">
      <c r="AI477" s="1">
        <v>477</v>
      </c>
      <c r="AJ477" s="1" t="str">
        <f t="shared" si="49"/>
        <v/>
      </c>
      <c r="AK477" s="17">
        <v>465</v>
      </c>
      <c r="AL477" s="17">
        <f t="shared" si="50"/>
        <v>0.10185922282948831</v>
      </c>
      <c r="AM477" s="17">
        <f t="shared" si="51"/>
        <v>0.79633950955345867</v>
      </c>
      <c r="AN477" s="5">
        <f t="shared" si="52"/>
        <v>4.5053565997365042E-2</v>
      </c>
      <c r="AO477" s="17">
        <f t="shared" si="53"/>
        <v>6.4647530720479374</v>
      </c>
    </row>
    <row r="478" spans="35:41">
      <c r="AI478" s="1">
        <v>478</v>
      </c>
      <c r="AJ478" s="1" t="str">
        <f t="shared" si="49"/>
        <v/>
      </c>
      <c r="AK478" s="17">
        <v>466</v>
      </c>
      <c r="AL478" s="17">
        <f t="shared" si="50"/>
        <v>0.10198215524403662</v>
      </c>
      <c r="AM478" s="17">
        <f t="shared" si="51"/>
        <v>0.79629432402249578</v>
      </c>
      <c r="AN478" s="5">
        <f t="shared" si="52"/>
        <v>4.5058679250089731E-2</v>
      </c>
      <c r="AO478" s="17">
        <f t="shared" si="53"/>
        <v>6.4647833264322969</v>
      </c>
    </row>
    <row r="479" spans="35:41">
      <c r="AI479" s="1">
        <v>479</v>
      </c>
      <c r="AJ479" s="1" t="str">
        <f t="shared" si="49"/>
        <v/>
      </c>
      <c r="AK479" s="17">
        <v>467</v>
      </c>
      <c r="AL479" s="17">
        <f t="shared" si="50"/>
        <v>0.10210495781659182</v>
      </c>
      <c r="AM479" s="17">
        <f t="shared" si="51"/>
        <v>0.79624924784392093</v>
      </c>
      <c r="AN479" s="5">
        <f t="shared" si="52"/>
        <v>4.5063780995725028E-2</v>
      </c>
      <c r="AO479" s="17">
        <f t="shared" si="53"/>
        <v>6.4648134958105556</v>
      </c>
    </row>
    <row r="480" spans="35:41">
      <c r="AI480" s="1">
        <v>480</v>
      </c>
      <c r="AJ480" s="1" t="str">
        <f t="shared" si="49"/>
        <v/>
      </c>
      <c r="AK480" s="17">
        <v>468</v>
      </c>
      <c r="AL480" s="17">
        <f t="shared" si="50"/>
        <v>0.10222763095770668</v>
      </c>
      <c r="AM480" s="17">
        <f t="shared" si="51"/>
        <v>0.79620428052185621</v>
      </c>
      <c r="AN480" s="5">
        <f t="shared" si="52"/>
        <v>4.5068871284299469E-2</v>
      </c>
      <c r="AO480" s="17">
        <f t="shared" si="53"/>
        <v>6.4648435805918645</v>
      </c>
    </row>
    <row r="481" spans="35:41">
      <c r="AI481" s="1">
        <v>481</v>
      </c>
      <c r="AJ481" s="1" t="str">
        <f t="shared" si="49"/>
        <v/>
      </c>
      <c r="AK481" s="17">
        <v>469</v>
      </c>
      <c r="AL481" s="17">
        <f t="shared" si="50"/>
        <v>0.10235017507577497</v>
      </c>
      <c r="AM481" s="17">
        <f t="shared" si="51"/>
        <v>0.79615942156372055</v>
      </c>
      <c r="AN481" s="5">
        <f t="shared" si="52"/>
        <v>4.5073950165518809E-2</v>
      </c>
      <c r="AO481" s="17">
        <f t="shared" si="53"/>
        <v>6.4648735811825784</v>
      </c>
    </row>
    <row r="482" spans="35:41">
      <c r="AI482" s="1">
        <v>482</v>
      </c>
      <c r="AJ482" s="1" t="str">
        <f t="shared" si="49"/>
        <v/>
      </c>
      <c r="AK482" s="17">
        <v>470</v>
      </c>
      <c r="AL482" s="17">
        <f t="shared" si="50"/>
        <v>0.10247259057704725</v>
      </c>
      <c r="AM482" s="17">
        <f t="shared" si="51"/>
        <v>0.79611467048020179</v>
      </c>
      <c r="AN482" s="5">
        <f t="shared" si="52"/>
        <v>4.507901768876859E-2</v>
      </c>
      <c r="AO482" s="17">
        <f t="shared" si="53"/>
        <v>6.4649034979862829</v>
      </c>
    </row>
    <row r="483" spans="35:41">
      <c r="AI483" s="1">
        <v>483</v>
      </c>
      <c r="AJ483" s="1" t="str">
        <f t="shared" si="49"/>
        <v/>
      </c>
      <c r="AK483" s="17">
        <v>471</v>
      </c>
      <c r="AL483" s="17">
        <f t="shared" si="50"/>
        <v>0.10259487786564669</v>
      </c>
      <c r="AM483" s="17">
        <f t="shared" si="51"/>
        <v>0.79607002678522731</v>
      </c>
      <c r="AN483" s="5">
        <f t="shared" si="52"/>
        <v>4.5084073903117E-2</v>
      </c>
      <c r="AO483" s="17">
        <f t="shared" si="53"/>
        <v>6.4649333314038149</v>
      </c>
    </row>
    <row r="484" spans="35:41">
      <c r="AI484" s="1">
        <v>484</v>
      </c>
      <c r="AJ484" s="1" t="str">
        <f t="shared" si="49"/>
        <v/>
      </c>
      <c r="AK484" s="17">
        <v>472</v>
      </c>
      <c r="AL484" s="17">
        <f t="shared" si="50"/>
        <v>0.10271703734358453</v>
      </c>
      <c r="AM484" s="17">
        <f t="shared" si="51"/>
        <v>0.79602548999593636</v>
      </c>
      <c r="AN484" s="5">
        <f t="shared" si="52"/>
        <v>4.5089118857317541E-2</v>
      </c>
      <c r="AO484" s="17">
        <f t="shared" si="53"/>
        <v>6.4649630818332922</v>
      </c>
    </row>
    <row r="485" spans="35:41">
      <c r="AI485" s="1">
        <v>485</v>
      </c>
      <c r="AJ485" s="1" t="str">
        <f t="shared" si="49"/>
        <v/>
      </c>
      <c r="AK485" s="17">
        <v>473</v>
      </c>
      <c r="AL485" s="17">
        <f t="shared" si="50"/>
        <v>0.10283906941077557</v>
      </c>
      <c r="AM485" s="17">
        <f t="shared" si="51"/>
        <v>0.79598105963265142</v>
      </c>
      <c r="AN485" s="5">
        <f t="shared" si="52"/>
        <v>4.5094152599811727E-2</v>
      </c>
      <c r="AO485" s="17">
        <f t="shared" si="53"/>
        <v>6.4649927496701345</v>
      </c>
    </row>
    <row r="486" spans="35:41">
      <c r="AI486" s="1">
        <v>486</v>
      </c>
      <c r="AJ486" s="1" t="str">
        <f t="shared" si="49"/>
        <v/>
      </c>
      <c r="AK486" s="17">
        <v>474</v>
      </c>
      <c r="AL486" s="17">
        <f t="shared" si="50"/>
        <v>0.10296097446505341</v>
      </c>
      <c r="AM486" s="17">
        <f t="shared" si="51"/>
        <v>0.79593673521885178</v>
      </c>
      <c r="AN486" s="5">
        <f t="shared" si="52"/>
        <v>4.5099175178731632E-2</v>
      </c>
      <c r="AO486" s="17">
        <f t="shared" si="53"/>
        <v>6.4650223353070864</v>
      </c>
    </row>
    <row r="487" spans="35:41">
      <c r="AI487" s="1">
        <v>487</v>
      </c>
      <c r="AJ487" s="1" t="str">
        <f t="shared" si="49"/>
        <v/>
      </c>
      <c r="AK487" s="17">
        <v>475</v>
      </c>
      <c r="AL487" s="17">
        <f t="shared" si="50"/>
        <v>0.10308275290218558</v>
      </c>
      <c r="AM487" s="17">
        <f t="shared" si="51"/>
        <v>0.79589251628114432</v>
      </c>
      <c r="AN487" s="5">
        <f t="shared" si="52"/>
        <v>4.5104186641902716E-2</v>
      </c>
      <c r="AO487" s="17">
        <f t="shared" si="53"/>
        <v>6.4650518391342411</v>
      </c>
    </row>
    <row r="488" spans="35:41">
      <c r="AI488" s="1">
        <v>488</v>
      </c>
      <c r="AJ488" s="1" t="str">
        <f t="shared" si="49"/>
        <v/>
      </c>
      <c r="AK488" s="17">
        <v>476</v>
      </c>
      <c r="AL488" s="17">
        <f t="shared" si="50"/>
        <v>0.10320440511588856</v>
      </c>
      <c r="AM488" s="17">
        <f t="shared" si="51"/>
        <v>0.79584840234923848</v>
      </c>
      <c r="AN488" s="5">
        <f t="shared" si="52"/>
        <v>4.5109187036846167E-2</v>
      </c>
      <c r="AO488" s="17">
        <f t="shared" si="53"/>
        <v>6.4650812615390683</v>
      </c>
    </row>
    <row r="489" spans="35:41">
      <c r="AI489" s="1">
        <v>489</v>
      </c>
      <c r="AJ489" s="1" t="str">
        <f t="shared" si="49"/>
        <v/>
      </c>
      <c r="AK489" s="17">
        <v>477</v>
      </c>
      <c r="AL489" s="17">
        <f t="shared" si="50"/>
        <v>0.10332593149784262</v>
      </c>
      <c r="AM489" s="17">
        <f t="shared" si="51"/>
        <v>0.79580439295591787</v>
      </c>
      <c r="AN489" s="5">
        <f t="shared" si="52"/>
        <v>4.5114176410781678E-2</v>
      </c>
      <c r="AO489" s="17">
        <f t="shared" si="53"/>
        <v>6.4651106029064263</v>
      </c>
    </row>
    <row r="490" spans="35:41">
      <c r="AI490" s="1">
        <v>490</v>
      </c>
      <c r="AJ490" s="1" t="str">
        <f t="shared" si="49"/>
        <v/>
      </c>
      <c r="AK490" s="17">
        <v>478</v>
      </c>
      <c r="AL490" s="17">
        <f t="shared" si="50"/>
        <v>0.1034473324377065</v>
      </c>
      <c r="AM490" s="17">
        <f t="shared" si="51"/>
        <v>0.79576048763701523</v>
      </c>
      <c r="AN490" s="5">
        <f t="shared" si="52"/>
        <v>4.5119154810629801E-2</v>
      </c>
      <c r="AO490" s="17">
        <f t="shared" si="53"/>
        <v>6.4651398636185995</v>
      </c>
    </row>
    <row r="491" spans="35:41">
      <c r="AI491" s="1">
        <v>491</v>
      </c>
      <c r="AJ491" s="1" t="str">
        <f t="shared" si="49"/>
        <v/>
      </c>
      <c r="AK491" s="17">
        <v>479</v>
      </c>
      <c r="AL491" s="17">
        <f t="shared" si="50"/>
        <v>0.103568608323132</v>
      </c>
      <c r="AM491" s="17">
        <f t="shared" si="51"/>
        <v>0.79571668593138456</v>
      </c>
      <c r="AN491" s="5">
        <f t="shared" si="52"/>
        <v>4.5124122283014642E-2</v>
      </c>
      <c r="AO491" s="17">
        <f t="shared" si="53"/>
        <v>6.4651690440553065</v>
      </c>
    </row>
    <row r="492" spans="35:41">
      <c r="AI492" s="1">
        <v>492</v>
      </c>
      <c r="AJ492" s="1" t="str">
        <f t="shared" si="49"/>
        <v/>
      </c>
      <c r="AK492" s="17">
        <v>480</v>
      </c>
      <c r="AL492" s="17">
        <f t="shared" si="50"/>
        <v>0.10368975953977848</v>
      </c>
      <c r="AM492" s="17">
        <f t="shared" si="51"/>
        <v>0.79567298738087677</v>
      </c>
      <c r="AN492" s="5">
        <f t="shared" si="52"/>
        <v>4.5129078874266218E-2</v>
      </c>
      <c r="AO492" s="17">
        <f t="shared" si="53"/>
        <v>6.4651981445937317</v>
      </c>
    </row>
    <row r="493" spans="35:41">
      <c r="AI493" s="1">
        <v>493</v>
      </c>
      <c r="AJ493" s="1" t="str">
        <f t="shared" ref="AJ493:AJ512" si="54">IF(O493="","",AI493)</f>
        <v/>
      </c>
      <c r="AK493" s="17">
        <v>481</v>
      </c>
      <c r="AL493" s="17">
        <f t="shared" si="50"/>
        <v>0.10381078647132709</v>
      </c>
      <c r="AM493" s="17">
        <f t="shared" si="51"/>
        <v>0.79562939153031331</v>
      </c>
      <c r="AN493" s="5">
        <f t="shared" si="52"/>
        <v>4.513402463042291E-2</v>
      </c>
      <c r="AO493" s="17">
        <f t="shared" si="53"/>
        <v>6.4652271656085425</v>
      </c>
    </row>
    <row r="494" spans="35:41">
      <c r="AI494" s="1">
        <v>494</v>
      </c>
      <c r="AJ494" s="1" t="str">
        <f t="shared" si="54"/>
        <v/>
      </c>
      <c r="AK494" s="17">
        <v>482</v>
      </c>
      <c r="AL494" s="17">
        <f t="shared" si="50"/>
        <v>0.10393168949949498</v>
      </c>
      <c r="AM494" s="17">
        <f t="shared" si="51"/>
        <v>0.79558589792746071</v>
      </c>
      <c r="AN494" s="5">
        <f t="shared" si="52"/>
        <v>4.5138959597233991E-2</v>
      </c>
      <c r="AO494" s="17">
        <f t="shared" si="53"/>
        <v>6.4652561074719159</v>
      </c>
    </row>
    <row r="495" spans="35:41">
      <c r="AI495" s="1">
        <v>495</v>
      </c>
      <c r="AJ495" s="1" t="str">
        <f t="shared" si="54"/>
        <v/>
      </c>
      <c r="AK495" s="17">
        <v>483</v>
      </c>
      <c r="AL495" s="17">
        <f t="shared" si="50"/>
        <v>0.10405246900404935</v>
      </c>
      <c r="AM495" s="17">
        <f t="shared" si="51"/>
        <v>0.79554250612300559</v>
      </c>
      <c r="AN495" s="5">
        <f t="shared" si="52"/>
        <v>4.514388382016199E-2</v>
      </c>
      <c r="AO495" s="17">
        <f t="shared" si="53"/>
        <v>6.4652849705535518</v>
      </c>
    </row>
    <row r="496" spans="35:41">
      <c r="AI496" s="1">
        <v>496</v>
      </c>
      <c r="AJ496" s="1" t="str">
        <f t="shared" si="54"/>
        <v/>
      </c>
      <c r="AK496" s="17">
        <v>484</v>
      </c>
      <c r="AL496" s="17">
        <f t="shared" si="50"/>
        <v>0.10417312536282136</v>
      </c>
      <c r="AM496" s="17">
        <f t="shared" si="51"/>
        <v>0.79549921567053006</v>
      </c>
      <c r="AN496" s="5">
        <f t="shared" si="52"/>
        <v>4.5148797344385032E-2</v>
      </c>
      <c r="AO496" s="17">
        <f t="shared" si="53"/>
        <v>6.4653137552207065</v>
      </c>
    </row>
    <row r="497" spans="35:41">
      <c r="AI497" s="1">
        <v>497</v>
      </c>
      <c r="AJ497" s="1" t="str">
        <f t="shared" si="54"/>
        <v/>
      </c>
      <c r="AK497" s="17">
        <v>485</v>
      </c>
      <c r="AL497" s="17">
        <f t="shared" si="50"/>
        <v>0.10429365895171991</v>
      </c>
      <c r="AM497" s="17">
        <f t="shared" si="51"/>
        <v>0.79545602612648703</v>
      </c>
      <c r="AN497" s="5">
        <f t="shared" si="52"/>
        <v>4.5153700214799225E-2</v>
      </c>
      <c r="AO497" s="17">
        <f t="shared" si="53"/>
        <v>6.4653424618381994</v>
      </c>
    </row>
    <row r="498" spans="35:41">
      <c r="AI498" s="1">
        <v>498</v>
      </c>
      <c r="AJ498" s="1" t="str">
        <f t="shared" si="54"/>
        <v/>
      </c>
      <c r="AK498" s="17">
        <v>486</v>
      </c>
      <c r="AL498" s="17">
        <f t="shared" si="50"/>
        <v>0.10441407014474531</v>
      </c>
      <c r="AM498" s="17">
        <f t="shared" si="51"/>
        <v>0.79541293705017568</v>
      </c>
      <c r="AN498" s="5">
        <f t="shared" si="52"/>
        <v>4.5158592476021019E-2</v>
      </c>
      <c r="AO498" s="17">
        <f t="shared" si="53"/>
        <v>6.4653710907684472</v>
      </c>
    </row>
    <row r="499" spans="35:41">
      <c r="AI499" s="1">
        <v>499</v>
      </c>
      <c r="AJ499" s="1" t="str">
        <f t="shared" si="54"/>
        <v/>
      </c>
      <c r="AK499" s="17">
        <v>487</v>
      </c>
      <c r="AL499" s="17">
        <f t="shared" si="50"/>
        <v>0.10453435931400284</v>
      </c>
      <c r="AM499" s="17">
        <f t="shared" si="51"/>
        <v>0.79536994800371741</v>
      </c>
      <c r="AN499" s="5">
        <f t="shared" si="52"/>
        <v>4.5163474172389514E-2</v>
      </c>
      <c r="AO499" s="17">
        <f t="shared" si="53"/>
        <v>6.465399642371473</v>
      </c>
    </row>
    <row r="500" spans="35:41">
      <c r="AI500" s="1">
        <v>500</v>
      </c>
      <c r="AJ500" s="1" t="str">
        <f t="shared" si="54"/>
        <v/>
      </c>
      <c r="AK500" s="17">
        <v>488</v>
      </c>
      <c r="AL500" s="17">
        <f t="shared" si="50"/>
        <v>0.10465452682971615</v>
      </c>
      <c r="AM500" s="17">
        <f t="shared" si="51"/>
        <v>0.79532705855203278</v>
      </c>
      <c r="AN500" s="5">
        <f t="shared" si="52"/>
        <v>4.5168345347968673E-2</v>
      </c>
      <c r="AO500" s="17">
        <f t="shared" si="53"/>
        <v>6.4654281170049348</v>
      </c>
    </row>
    <row r="501" spans="35:41">
      <c r="AI501" s="1">
        <v>501</v>
      </c>
      <c r="AJ501" s="1" t="str">
        <f t="shared" si="54"/>
        <v/>
      </c>
      <c r="AK501" s="17">
        <v>489</v>
      </c>
      <c r="AL501" s="17">
        <f t="shared" si="50"/>
        <v>0.10477457306024054</v>
      </c>
      <c r="AM501" s="17">
        <f t="shared" si="51"/>
        <v>0.79528426826281651</v>
      </c>
      <c r="AN501" s="5">
        <f t="shared" si="52"/>
        <v>4.5173206046549716E-2</v>
      </c>
      <c r="AO501" s="17">
        <f t="shared" si="53"/>
        <v>6.4654565150241448</v>
      </c>
    </row>
    <row r="502" spans="35:41">
      <c r="AI502" s="1">
        <v>502</v>
      </c>
      <c r="AJ502" s="1" t="str">
        <f t="shared" si="54"/>
        <v/>
      </c>
      <c r="AK502" s="17">
        <v>490</v>
      </c>
      <c r="AL502" s="17">
        <f t="shared" si="50"/>
        <v>0.10489449837207615</v>
      </c>
      <c r="AM502" s="17">
        <f t="shared" si="51"/>
        <v>0.79524157670651574</v>
      </c>
      <c r="AN502" s="5">
        <f t="shared" si="52"/>
        <v>4.5178056311653218E-2</v>
      </c>
      <c r="AO502" s="17">
        <f t="shared" si="53"/>
        <v>6.4654848367820845</v>
      </c>
    </row>
    <row r="503" spans="35:41">
      <c r="AI503" s="1">
        <v>503</v>
      </c>
      <c r="AJ503" s="1" t="str">
        <f t="shared" si="54"/>
        <v/>
      </c>
      <c r="AK503" s="17">
        <v>491</v>
      </c>
      <c r="AL503" s="17">
        <f t="shared" si="50"/>
        <v>0.10501430312988103</v>
      </c>
      <c r="AM503" s="17">
        <f t="shared" si="51"/>
        <v>0.7951989834563058</v>
      </c>
      <c r="AN503" s="5">
        <f t="shared" si="52"/>
        <v>4.5182896186531415E-2</v>
      </c>
      <c r="AO503" s="17">
        <f t="shared" si="53"/>
        <v>6.4655130826294274</v>
      </c>
    </row>
    <row r="504" spans="35:41">
      <c r="AI504" s="1">
        <v>504</v>
      </c>
      <c r="AJ504" s="1" t="str">
        <f t="shared" si="54"/>
        <v/>
      </c>
      <c r="AK504" s="17">
        <v>492</v>
      </c>
      <c r="AL504" s="17">
        <f t="shared" si="50"/>
        <v>0.10513398769648401</v>
      </c>
      <c r="AM504" s="17">
        <f t="shared" si="51"/>
        <v>0.79515648808806805</v>
      </c>
      <c r="AN504" s="5">
        <f t="shared" si="52"/>
        <v>4.5187725714170388E-2</v>
      </c>
      <c r="AO504" s="17">
        <f t="shared" si="53"/>
        <v>6.4655412529145622</v>
      </c>
    </row>
    <row r="505" spans="35:41">
      <c r="AI505" s="1">
        <v>505</v>
      </c>
      <c r="AJ505" s="1" t="str">
        <f t="shared" si="54"/>
        <v/>
      </c>
      <c r="AK505" s="17">
        <v>493</v>
      </c>
      <c r="AL505" s="17">
        <f t="shared" si="50"/>
        <v>0.10525355243289759</v>
      </c>
      <c r="AM505" s="17">
        <f t="shared" si="51"/>
        <v>0.79511409018036705</v>
      </c>
      <c r="AN505" s="5">
        <f t="shared" si="52"/>
        <v>4.5192544937292176E-2</v>
      </c>
      <c r="AO505" s="17">
        <f t="shared" si="53"/>
        <v>6.4655693479836023</v>
      </c>
    </row>
    <row r="506" spans="35:41">
      <c r="AI506" s="1">
        <v>506</v>
      </c>
      <c r="AJ506" s="1" t="str">
        <f t="shared" si="54"/>
        <v/>
      </c>
      <c r="AK506" s="17">
        <v>494</v>
      </c>
      <c r="AL506" s="17">
        <f t="shared" si="50"/>
        <v>0.10537299769833067</v>
      </c>
      <c r="AM506" s="17">
        <f t="shared" si="51"/>
        <v>0.7950717893144279</v>
      </c>
      <c r="AN506" s="5">
        <f t="shared" si="52"/>
        <v>4.5197353898357037E-2</v>
      </c>
      <c r="AO506" s="17">
        <f t="shared" si="53"/>
        <v>6.4655973681804193</v>
      </c>
    </row>
    <row r="507" spans="35:41">
      <c r="AI507" s="1">
        <v>507</v>
      </c>
      <c r="AJ507" s="1" t="str">
        <f t="shared" si="54"/>
        <v/>
      </c>
      <c r="AK507" s="17">
        <v>495</v>
      </c>
      <c r="AL507" s="17">
        <f t="shared" si="50"/>
        <v>0.10549232385020101</v>
      </c>
      <c r="AM507" s="17">
        <f t="shared" si="51"/>
        <v>0.7950295850741147</v>
      </c>
      <c r="AN507" s="5">
        <f t="shared" si="52"/>
        <v>4.5202152639565472E-2</v>
      </c>
      <c r="AO507" s="17">
        <f t="shared" si="53"/>
        <v>6.4656253138466493</v>
      </c>
    </row>
    <row r="508" spans="35:41">
      <c r="AI508" s="1">
        <v>508</v>
      </c>
      <c r="AJ508" s="1" t="str">
        <f t="shared" si="54"/>
        <v/>
      </c>
      <c r="AK508" s="17">
        <v>496</v>
      </c>
      <c r="AL508" s="17">
        <f t="shared" si="50"/>
        <v>0.10561153124414784</v>
      </c>
      <c r="AM508" s="17">
        <f t="shared" si="51"/>
        <v>0.79498747704590833</v>
      </c>
      <c r="AN508" s="5">
        <f t="shared" si="52"/>
        <v>4.5206941202860361E-2</v>
      </c>
      <c r="AO508" s="17">
        <f t="shared" si="53"/>
        <v>6.4656531853217132</v>
      </c>
    </row>
    <row r="509" spans="35:41">
      <c r="AI509" s="1">
        <v>509</v>
      </c>
      <c r="AJ509" s="1" t="str">
        <f t="shared" si="54"/>
        <v/>
      </c>
      <c r="AK509" s="17">
        <v>497</v>
      </c>
      <c r="AL509" s="17">
        <f t="shared" si="50"/>
        <v>0.10573062023404414</v>
      </c>
      <c r="AM509" s="17">
        <f t="shared" si="51"/>
        <v>0.79494546481888462</v>
      </c>
      <c r="AN509" s="5">
        <f t="shared" si="52"/>
        <v>4.5211719629929092E-2</v>
      </c>
      <c r="AO509" s="17">
        <f t="shared" si="53"/>
        <v>6.4656809829428461</v>
      </c>
    </row>
    <row r="510" spans="35:41">
      <c r="AI510" s="1">
        <v>510</v>
      </c>
      <c r="AJ510" s="1" t="str">
        <f t="shared" si="54"/>
        <v/>
      </c>
      <c r="AK510" s="17">
        <v>498</v>
      </c>
      <c r="AL510" s="17">
        <f t="shared" si="50"/>
        <v>0.10584959117200898</v>
      </c>
      <c r="AM510" s="17">
        <f t="shared" si="51"/>
        <v>0.79490354798469343</v>
      </c>
      <c r="AN510" s="5">
        <f t="shared" si="52"/>
        <v>4.5216487962205537E-2</v>
      </c>
      <c r="AO510" s="17">
        <f t="shared" si="53"/>
        <v>6.4657087070451027</v>
      </c>
    </row>
    <row r="511" spans="35:41">
      <c r="AI511" s="1">
        <v>511</v>
      </c>
      <c r="AJ511" s="1" t="str">
        <f t="shared" si="54"/>
        <v/>
      </c>
      <c r="AK511" s="17">
        <v>499</v>
      </c>
      <c r="AL511" s="17">
        <f t="shared" si="50"/>
        <v>0.1059684444084196</v>
      </c>
      <c r="AM511" s="17">
        <f t="shared" si="51"/>
        <v>0.79486172613753669</v>
      </c>
      <c r="AN511" s="5">
        <f t="shared" si="52"/>
        <v>4.5221246240872197E-2</v>
      </c>
      <c r="AO511" s="17">
        <f t="shared" si="53"/>
        <v>6.4657363579613802</v>
      </c>
    </row>
    <row r="512" spans="35:41">
      <c r="AI512" s="1">
        <v>512</v>
      </c>
      <c r="AJ512" s="1" t="str">
        <f t="shared" si="54"/>
        <v/>
      </c>
      <c r="AK512" s="17">
        <v>500</v>
      </c>
      <c r="AL512" s="17">
        <f t="shared" si="50"/>
        <v>0.10608718029192343</v>
      </c>
      <c r="AM512" s="17">
        <f t="shared" si="51"/>
        <v>0.79481999887414811</v>
      </c>
      <c r="AN512" s="5">
        <f t="shared" si="52"/>
        <v>4.5225994506862134E-2</v>
      </c>
      <c r="AO512" s="17">
        <f t="shared" si="53"/>
        <v>6.465763936022439</v>
      </c>
    </row>
  </sheetData>
  <pageMargins left="0.7" right="0.7" top="0.75" bottom="0.75" header="0.3" footer="0.3"/>
  <pageSetup paperSize="9" orientation="portrait" horizontalDpi="4294967295" verticalDpi="4294967295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745FC1-D725-4AF3-A384-65EC1D83F75B}">
  <dimension ref="E1:AS512"/>
  <sheetViews>
    <sheetView topLeftCell="W14" zoomScale="70" zoomScaleNormal="70" workbookViewId="0"/>
  </sheetViews>
  <sheetFormatPr defaultRowHeight="15"/>
  <cols>
    <col min="5" max="5" width="80.28515625" bestFit="1" customWidth="1"/>
    <col min="6" max="6" width="20.140625" bestFit="1" customWidth="1"/>
    <col min="7" max="7" width="44.28515625" style="90" bestFit="1" customWidth="1"/>
    <col min="8" max="8" width="37.85546875" bestFit="1" customWidth="1"/>
    <col min="9" max="9" width="27.28515625" style="90" bestFit="1" customWidth="1"/>
    <col min="11" max="11" width="74.28515625" bestFit="1" customWidth="1"/>
    <col min="12" max="12" width="14.85546875" bestFit="1" customWidth="1"/>
    <col min="13" max="13" width="37.28515625" bestFit="1" customWidth="1"/>
    <col min="16" max="16" width="26.28515625" bestFit="1" customWidth="1"/>
    <col min="17" max="17" width="43.140625" customWidth="1"/>
    <col min="18" max="18" width="25.5703125" bestFit="1" customWidth="1"/>
    <col min="19" max="19" width="70" bestFit="1" customWidth="1"/>
    <col min="20" max="20" width="28.7109375" bestFit="1" customWidth="1"/>
    <col min="21" max="21" width="28.7109375" customWidth="1"/>
    <col min="23" max="23" width="30.28515625" bestFit="1" customWidth="1"/>
    <col min="24" max="24" width="73.42578125" customWidth="1"/>
    <col min="25" max="25" width="42.140625" bestFit="1" customWidth="1"/>
    <col min="26" max="26" width="54" bestFit="1" customWidth="1"/>
    <col min="27" max="27" width="43.5703125" bestFit="1" customWidth="1"/>
    <col min="28" max="28" width="30" bestFit="1" customWidth="1"/>
    <col min="29" max="29" width="70.5703125" bestFit="1" customWidth="1"/>
    <col min="31" max="31" width="62" style="1" bestFit="1" customWidth="1"/>
    <col min="32" max="33" width="9.140625" style="1"/>
    <col min="34" max="34" width="12.28515625" style="1" bestFit="1" customWidth="1"/>
    <col min="35" max="35" width="10.28515625" style="1" bestFit="1" customWidth="1"/>
    <col min="36" max="36" width="10.28515625" style="1" customWidth="1"/>
    <col min="37" max="37" width="23" style="1" bestFit="1" customWidth="1"/>
    <col min="38" max="38" width="33.85546875" style="1" bestFit="1" customWidth="1"/>
    <col min="39" max="39" width="54.28515625" style="2" bestFit="1" customWidth="1"/>
    <col min="40" max="40" width="33" style="2" bestFit="1" customWidth="1"/>
    <col min="41" max="41" width="50.28515625" style="2" bestFit="1" customWidth="1"/>
    <col min="42" max="42" width="26.85546875" style="2" customWidth="1"/>
    <col min="43" max="43" width="26" style="2" bestFit="1" customWidth="1"/>
  </cols>
  <sheetData>
    <row r="1" spans="5:45">
      <c r="AJ1" s="1">
        <v>1</v>
      </c>
    </row>
    <row r="2" spans="5:45" ht="18">
      <c r="H2" s="24" t="s">
        <v>29</v>
      </c>
      <c r="I2" s="93"/>
      <c r="K2" s="3" t="s">
        <v>62</v>
      </c>
      <c r="L2" s="3">
        <f ca="1">AO11</f>
        <v>0.41247060916055256</v>
      </c>
      <c r="S2" t="s">
        <v>60</v>
      </c>
      <c r="AJ2" s="1">
        <v>2</v>
      </c>
    </row>
    <row r="3" spans="5:45" ht="18">
      <c r="H3" s="24" t="s">
        <v>5</v>
      </c>
      <c r="I3" s="93">
        <f>'Mnova DHB (CD3CN-H2O)'!I3</f>
        <v>0.75</v>
      </c>
      <c r="K3" s="4" t="s">
        <v>64</v>
      </c>
      <c r="L3" s="21">
        <v>2.3327327000192883</v>
      </c>
      <c r="S3" s="20" t="str">
        <f>'Mnova DHB (CD3CN-H2O)'!N2</f>
        <v>Uncertainty in pKa,0 fit:</v>
      </c>
      <c r="T3" s="20">
        <f ca="1">'Mnova DHB (CD3CN-H2O)'!O2</f>
        <v>2.9248706364763066E-2</v>
      </c>
      <c r="AJ3" s="1">
        <v>3</v>
      </c>
    </row>
    <row r="4" spans="5:45" ht="18.75">
      <c r="E4" s="10" t="s">
        <v>44</v>
      </c>
      <c r="H4" s="24" t="s">
        <v>6</v>
      </c>
      <c r="I4" s="93">
        <f>'Mnova DHB (CD3CN-H2O)'!I4</f>
        <v>4.45</v>
      </c>
      <c r="K4" s="22" t="s">
        <v>68</v>
      </c>
      <c r="L4" s="21">
        <v>9.1539547252630218</v>
      </c>
      <c r="S4" s="20" t="str">
        <f>'Mnova DHB (CD3CN-H2O)'!N3</f>
        <v>pKa,0 fit:</v>
      </c>
      <c r="T4" s="20">
        <f>'Mnova DHB (CD3CN-H2O)'!O3</f>
        <v>1.5440743021865231</v>
      </c>
      <c r="AJ4" s="1">
        <v>4</v>
      </c>
    </row>
    <row r="5" spans="5:45">
      <c r="K5" s="23" t="s">
        <v>63</v>
      </c>
      <c r="L5" s="6">
        <v>8.3271770000000007</v>
      </c>
      <c r="M5" s="3" t="s">
        <v>45</v>
      </c>
      <c r="S5" s="20" t="str">
        <f>'Mnova DHB (CD3CN-H2O)'!N4</f>
        <v>dH/ppm:</v>
      </c>
      <c r="T5" s="20">
        <f>'Mnova DHB (CD3CN-H2O)'!O4</f>
        <v>6.4999071262392247</v>
      </c>
      <c r="AJ5" s="1">
        <v>5</v>
      </c>
    </row>
    <row r="6" spans="5:45" ht="18">
      <c r="E6" t="s">
        <v>59</v>
      </c>
      <c r="F6">
        <v>0.04</v>
      </c>
      <c r="K6" s="4" t="s">
        <v>65</v>
      </c>
      <c r="L6" s="21">
        <v>1.9413586225709449</v>
      </c>
      <c r="M6" s="3">
        <f>SQRT((L6-T4)^2)</f>
        <v>0.39728432038442185</v>
      </c>
      <c r="S6" s="20" t="str">
        <f>'Mnova DHB (CD3CN-H2O)'!N5</f>
        <v>dL/ppm:</v>
      </c>
      <c r="T6" s="20">
        <f>'Mnova DHB (CD3CN-H2O)'!O5</f>
        <v>6.3680332041534697</v>
      </c>
      <c r="AJ6" s="1">
        <v>6</v>
      </c>
    </row>
    <row r="7" spans="5:45">
      <c r="E7" s="26" t="s">
        <v>4</v>
      </c>
      <c r="F7" s="26">
        <v>32</v>
      </c>
      <c r="K7" s="22" t="s">
        <v>66</v>
      </c>
      <c r="L7" s="4">
        <v>6.5006942624892794</v>
      </c>
      <c r="M7" s="3">
        <f>SQRT((L7-T5)^2)</f>
        <v>7.8713625005466525E-4</v>
      </c>
      <c r="S7" s="24" t="s">
        <v>61</v>
      </c>
      <c r="T7" s="25">
        <v>5.0000000000000001E-3</v>
      </c>
      <c r="AJ7" s="1">
        <v>7</v>
      </c>
    </row>
    <row r="8" spans="5:45">
      <c r="E8" s="26" t="s">
        <v>26</v>
      </c>
      <c r="F8" s="26">
        <v>32</v>
      </c>
      <c r="K8" s="22" t="s">
        <v>67</v>
      </c>
      <c r="L8" s="4">
        <v>6.3572914042719013</v>
      </c>
      <c r="M8" s="3">
        <f>SQRT((L8-T6)^2)</f>
        <v>1.0741799881568426E-2</v>
      </c>
      <c r="S8" s="24" t="s">
        <v>46</v>
      </c>
      <c r="T8" s="25">
        <f>0.001</f>
        <v>1E-3</v>
      </c>
      <c r="AJ8" s="1">
        <v>8</v>
      </c>
    </row>
    <row r="9" spans="5:45" ht="17.25">
      <c r="E9" s="26" t="s">
        <v>35</v>
      </c>
      <c r="F9" s="26">
        <v>20</v>
      </c>
      <c r="K9" s="6" t="s">
        <v>69</v>
      </c>
      <c r="L9" s="6">
        <f ca="1">1-(1-T11)-(1-X11)</f>
        <v>0.97759243187691114</v>
      </c>
      <c r="M9" s="3"/>
      <c r="S9" s="6" t="s">
        <v>80</v>
      </c>
      <c r="T9" s="6">
        <v>0.1</v>
      </c>
      <c r="AJ9" s="1">
        <v>9</v>
      </c>
    </row>
    <row r="10" spans="5:45" ht="18.75">
      <c r="E10" s="10" t="s">
        <v>201</v>
      </c>
      <c r="F10" s="28">
        <v>47.5</v>
      </c>
      <c r="AJ10" s="1">
        <v>10</v>
      </c>
      <c r="AK10" s="1">
        <f>MIN(AK13:AK512)</f>
        <v>13</v>
      </c>
      <c r="AM10" s="2">
        <f ca="1">MIN(AM13:AM512)</f>
        <v>13</v>
      </c>
    </row>
    <row r="11" spans="5:45" ht="18.75">
      <c r="E11" s="28" t="s">
        <v>27</v>
      </c>
      <c r="F11" s="28">
        <v>0.01</v>
      </c>
      <c r="G11" s="91" t="s">
        <v>37</v>
      </c>
      <c r="H11" s="6"/>
      <c r="I11" s="91" t="s">
        <v>47</v>
      </c>
      <c r="J11" s="6"/>
      <c r="K11" s="6" t="s">
        <v>8</v>
      </c>
      <c r="L11" s="6"/>
      <c r="M11" s="6" t="s">
        <v>9</v>
      </c>
      <c r="N11" s="6"/>
      <c r="S11" t="s">
        <v>71</v>
      </c>
      <c r="T11" cm="1">
        <f t="array" aca="1" ref="T11" ca="1">1-SUM((INDIRECT("I"&amp;AM10):INDIRECT("I"&amp;AM11)-INDIRECT("T"&amp;AM10):INDIRECT("T"&amp;AM11))^2)/(SUM((INDIRECT("I"&amp;AM10):INDIRECT("I"&amp;AM11)-AVERAGE(INDIRECT("I"&amp;AM10):INDIRECT("i"&amp;AM11)))^2))</f>
        <v>0.98218829793479068</v>
      </c>
      <c r="W11" t="s">
        <v>72</v>
      </c>
      <c r="X11">
        <f t="array" aca="1" ref="X11" ca="1">1-SUM((INDIRECT("G"&amp;AK10):INDIRECT("G"&amp;AK11)-INDIRECT("X"&amp;AK10):INDIRECT("X"&amp;AK11))^2)/(SUM((INDIRECT("G"&amp;AK10):INDIRECT("G"&amp;AK11)-AVERAGE(INDIRECT("G"&amp;AK10):INDIRECT("G"&amp;AK11)))^2))</f>
        <v>0.99540413394212046</v>
      </c>
      <c r="AC11" t="s">
        <v>81</v>
      </c>
      <c r="AJ11" s="1">
        <v>11</v>
      </c>
      <c r="AK11" s="1">
        <f>MAX(AK13:AK512)</f>
        <v>33</v>
      </c>
      <c r="AL11" s="1">
        <f>MAX(AL13:AL512)</f>
        <v>25</v>
      </c>
      <c r="AM11" s="1">
        <f ca="1">MAX(AM13:AM512)</f>
        <v>20</v>
      </c>
      <c r="AN11" s="2" t="s">
        <v>48</v>
      </c>
      <c r="AO11" s="2">
        <f ca="1">AVERAGE(AO13:AO512)</f>
        <v>0.41247060916055256</v>
      </c>
    </row>
    <row r="12" spans="5:45" ht="19.5" customHeight="1">
      <c r="E12" t="s">
        <v>11</v>
      </c>
      <c r="F12" t="s">
        <v>12</v>
      </c>
      <c r="G12" s="91" t="s">
        <v>43</v>
      </c>
      <c r="H12" s="6"/>
      <c r="I12" s="91" t="s">
        <v>49</v>
      </c>
      <c r="J12" s="6"/>
      <c r="K12" s="6" t="s">
        <v>50</v>
      </c>
      <c r="L12" s="6"/>
      <c r="M12" s="6" t="s">
        <v>51</v>
      </c>
      <c r="N12" s="6"/>
      <c r="P12" t="s">
        <v>13</v>
      </c>
      <c r="Q12" t="s">
        <v>14</v>
      </c>
      <c r="R12" t="s">
        <v>33</v>
      </c>
      <c r="S12" t="s">
        <v>70</v>
      </c>
      <c r="T12" s="11" t="s">
        <v>203</v>
      </c>
      <c r="U12" s="26" t="s">
        <v>52</v>
      </c>
      <c r="V12" t="s">
        <v>53</v>
      </c>
      <c r="W12" t="s">
        <v>73</v>
      </c>
      <c r="X12" s="27" t="s">
        <v>74</v>
      </c>
      <c r="Y12" t="s">
        <v>54</v>
      </c>
      <c r="Z12" t="s">
        <v>55</v>
      </c>
      <c r="AC12" t="s">
        <v>79</v>
      </c>
      <c r="AJ12" s="1">
        <v>12</v>
      </c>
      <c r="AK12" s="1" t="s">
        <v>42</v>
      </c>
      <c r="AL12" s="1" t="s">
        <v>56</v>
      </c>
      <c r="AM12" s="2" t="s">
        <v>140</v>
      </c>
      <c r="AN12" t="s">
        <v>57</v>
      </c>
      <c r="AO12" s="2" t="s">
        <v>58</v>
      </c>
      <c r="AP12"/>
      <c r="AR12" s="2"/>
      <c r="AS12" s="2"/>
    </row>
    <row r="13" spans="5:45">
      <c r="E13">
        <v>7</v>
      </c>
      <c r="F13">
        <f t="shared" ref="F13:F33" si="0">(E13-($F$8/2)-0.5)*$F$7/$F$8+$F$9</f>
        <v>10.5</v>
      </c>
      <c r="G13" s="90">
        <v>6.4338546330000002</v>
      </c>
      <c r="I13" s="90">
        <v>9.0834700000000002</v>
      </c>
      <c r="K13" s="12">
        <v>101788000</v>
      </c>
      <c r="M13" s="12">
        <v>30865700</v>
      </c>
      <c r="P13" s="13">
        <f>$F$10*K13/M13</f>
        <v>156.64410656489241</v>
      </c>
      <c r="Q13">
        <f t="shared" ref="Q13:Q33" si="1">$F$11+P13*0.001*($T$5-G13)/($T$5-$T$6)</f>
        <v>8.8459286159045566E-2</v>
      </c>
      <c r="R13">
        <f t="shared" ref="R13:R33" si="2">10^-($I$3*SQRT(Q13)/(1+$I$4*SQRT(Q13)))</f>
        <v>0.80167209090674008</v>
      </c>
      <c r="S13">
        <f t="shared" ref="S13:S33" si="3">IF(G13&lt;$T$6+$T$7,"",IF(G13&gt;$T$5-$T$7,"",$T$4+LOG10(($T$5-G13)/(G13-$T$6))+LOG10(R13)))</f>
        <v>1.44959297628265</v>
      </c>
      <c r="T13">
        <f ca="1">IF(AM13="","",($L$5+$L$4*10^($L$3-LOG10(R13)-S13))/(1+10^($L$3-LOG10(R13)-S13)))</f>
        <v>9.0754465123884653</v>
      </c>
      <c r="U13">
        <f>IF(S13="",0,((1/R13)*10^(-S13)))</f>
        <v>4.4300666399421436E-2</v>
      </c>
      <c r="V13">
        <f>(1/R13^2)*10^($L$3-$L$6)</f>
        <v>3.8316033865578505</v>
      </c>
      <c r="W13">
        <f>(V13*($F$6+P13*0.001+U13)-U13-SQRT(((U13-V13*($F$6+P13*0.001+U13))^2)-4*V13*(V13-1)*P13*0.001*($F$6+U13)))/(2*(V13-1)*P13*0.001)</f>
        <v>0.48739770300454222</v>
      </c>
      <c r="X13">
        <f t="shared" ref="X13:X33" si="4">IF(W13="","",W13*$L$8+(1-W13)*$L$7)</f>
        <v>6.4308000387898439</v>
      </c>
      <c r="Y13">
        <f>IF(S13="","",SQRT($M$6^2+($M$7/(2.303*(G13-$T$5)))^2+($M$8/(2.303*($T$6-G13)))^2+(($T$8*($T$6-$T$5)/(2.303*(G13-$T$5)*($T$6-G13))))^2))</f>
        <v>0.40380261542452972</v>
      </c>
      <c r="Z13">
        <f t="shared" ref="Z13:Z33" si="5">IF(S13="","",SQRT(((S13-$L$3+LOG10(R13)))^2))</f>
        <v>0.97914295923140304</v>
      </c>
      <c r="AA13" s="12"/>
      <c r="AB13" s="12"/>
      <c r="AC13">
        <f t="shared" ref="AC13:AC29" ca="1" si="6">IF(S13="","",SQRT($T$3^2+($T$8/(2.303*(G13-$T$5)))^2+($T$7/(2.303*($T$6-G13)))^2+(($T$8*($T$6-$T$5)/(2.303*(G13-$T$5)*($T$6-G13))))^2))</f>
        <v>4.6477309217433205E-2</v>
      </c>
      <c r="AJ13" s="1">
        <v>13</v>
      </c>
      <c r="AK13" s="1">
        <f t="shared" ref="AK13:AK76" si="7">IF(G13="","",AJ13)</f>
        <v>13</v>
      </c>
      <c r="AL13" s="1">
        <f t="shared" ref="AL13:AL76" si="8">IF(S13="","",IF(S12="","",AJ13))</f>
        <v>13</v>
      </c>
      <c r="AM13" s="2">
        <f ca="1">IF(AC13="","",IF(AC13&gt;$T$9,"",AJ13))</f>
        <v>13</v>
      </c>
      <c r="AN13" s="2">
        <f t="shared" ref="AN13:AN76" ca="1" si="9">IF(AM13="","",T13)</f>
        <v>9.0754465123884653</v>
      </c>
      <c r="AO13" s="2">
        <f t="shared" ref="AO13:AO76" ca="1" si="10">IF(AM13="","",Y13)</f>
        <v>0.40380261542452972</v>
      </c>
      <c r="AP13"/>
    </row>
    <row r="14" spans="5:45">
      <c r="E14">
        <v>8</v>
      </c>
      <c r="F14">
        <f t="shared" si="0"/>
        <v>11.5</v>
      </c>
      <c r="G14" s="90">
        <v>6.4290352569999998</v>
      </c>
      <c r="I14" s="90">
        <v>9.0696399999999997</v>
      </c>
      <c r="K14" s="12">
        <v>102830000</v>
      </c>
      <c r="M14" s="12">
        <v>35504400</v>
      </c>
      <c r="P14" s="13">
        <f t="shared" ref="P14:P33" si="11">$F$10*K14/M14</f>
        <v>137.5723853944863</v>
      </c>
      <c r="Q14">
        <f t="shared" si="1"/>
        <v>8.3934345429311288E-2</v>
      </c>
      <c r="R14">
        <f t="shared" si="2"/>
        <v>0.80368051596427414</v>
      </c>
      <c r="S14">
        <f>IF(G14&lt;$T$6+$T$7,"",IF(G14&gt;$T$5-$T$7,"",$T$4+LOG10(($T$5-G14)/(G14-$T$6))+LOG10(R14)))</f>
        <v>1.5142871790372872</v>
      </c>
      <c r="T14">
        <f t="shared" ref="T14:T33" ca="1" si="12">IF(AM14="","",($L$5+$L$4*10^($L$3-LOG10(R14)-S14))/(1+10^($L$3-LOG10(R14)-S14)))</f>
        <v>9.0640042250307875</v>
      </c>
      <c r="U14">
        <f t="shared" ref="U14:U33" si="13">IF(S14="",0,((1/R14)*10^(-S14)))</f>
        <v>3.8074076776822029E-2</v>
      </c>
      <c r="V14">
        <f t="shared" ref="V14:V33" si="14">(1/R14^2)*10^($L$3-$L$6)</f>
        <v>3.8124767001309925</v>
      </c>
      <c r="W14">
        <f t="shared" ref="W14:W33" si="15">(V14*($F$6+P14*0.001+U14)-U14-SQRT(((U14-V14*($F$6+P14*0.001+U14))^2)-4*V14*(V14-1)*P14*0.001*($F$6+U14)))/(2*(V14-1)*P14*0.001)</f>
        <v>0.50594871359026461</v>
      </c>
      <c r="X14">
        <f t="shared" si="4"/>
        <v>6.4281397708490298</v>
      </c>
      <c r="Y14">
        <f t="shared" ref="Y14:Y33" si="16">IF(S14="","",SQRT($M$6^2+($M$7/(2.303*(G14-$T$5)))^2+($M$8/(2.303*($T$6-G14)))^2+(($T$8*($T$6-$T$5)/(2.303*(G14-$T$5)*($T$6-G14))))^2))</f>
        <v>0.40482065648167836</v>
      </c>
      <c r="Z14">
        <f t="shared" si="5"/>
        <v>0.91336208134863295</v>
      </c>
      <c r="AA14" s="12"/>
      <c r="AB14" s="12"/>
      <c r="AC14">
        <f t="shared" ca="1" si="6"/>
        <v>4.8323071432786642E-2</v>
      </c>
      <c r="AJ14" s="1">
        <v>14</v>
      </c>
      <c r="AK14" s="1">
        <f t="shared" si="7"/>
        <v>14</v>
      </c>
      <c r="AL14" s="1">
        <f t="shared" si="8"/>
        <v>14</v>
      </c>
      <c r="AM14" s="2">
        <f t="shared" ref="AM14:AM77" ca="1" si="17">IF(AC14="","",IF(AC14&gt;$T$9,"",AJ14))</f>
        <v>14</v>
      </c>
      <c r="AN14" s="2">
        <f t="shared" ca="1" si="9"/>
        <v>9.0640042250307875</v>
      </c>
      <c r="AO14" s="2">
        <f t="shared" ca="1" si="10"/>
        <v>0.40482065648167836</v>
      </c>
      <c r="AP14"/>
    </row>
    <row r="15" spans="5:45">
      <c r="E15">
        <v>9</v>
      </c>
      <c r="F15">
        <f t="shared" si="0"/>
        <v>12.5</v>
      </c>
      <c r="G15" s="90">
        <v>6.424535444</v>
      </c>
      <c r="I15" s="90">
        <v>9.0484200000000001</v>
      </c>
      <c r="K15" s="12">
        <v>94644800</v>
      </c>
      <c r="M15" s="12">
        <v>38278000</v>
      </c>
      <c r="P15" s="13">
        <f t="shared" si="11"/>
        <v>117.44678405350332</v>
      </c>
      <c r="Q15">
        <f t="shared" si="1"/>
        <v>7.7125945355163664E-2</v>
      </c>
      <c r="R15">
        <f t="shared" si="2"/>
        <v>0.80694071366585862</v>
      </c>
      <c r="S15">
        <f t="shared" si="3"/>
        <v>1.5760584744105905</v>
      </c>
      <c r="T15">
        <f t="shared" ca="1" si="12"/>
        <v>9.0515893158654066</v>
      </c>
      <c r="U15">
        <f t="shared" si="13"/>
        <v>3.2892728286861982E-2</v>
      </c>
      <c r="V15">
        <f t="shared" si="14"/>
        <v>3.7817326345259126</v>
      </c>
      <c r="W15">
        <f t="shared" si="15"/>
        <v>0.53997342932308523</v>
      </c>
      <c r="X15">
        <f t="shared" si="4"/>
        <v>6.4232605293629099</v>
      </c>
      <c r="Y15">
        <f t="shared" si="16"/>
        <v>0.40601810581468728</v>
      </c>
      <c r="Z15">
        <f t="shared" si="5"/>
        <v>0.84983259754535834</v>
      </c>
      <c r="AA15" s="12"/>
      <c r="AB15" s="12"/>
      <c r="AC15">
        <f t="shared" ca="1" si="6"/>
        <v>5.0457171934996242E-2</v>
      </c>
      <c r="AJ15" s="1">
        <v>15</v>
      </c>
      <c r="AK15" s="1">
        <f t="shared" si="7"/>
        <v>15</v>
      </c>
      <c r="AL15" s="1">
        <f t="shared" si="8"/>
        <v>15</v>
      </c>
      <c r="AM15" s="2">
        <f t="shared" ca="1" si="17"/>
        <v>15</v>
      </c>
      <c r="AN15" s="2">
        <f t="shared" ca="1" si="9"/>
        <v>9.0515893158654066</v>
      </c>
      <c r="AO15" s="2">
        <f t="shared" ca="1" si="10"/>
        <v>0.40601810581468728</v>
      </c>
      <c r="AP15"/>
    </row>
    <row r="16" spans="5:45">
      <c r="E16">
        <v>10</v>
      </c>
      <c r="F16">
        <f t="shared" si="0"/>
        <v>13.5</v>
      </c>
      <c r="G16" s="90">
        <v>6.4187877960000002</v>
      </c>
      <c r="I16" s="90">
        <v>9.0288000000000004</v>
      </c>
      <c r="K16" s="12">
        <v>84414600</v>
      </c>
      <c r="M16" s="12">
        <v>39670200</v>
      </c>
      <c r="P16" s="13">
        <f t="shared" si="11"/>
        <v>101.07570670175598</v>
      </c>
      <c r="Q16">
        <f t="shared" si="1"/>
        <v>7.2174488340241927E-2</v>
      </c>
      <c r="R16">
        <f t="shared" si="2"/>
        <v>0.80951753307727847</v>
      </c>
      <c r="S16">
        <f t="shared" si="3"/>
        <v>1.6559495782206559</v>
      </c>
      <c r="T16">
        <f t="shared" ca="1" si="12"/>
        <v>9.033589386292201</v>
      </c>
      <c r="U16">
        <f t="shared" si="13"/>
        <v>2.7278730947576917E-2</v>
      </c>
      <c r="V16">
        <f t="shared" si="14"/>
        <v>3.757695274012343</v>
      </c>
      <c r="W16">
        <f t="shared" si="15"/>
        <v>0.56421543271652541</v>
      </c>
      <c r="X16">
        <f t="shared" si="4"/>
        <v>6.419784156787375</v>
      </c>
      <c r="Y16">
        <f t="shared" si="16"/>
        <v>0.40803348658020505</v>
      </c>
      <c r="Z16">
        <f t="shared" si="5"/>
        <v>0.76855686236427134</v>
      </c>
      <c r="AA16" s="12"/>
      <c r="AB16" s="12"/>
      <c r="AC16">
        <f t="shared" ca="1" si="6"/>
        <v>5.3919970746812429E-2</v>
      </c>
      <c r="AJ16" s="1">
        <v>16</v>
      </c>
      <c r="AK16" s="1">
        <f t="shared" si="7"/>
        <v>16</v>
      </c>
      <c r="AL16" s="1">
        <f t="shared" si="8"/>
        <v>16</v>
      </c>
      <c r="AM16" s="2">
        <f t="shared" ca="1" si="17"/>
        <v>16</v>
      </c>
      <c r="AN16" s="2">
        <f t="shared" ca="1" si="9"/>
        <v>9.033589386292201</v>
      </c>
      <c r="AO16" s="2">
        <f t="shared" ca="1" si="10"/>
        <v>0.40803348658020505</v>
      </c>
      <c r="AP16"/>
    </row>
    <row r="17" spans="5:42">
      <c r="E17">
        <v>11</v>
      </c>
      <c r="F17">
        <f t="shared" si="0"/>
        <v>14.5</v>
      </c>
      <c r="G17" s="90">
        <v>6.413286051</v>
      </c>
      <c r="I17" s="90">
        <v>9.0037099999999999</v>
      </c>
      <c r="K17" s="12">
        <v>73567200</v>
      </c>
      <c r="M17" s="12">
        <v>40537500</v>
      </c>
      <c r="P17" s="13">
        <f t="shared" si="11"/>
        <v>86.202701202590191</v>
      </c>
      <c r="Q17">
        <f t="shared" si="1"/>
        <v>6.6622041330039058E-2</v>
      </c>
      <c r="R17">
        <f t="shared" si="2"/>
        <v>0.81264734408893613</v>
      </c>
      <c r="S17">
        <f t="shared" si="3"/>
        <v>1.7359540871261905</v>
      </c>
      <c r="T17">
        <f t="shared" ca="1" si="12"/>
        <v>9.0129310877484148</v>
      </c>
      <c r="U17">
        <f t="shared" si="13"/>
        <v>2.2601839810110304E-2</v>
      </c>
      <c r="V17">
        <f t="shared" si="14"/>
        <v>3.7288064125629066</v>
      </c>
      <c r="W17">
        <f t="shared" si="15"/>
        <v>0.59504767257482716</v>
      </c>
      <c r="X17">
        <f t="shared" si="4"/>
        <v>6.4153627254664514</v>
      </c>
      <c r="Y17">
        <f t="shared" si="16"/>
        <v>0.41071579609020709</v>
      </c>
      <c r="Z17">
        <f t="shared" si="5"/>
        <v>0.68687649256745587</v>
      </c>
      <c r="AA17" s="12"/>
      <c r="AB17" s="12"/>
      <c r="AC17">
        <f t="shared" ca="1" si="6"/>
        <v>5.8273279130816487E-2</v>
      </c>
      <c r="AJ17" s="1">
        <v>17</v>
      </c>
      <c r="AK17" s="1">
        <f t="shared" si="7"/>
        <v>17</v>
      </c>
      <c r="AL17" s="1">
        <f t="shared" si="8"/>
        <v>17</v>
      </c>
      <c r="AM17" s="2">
        <f t="shared" ca="1" si="17"/>
        <v>17</v>
      </c>
      <c r="AN17" s="2">
        <f t="shared" ca="1" si="9"/>
        <v>9.0129310877484148</v>
      </c>
      <c r="AO17" s="2">
        <f t="shared" ca="1" si="10"/>
        <v>0.41071579609020709</v>
      </c>
      <c r="AP17"/>
    </row>
    <row r="18" spans="5:42">
      <c r="E18">
        <v>12</v>
      </c>
      <c r="F18">
        <f t="shared" si="0"/>
        <v>15.5</v>
      </c>
      <c r="G18" s="90">
        <v>6.4068693239999996</v>
      </c>
      <c r="I18" s="90">
        <v>8.9739900000000006</v>
      </c>
      <c r="K18" s="12">
        <v>63412400</v>
      </c>
      <c r="M18" s="12">
        <v>41906000</v>
      </c>
      <c r="P18" s="13">
        <f t="shared" si="11"/>
        <v>71.877272944208471</v>
      </c>
      <c r="Q18">
        <f t="shared" si="1"/>
        <v>6.0709824959399104E-2</v>
      </c>
      <c r="R18">
        <f t="shared" si="2"/>
        <v>0.81630664753823601</v>
      </c>
      <c r="S18">
        <f t="shared" si="3"/>
        <v>1.8353512455527918</v>
      </c>
      <c r="T18">
        <f t="shared" ca="1" si="12"/>
        <v>8.9835060887534386</v>
      </c>
      <c r="U18">
        <f t="shared" si="13"/>
        <v>1.789762570057964E-2</v>
      </c>
      <c r="V18">
        <f t="shared" si="14"/>
        <v>3.6954506853302247</v>
      </c>
      <c r="W18">
        <f t="shared" si="15"/>
        <v>0.62998179186172043</v>
      </c>
      <c r="X18">
        <f t="shared" si="4"/>
        <v>6.4103530729114038</v>
      </c>
      <c r="Y18">
        <f t="shared" si="16"/>
        <v>0.41535981354681073</v>
      </c>
      <c r="Z18">
        <f t="shared" si="5"/>
        <v>0.58552812130479648</v>
      </c>
      <c r="AA18" s="12"/>
      <c r="AB18" s="12"/>
      <c r="AC18">
        <f t="shared" ca="1" si="6"/>
        <v>6.5219945467634405E-2</v>
      </c>
      <c r="AJ18" s="1">
        <v>18</v>
      </c>
      <c r="AK18" s="1">
        <f t="shared" si="7"/>
        <v>18</v>
      </c>
      <c r="AL18" s="1">
        <f t="shared" si="8"/>
        <v>18</v>
      </c>
      <c r="AM18" s="2">
        <f t="shared" ca="1" si="17"/>
        <v>18</v>
      </c>
      <c r="AN18" s="2">
        <f t="shared" ca="1" si="9"/>
        <v>8.9835060887534386</v>
      </c>
      <c r="AO18" s="2">
        <f t="shared" ca="1" si="10"/>
        <v>0.41535981354681073</v>
      </c>
      <c r="AP18"/>
    </row>
    <row r="19" spans="5:42">
      <c r="E19">
        <v>13</v>
      </c>
      <c r="F19">
        <f t="shared" si="0"/>
        <v>16.5</v>
      </c>
      <c r="G19" s="90">
        <v>6.4021316759999998</v>
      </c>
      <c r="I19" s="90">
        <v>8.9629799999999999</v>
      </c>
      <c r="K19" s="12">
        <v>53726500</v>
      </c>
      <c r="M19" s="12">
        <v>43493500</v>
      </c>
      <c r="P19" s="13">
        <f t="shared" si="11"/>
        <v>58.675635439778361</v>
      </c>
      <c r="Q19">
        <f t="shared" si="1"/>
        <v>5.3503951216877232E-2</v>
      </c>
      <c r="R19">
        <f t="shared" si="2"/>
        <v>0.82132028250829758</v>
      </c>
      <c r="S19">
        <f t="shared" si="3"/>
        <v>1.9160817583976177</v>
      </c>
      <c r="T19">
        <f t="shared" ca="1" si="12"/>
        <v>8.956060955686219</v>
      </c>
      <c r="U19">
        <f t="shared" si="13"/>
        <v>1.477085700272671E-2</v>
      </c>
      <c r="V19">
        <f t="shared" si="14"/>
        <v>3.650471664401215</v>
      </c>
      <c r="W19">
        <f t="shared" si="15"/>
        <v>0.68151708290270752</v>
      </c>
      <c r="X19">
        <f t="shared" si="4"/>
        <v>6.4029627648770617</v>
      </c>
      <c r="Y19">
        <f t="shared" si="16"/>
        <v>0.42053895246968581</v>
      </c>
      <c r="Z19">
        <f t="shared" si="5"/>
        <v>0.50213839375762459</v>
      </c>
      <c r="AA19" s="12"/>
      <c r="AB19" s="12"/>
      <c r="AC19">
        <f t="shared" ca="1" si="6"/>
        <v>7.2278494674788613E-2</v>
      </c>
      <c r="AJ19" s="1">
        <v>19</v>
      </c>
      <c r="AK19" s="1">
        <f t="shared" si="7"/>
        <v>19</v>
      </c>
      <c r="AL19" s="1">
        <f t="shared" si="8"/>
        <v>19</v>
      </c>
      <c r="AM19" s="2">
        <f t="shared" ca="1" si="17"/>
        <v>19</v>
      </c>
      <c r="AN19" s="2">
        <f t="shared" ca="1" si="9"/>
        <v>8.956060955686219</v>
      </c>
      <c r="AO19" s="2">
        <f t="shared" ca="1" si="10"/>
        <v>0.42053895246968581</v>
      </c>
      <c r="AP19"/>
    </row>
    <row r="20" spans="5:42">
      <c r="E20">
        <v>14</v>
      </c>
      <c r="F20">
        <f t="shared" si="0"/>
        <v>17.5</v>
      </c>
      <c r="G20" s="90">
        <v>6.3963757059999997</v>
      </c>
      <c r="I20" s="90">
        <v>8.9219399999999993</v>
      </c>
      <c r="K20" s="12">
        <v>45625600</v>
      </c>
      <c r="M20" s="12">
        <v>44786200</v>
      </c>
      <c r="P20" s="13">
        <f t="shared" si="11"/>
        <v>48.390263072107032</v>
      </c>
      <c r="Q20">
        <f t="shared" si="1"/>
        <v>4.7990169567771843E-2</v>
      </c>
      <c r="R20">
        <f t="shared" si="2"/>
        <v>0.82566463413019819</v>
      </c>
      <c r="S20">
        <f t="shared" si="3"/>
        <v>2.0235119730327682</v>
      </c>
      <c r="T20">
        <f t="shared" ca="1" si="12"/>
        <v>8.915580926331435</v>
      </c>
      <c r="U20">
        <f t="shared" si="13"/>
        <v>1.1473194186988705E-2</v>
      </c>
      <c r="V20">
        <f t="shared" si="14"/>
        <v>3.6121577780353049</v>
      </c>
      <c r="W20">
        <f t="shared" si="15"/>
        <v>0.7199824723825764</v>
      </c>
      <c r="X20">
        <f t="shared" si="4"/>
        <v>6.397446718083204</v>
      </c>
      <c r="Y20">
        <f t="shared" si="16"/>
        <v>0.43047544687661599</v>
      </c>
      <c r="Z20">
        <f t="shared" si="5"/>
        <v>0.39241704422061896</v>
      </c>
      <c r="AA20" s="12"/>
      <c r="AB20" s="12"/>
      <c r="AC20">
        <f t="shared" ca="1" si="6"/>
        <v>8.4390129499740146E-2</v>
      </c>
      <c r="AJ20" s="1">
        <v>20</v>
      </c>
      <c r="AK20" s="1">
        <f t="shared" si="7"/>
        <v>20</v>
      </c>
      <c r="AL20" s="1">
        <f t="shared" si="8"/>
        <v>20</v>
      </c>
      <c r="AM20" s="2">
        <f t="shared" ca="1" si="17"/>
        <v>20</v>
      </c>
      <c r="AN20" s="2">
        <f t="shared" ca="1" si="9"/>
        <v>8.915580926331435</v>
      </c>
      <c r="AO20" s="2">
        <f t="shared" ca="1" si="10"/>
        <v>0.43047544687661599</v>
      </c>
      <c r="AP20"/>
    </row>
    <row r="21" spans="5:42">
      <c r="E21">
        <v>15</v>
      </c>
      <c r="F21">
        <f t="shared" si="0"/>
        <v>18.5</v>
      </c>
      <c r="G21" s="90">
        <v>6.3906152250000003</v>
      </c>
      <c r="I21" s="90">
        <v>8.8746399999999994</v>
      </c>
      <c r="K21" s="12">
        <v>38352000</v>
      </c>
      <c r="M21" s="12">
        <v>46497300</v>
      </c>
      <c r="P21" s="13">
        <f t="shared" si="11"/>
        <v>39.17904910607713</v>
      </c>
      <c r="Q21">
        <f t="shared" si="1"/>
        <v>4.2470049406459875E-2</v>
      </c>
      <c r="R21">
        <f t="shared" si="2"/>
        <v>0.83056923586273934</v>
      </c>
      <c r="S21">
        <f t="shared" si="3"/>
        <v>2.1482753200859355</v>
      </c>
      <c r="T21" t="str">
        <f t="shared" ca="1" si="12"/>
        <v/>
      </c>
      <c r="U21">
        <f t="shared" si="13"/>
        <v>8.5575380536209791E-3</v>
      </c>
      <c r="V21">
        <f t="shared" si="14"/>
        <v>3.5696233654830878</v>
      </c>
      <c r="W21">
        <f t="shared" si="15"/>
        <v>0.7597636821206718</v>
      </c>
      <c r="X21">
        <f t="shared" si="4"/>
        <v>6.3917419789034158</v>
      </c>
      <c r="Y21">
        <f t="shared" si="16"/>
        <v>0.44838026171198447</v>
      </c>
      <c r="Z21">
        <f t="shared" si="5"/>
        <v>0.26508153905220799</v>
      </c>
      <c r="AA21" s="12"/>
      <c r="AB21" s="12"/>
      <c r="AC21">
        <f t="shared" ca="1" si="6"/>
        <v>0.1032127189324538</v>
      </c>
      <c r="AJ21" s="1">
        <v>21</v>
      </c>
      <c r="AK21" s="1">
        <f t="shared" si="7"/>
        <v>21</v>
      </c>
      <c r="AL21" s="1">
        <f t="shared" si="8"/>
        <v>21</v>
      </c>
      <c r="AM21" s="2" t="str">
        <f t="shared" ca="1" si="17"/>
        <v/>
      </c>
      <c r="AN21" s="2" t="str">
        <f t="shared" ca="1" si="9"/>
        <v/>
      </c>
      <c r="AO21" s="2" t="str">
        <f t="shared" ca="1" si="10"/>
        <v/>
      </c>
      <c r="AP21"/>
    </row>
    <row r="22" spans="5:42">
      <c r="E22">
        <v>16</v>
      </c>
      <c r="F22">
        <f t="shared" si="0"/>
        <v>19.5</v>
      </c>
      <c r="G22" s="90">
        <v>6.3851386300000001</v>
      </c>
      <c r="I22" s="90">
        <v>8.8170999999999999</v>
      </c>
      <c r="K22" s="12">
        <v>30709600</v>
      </c>
      <c r="M22" s="12">
        <v>47971900</v>
      </c>
      <c r="P22" s="13">
        <f t="shared" si="11"/>
        <v>30.407509396125647</v>
      </c>
      <c r="Q22">
        <f t="shared" si="1"/>
        <v>3.6463337652944523E-2</v>
      </c>
      <c r="R22">
        <f t="shared" si="2"/>
        <v>0.83671125287569059</v>
      </c>
      <c r="S22">
        <f t="shared" si="3"/>
        <v>2.2933387127266602</v>
      </c>
      <c r="T22" t="str">
        <f t="shared" ca="1" si="12"/>
        <v/>
      </c>
      <c r="U22">
        <f t="shared" si="13"/>
        <v>6.0825498575484641E-3</v>
      </c>
      <c r="V22">
        <f t="shared" si="14"/>
        <v>3.5174088972955668</v>
      </c>
      <c r="W22">
        <f t="shared" si="15"/>
        <v>0.80507187744738062</v>
      </c>
      <c r="X22">
        <f t="shared" si="4"/>
        <v>6.3852446541928947</v>
      </c>
      <c r="Y22">
        <f t="shared" si="16"/>
        <v>0.48274990679561303</v>
      </c>
      <c r="Z22">
        <f t="shared" si="5"/>
        <v>0.11681837746915445</v>
      </c>
      <c r="AA22" s="12"/>
      <c r="AB22" s="12"/>
      <c r="AC22">
        <f t="shared" ca="1" si="6"/>
        <v>0.13352964112179413</v>
      </c>
      <c r="AJ22" s="1">
        <v>22</v>
      </c>
      <c r="AK22" s="1">
        <f t="shared" si="7"/>
        <v>22</v>
      </c>
      <c r="AL22" s="1">
        <f t="shared" si="8"/>
        <v>22</v>
      </c>
      <c r="AM22" s="2" t="str">
        <f t="shared" ca="1" si="17"/>
        <v/>
      </c>
      <c r="AN22" s="2" t="str">
        <f t="shared" ca="1" si="9"/>
        <v/>
      </c>
      <c r="AO22" s="2" t="str">
        <f t="shared" ca="1" si="10"/>
        <v/>
      </c>
      <c r="AP22"/>
    </row>
    <row r="23" spans="5:42">
      <c r="E23">
        <v>17</v>
      </c>
      <c r="F23">
        <f t="shared" si="0"/>
        <v>20.5</v>
      </c>
      <c r="G23" s="90">
        <v>6.3817663729999996</v>
      </c>
      <c r="I23" s="90">
        <v>8.7924900000000008</v>
      </c>
      <c r="K23" s="12">
        <v>24451300</v>
      </c>
      <c r="M23" s="12">
        <v>48960300</v>
      </c>
      <c r="P23" s="13">
        <f t="shared" si="11"/>
        <v>23.722010486046859</v>
      </c>
      <c r="Q23">
        <f t="shared" si="1"/>
        <v>3.1251632944896711E-2</v>
      </c>
      <c r="R23">
        <f t="shared" si="2"/>
        <v>0.8429306563816219</v>
      </c>
      <c r="S23">
        <f t="shared" si="3"/>
        <v>2.4044951269252648</v>
      </c>
      <c r="T23" t="str">
        <f t="shared" ca="1" si="12"/>
        <v/>
      </c>
      <c r="U23">
        <f t="shared" si="13"/>
        <v>4.6742617043140332E-3</v>
      </c>
      <c r="V23">
        <f t="shared" si="14"/>
        <v>3.465695318184598</v>
      </c>
      <c r="W23">
        <f t="shared" si="15"/>
        <v>0.84681399080797382</v>
      </c>
      <c r="X23">
        <f t="shared" si="4"/>
        <v>6.3792587158289518</v>
      </c>
      <c r="Y23">
        <f t="shared" si="16"/>
        <v>0.52387090200609088</v>
      </c>
      <c r="Z23">
        <f t="shared" si="5"/>
        <v>2.4457241982366734E-3</v>
      </c>
      <c r="AA23" s="12"/>
      <c r="AB23" s="12"/>
      <c r="AC23">
        <f t="shared" ca="1" si="6"/>
        <v>0.16464257586582806</v>
      </c>
      <c r="AJ23" s="1">
        <v>23</v>
      </c>
      <c r="AK23" s="1">
        <f t="shared" si="7"/>
        <v>23</v>
      </c>
      <c r="AL23" s="1">
        <f t="shared" si="8"/>
        <v>23</v>
      </c>
      <c r="AM23" s="2" t="str">
        <f t="shared" ca="1" si="17"/>
        <v/>
      </c>
      <c r="AN23" s="2" t="str">
        <f t="shared" ca="1" si="9"/>
        <v/>
      </c>
      <c r="AO23" s="2" t="str">
        <f t="shared" ca="1" si="10"/>
        <v/>
      </c>
      <c r="AP23"/>
    </row>
    <row r="24" spans="5:42">
      <c r="E24">
        <v>18</v>
      </c>
      <c r="F24">
        <f t="shared" si="0"/>
        <v>21.5</v>
      </c>
      <c r="G24" s="90">
        <v>6.3764808689999999</v>
      </c>
      <c r="I24" s="90">
        <v>8.7274100000000008</v>
      </c>
      <c r="K24" s="12">
        <v>19534400</v>
      </c>
      <c r="M24" s="12">
        <v>49444200</v>
      </c>
      <c r="P24" s="13">
        <f t="shared" si="11"/>
        <v>18.766286035571412</v>
      </c>
      <c r="Q24">
        <f t="shared" si="1"/>
        <v>2.756414316808669E-2</v>
      </c>
      <c r="R24">
        <f t="shared" si="2"/>
        <v>0.84798602187593242</v>
      </c>
      <c r="S24">
        <f t="shared" si="3"/>
        <v>2.6371338800471791</v>
      </c>
      <c r="T24" t="str">
        <f t="shared" ca="1" si="12"/>
        <v/>
      </c>
      <c r="U24">
        <f t="shared" si="13"/>
        <v>2.719427133708853E-3</v>
      </c>
      <c r="V24">
        <f t="shared" si="14"/>
        <v>3.42449621520002</v>
      </c>
      <c r="W24">
        <f t="shared" si="15"/>
        <v>0.86931117270132519</v>
      </c>
      <c r="X24">
        <f t="shared" si="4"/>
        <v>6.3760325556436088</v>
      </c>
      <c r="Y24">
        <f t="shared" si="16"/>
        <v>0.68243187583084164</v>
      </c>
      <c r="Z24">
        <f t="shared" si="5"/>
        <v>0.23278987347306751</v>
      </c>
      <c r="AA24" s="12"/>
      <c r="AB24" s="12"/>
      <c r="AC24">
        <f t="shared" ca="1" si="6"/>
        <v>0.26445196226323214</v>
      </c>
      <c r="AJ24" s="1">
        <v>24</v>
      </c>
      <c r="AK24" s="1">
        <f t="shared" si="7"/>
        <v>24</v>
      </c>
      <c r="AL24" s="1">
        <f t="shared" si="8"/>
        <v>24</v>
      </c>
      <c r="AM24" s="2" t="str">
        <f t="shared" ca="1" si="17"/>
        <v/>
      </c>
      <c r="AN24" s="2" t="str">
        <f t="shared" ca="1" si="9"/>
        <v/>
      </c>
      <c r="AO24" s="2" t="str">
        <f t="shared" ca="1" si="10"/>
        <v/>
      </c>
      <c r="AP24"/>
    </row>
    <row r="25" spans="5:42">
      <c r="E25">
        <v>19</v>
      </c>
      <c r="F25">
        <f t="shared" si="0"/>
        <v>22.5</v>
      </c>
      <c r="G25" s="90">
        <v>6.3745544450000002</v>
      </c>
      <c r="I25" s="90">
        <v>8.66005</v>
      </c>
      <c r="K25" s="12">
        <v>14914000</v>
      </c>
      <c r="M25" s="12">
        <v>49874600</v>
      </c>
      <c r="P25" s="13">
        <f t="shared" si="11"/>
        <v>14.203923439987488</v>
      </c>
      <c r="Q25">
        <f t="shared" si="1"/>
        <v>2.3501531304735722E-2</v>
      </c>
      <c r="R25">
        <f t="shared" si="2"/>
        <v>0.8543795396643874</v>
      </c>
      <c r="S25">
        <f t="shared" si="3"/>
        <v>2.759528529312163</v>
      </c>
      <c r="T25" t="str">
        <f t="shared" ca="1" si="12"/>
        <v/>
      </c>
      <c r="U25">
        <f t="shared" si="13"/>
        <v>2.0362009286910144E-3</v>
      </c>
      <c r="V25">
        <f t="shared" si="14"/>
        <v>3.3734354034958827</v>
      </c>
      <c r="W25">
        <f t="shared" si="15"/>
        <v>0.90154074976917742</v>
      </c>
      <c r="X25">
        <f t="shared" si="4"/>
        <v>6.3714107421729418</v>
      </c>
      <c r="Y25">
        <f t="shared" si="16"/>
        <v>0.82116984984673624</v>
      </c>
      <c r="Z25">
        <f t="shared" si="5"/>
        <v>0.358446668793308</v>
      </c>
      <c r="AA25" s="12"/>
      <c r="AB25" s="12"/>
      <c r="AC25">
        <f t="shared" ca="1" si="6"/>
        <v>0.34148658551383926</v>
      </c>
      <c r="AJ25" s="1">
        <v>25</v>
      </c>
      <c r="AK25" s="1">
        <f t="shared" si="7"/>
        <v>25</v>
      </c>
      <c r="AL25" s="1">
        <f t="shared" si="8"/>
        <v>25</v>
      </c>
      <c r="AM25" s="2" t="str">
        <f t="shared" ca="1" si="17"/>
        <v/>
      </c>
      <c r="AN25" s="2" t="str">
        <f t="shared" ca="1" si="9"/>
        <v/>
      </c>
      <c r="AO25" s="2" t="str">
        <f t="shared" ca="1" si="10"/>
        <v/>
      </c>
      <c r="AP25"/>
    </row>
    <row r="26" spans="5:42">
      <c r="E26">
        <v>20</v>
      </c>
      <c r="F26">
        <f t="shared" si="0"/>
        <v>23.5</v>
      </c>
      <c r="G26" s="90">
        <v>6.3703593679999999</v>
      </c>
      <c r="I26" s="90">
        <v>8.6259399999999999</v>
      </c>
      <c r="K26" s="12">
        <v>11255100</v>
      </c>
      <c r="M26" s="12">
        <v>50452700</v>
      </c>
      <c r="P26" s="13">
        <f t="shared" si="11"/>
        <v>10.596405147791891</v>
      </c>
      <c r="Q26">
        <f t="shared" si="1"/>
        <v>2.0409491964592935E-2</v>
      </c>
      <c r="R26">
        <f t="shared" si="2"/>
        <v>0.85999616193552086</v>
      </c>
      <c r="S26" t="str">
        <f t="shared" si="3"/>
        <v/>
      </c>
      <c r="T26" t="str">
        <f t="shared" si="12"/>
        <v/>
      </c>
      <c r="U26">
        <f t="shared" si="13"/>
        <v>0</v>
      </c>
      <c r="V26">
        <f t="shared" si="14"/>
        <v>3.3295155793287821</v>
      </c>
      <c r="W26">
        <f t="shared" si="15"/>
        <v>0.91260681910167141</v>
      </c>
      <c r="X26">
        <f t="shared" si="4"/>
        <v>6.3698238362014301</v>
      </c>
      <c r="Y26" t="str">
        <f t="shared" si="16"/>
        <v/>
      </c>
      <c r="Z26" t="str">
        <f t="shared" si="5"/>
        <v/>
      </c>
      <c r="AA26" s="12"/>
      <c r="AB26" s="12"/>
      <c r="AC26" t="str">
        <f t="shared" si="6"/>
        <v/>
      </c>
      <c r="AJ26" s="1">
        <v>26</v>
      </c>
      <c r="AK26" s="1">
        <f t="shared" si="7"/>
        <v>26</v>
      </c>
      <c r="AL26" s="1" t="str">
        <f t="shared" si="8"/>
        <v/>
      </c>
      <c r="AM26" s="2" t="str">
        <f t="shared" si="17"/>
        <v/>
      </c>
      <c r="AN26" s="2" t="str">
        <f t="shared" si="9"/>
        <v/>
      </c>
      <c r="AO26" s="2" t="str">
        <f t="shared" si="10"/>
        <v/>
      </c>
      <c r="AP26"/>
    </row>
    <row r="27" spans="5:42">
      <c r="E27">
        <v>21</v>
      </c>
      <c r="F27">
        <f t="shared" si="0"/>
        <v>24.5</v>
      </c>
      <c r="G27" s="90">
        <v>6.3691303819999998</v>
      </c>
      <c r="I27" s="90">
        <v>8.5675600000000003</v>
      </c>
      <c r="K27" s="12">
        <v>8747650</v>
      </c>
      <c r="M27" s="12">
        <v>50089700</v>
      </c>
      <c r="P27" s="13">
        <f t="shared" si="11"/>
        <v>8.2953855782725796</v>
      </c>
      <c r="Q27">
        <f t="shared" si="1"/>
        <v>1.8226368799663484E-2</v>
      </c>
      <c r="R27">
        <f t="shared" si="2"/>
        <v>0.86446400654775601</v>
      </c>
      <c r="S27" t="str">
        <f t="shared" si="3"/>
        <v/>
      </c>
      <c r="T27" t="str">
        <f t="shared" si="12"/>
        <v/>
      </c>
      <c r="U27">
        <f t="shared" si="13"/>
        <v>0</v>
      </c>
      <c r="V27">
        <f t="shared" si="14"/>
        <v>3.2951883739488022</v>
      </c>
      <c r="W27">
        <f t="shared" si="15"/>
        <v>0.9322019216686277</v>
      </c>
      <c r="X27">
        <f t="shared" si="4"/>
        <v>6.3670138424862657</v>
      </c>
      <c r="Y27" t="str">
        <f t="shared" si="16"/>
        <v/>
      </c>
      <c r="Z27" t="str">
        <f t="shared" si="5"/>
        <v/>
      </c>
      <c r="AA27" s="12"/>
      <c r="AB27" s="12"/>
      <c r="AC27" t="str">
        <f t="shared" si="6"/>
        <v/>
      </c>
      <c r="AJ27" s="1">
        <v>27</v>
      </c>
      <c r="AK27" s="1">
        <f t="shared" si="7"/>
        <v>27</v>
      </c>
      <c r="AL27" s="1" t="str">
        <f t="shared" si="8"/>
        <v/>
      </c>
      <c r="AM27" s="2" t="str">
        <f t="shared" si="17"/>
        <v/>
      </c>
      <c r="AN27" s="2" t="str">
        <f t="shared" si="9"/>
        <v/>
      </c>
      <c r="AO27" s="2" t="str">
        <f t="shared" si="10"/>
        <v/>
      </c>
      <c r="AP27"/>
    </row>
    <row r="28" spans="5:42">
      <c r="E28">
        <v>22</v>
      </c>
      <c r="F28">
        <f t="shared" si="0"/>
        <v>25.5</v>
      </c>
      <c r="G28" s="90">
        <v>6.3637917919999998</v>
      </c>
      <c r="I28" s="90">
        <v>8.5114400000000003</v>
      </c>
      <c r="K28" s="12">
        <v>6207920</v>
      </c>
      <c r="M28" s="12">
        <v>49568300</v>
      </c>
      <c r="P28" s="13">
        <f t="shared" si="11"/>
        <v>5.9488866876612674</v>
      </c>
      <c r="Q28">
        <f t="shared" si="1"/>
        <v>1.614021852869239E-2</v>
      </c>
      <c r="R28">
        <f t="shared" si="2"/>
        <v>0.8692199686274158</v>
      </c>
      <c r="S28" t="str">
        <f t="shared" si="3"/>
        <v/>
      </c>
      <c r="T28" t="str">
        <f t="shared" si="12"/>
        <v/>
      </c>
      <c r="U28">
        <f t="shared" si="13"/>
        <v>0</v>
      </c>
      <c r="V28">
        <f t="shared" si="14"/>
        <v>3.2592275879837582</v>
      </c>
      <c r="W28">
        <f t="shared" si="15"/>
        <v>0.95184076470183154</v>
      </c>
      <c r="X28">
        <f t="shared" si="4"/>
        <v>6.3641975762632219</v>
      </c>
      <c r="Y28" t="str">
        <f t="shared" si="16"/>
        <v/>
      </c>
      <c r="Z28" t="str">
        <f t="shared" si="5"/>
        <v/>
      </c>
      <c r="AA28" s="12"/>
      <c r="AB28" s="12"/>
      <c r="AC28" t="str">
        <f t="shared" si="6"/>
        <v/>
      </c>
      <c r="AJ28" s="1">
        <v>28</v>
      </c>
      <c r="AK28" s="1">
        <f t="shared" si="7"/>
        <v>28</v>
      </c>
      <c r="AL28" s="1" t="str">
        <f t="shared" si="8"/>
        <v/>
      </c>
      <c r="AM28" s="2" t="str">
        <f t="shared" si="17"/>
        <v/>
      </c>
      <c r="AN28" s="2" t="str">
        <f t="shared" si="9"/>
        <v/>
      </c>
      <c r="AO28" s="2" t="str">
        <f t="shared" si="10"/>
        <v/>
      </c>
      <c r="AP28"/>
    </row>
    <row r="29" spans="5:42">
      <c r="E29">
        <v>23</v>
      </c>
      <c r="F29">
        <f t="shared" si="0"/>
        <v>26.5</v>
      </c>
      <c r="G29" s="90">
        <v>6.3610518300000001</v>
      </c>
      <c r="I29" s="90">
        <v>8.4637600000000006</v>
      </c>
      <c r="K29" s="12">
        <v>4304950</v>
      </c>
      <c r="M29" s="12">
        <v>48617000</v>
      </c>
      <c r="P29" s="13">
        <f t="shared" si="11"/>
        <v>4.2060416109591294</v>
      </c>
      <c r="Q29">
        <f t="shared" si="1"/>
        <v>1.4428708456130181E-2</v>
      </c>
      <c r="R29">
        <f t="shared" si="2"/>
        <v>0.87355803726184</v>
      </c>
      <c r="S29" t="str">
        <f t="shared" si="3"/>
        <v/>
      </c>
      <c r="T29" t="str">
        <f t="shared" si="12"/>
        <v/>
      </c>
      <c r="U29">
        <f t="shared" si="13"/>
        <v>0</v>
      </c>
      <c r="V29">
        <f t="shared" si="14"/>
        <v>3.2269374686941554</v>
      </c>
      <c r="W29">
        <f t="shared" si="15"/>
        <v>0.96614421566041464</v>
      </c>
      <c r="X29">
        <f t="shared" si="4"/>
        <v>6.3621464205133895</v>
      </c>
      <c r="Y29" t="str">
        <f t="shared" si="16"/>
        <v/>
      </c>
      <c r="Z29" t="str">
        <f t="shared" si="5"/>
        <v/>
      </c>
      <c r="AA29" s="12"/>
      <c r="AB29" s="12"/>
      <c r="AC29" t="str">
        <f t="shared" si="6"/>
        <v/>
      </c>
      <c r="AJ29" s="1">
        <v>29</v>
      </c>
      <c r="AK29" s="1">
        <f t="shared" si="7"/>
        <v>29</v>
      </c>
      <c r="AL29" s="1" t="str">
        <f t="shared" si="8"/>
        <v/>
      </c>
      <c r="AM29" s="2" t="str">
        <f t="shared" si="17"/>
        <v/>
      </c>
      <c r="AN29" s="2" t="str">
        <f t="shared" si="9"/>
        <v/>
      </c>
      <c r="AO29" s="2" t="str">
        <f t="shared" si="10"/>
        <v/>
      </c>
      <c r="AP29"/>
    </row>
    <row r="30" spans="5:42">
      <c r="E30">
        <v>24</v>
      </c>
      <c r="F30">
        <f t="shared" si="0"/>
        <v>27.5</v>
      </c>
      <c r="G30" s="90">
        <v>6.3583217809999999</v>
      </c>
      <c r="I30" s="90">
        <v>8.4519300000000008</v>
      </c>
      <c r="K30" s="12">
        <v>2801010</v>
      </c>
      <c r="M30" s="12">
        <v>47601500</v>
      </c>
      <c r="P30" s="13">
        <f t="shared" si="11"/>
        <v>2.7950374462989611</v>
      </c>
      <c r="Q30">
        <f t="shared" si="1"/>
        <v>1.3000868826313215E-2</v>
      </c>
      <c r="R30">
        <f t="shared" si="2"/>
        <v>0.87754421633139856</v>
      </c>
      <c r="S30" t="str">
        <f t="shared" si="3"/>
        <v/>
      </c>
      <c r="T30" t="str">
        <f t="shared" si="12"/>
        <v/>
      </c>
      <c r="U30">
        <f t="shared" si="13"/>
        <v>0</v>
      </c>
      <c r="V30">
        <f t="shared" si="14"/>
        <v>3.1976878071793435</v>
      </c>
      <c r="W30">
        <f t="shared" si="15"/>
        <v>0.97758547771044002</v>
      </c>
      <c r="X30">
        <f t="shared" si="4"/>
        <v>6.3605057108338015</v>
      </c>
      <c r="Y30" t="str">
        <f t="shared" si="16"/>
        <v/>
      </c>
      <c r="Z30" t="str">
        <f t="shared" si="5"/>
        <v/>
      </c>
      <c r="AA30" s="12"/>
      <c r="AB30" s="12"/>
      <c r="AC30" t="str">
        <f>IF(S30="","",SQRT($AC$6^2+($T$8/(2.303*(G30-$T$5)))^2+($AC$7/(2.303*($T$6-G30)))^2+(($T$8*($T$6-$T$5)/(2.303*(G30-$T$5)*($T$6-G30))))^2))</f>
        <v/>
      </c>
      <c r="AJ30" s="1">
        <v>30</v>
      </c>
      <c r="AK30" s="1">
        <f t="shared" si="7"/>
        <v>30</v>
      </c>
      <c r="AL30" s="1" t="str">
        <f t="shared" si="8"/>
        <v/>
      </c>
      <c r="AM30" s="2" t="str">
        <f t="shared" si="17"/>
        <v/>
      </c>
      <c r="AN30" s="2" t="str">
        <f t="shared" si="9"/>
        <v/>
      </c>
      <c r="AO30" s="2" t="str">
        <f t="shared" si="10"/>
        <v/>
      </c>
      <c r="AP30"/>
    </row>
    <row r="31" spans="5:42">
      <c r="E31">
        <v>25</v>
      </c>
      <c r="F31">
        <f t="shared" si="0"/>
        <v>28.5</v>
      </c>
      <c r="G31" s="90">
        <v>6.3585556270000003</v>
      </c>
      <c r="I31" s="90">
        <v>8.4169499999999999</v>
      </c>
      <c r="K31" s="12">
        <v>1821950</v>
      </c>
      <c r="M31" s="12">
        <v>46601900</v>
      </c>
      <c r="P31" s="13">
        <f t="shared" si="11"/>
        <v>1.8570621584098503</v>
      </c>
      <c r="Q31">
        <f t="shared" si="1"/>
        <v>1.1990526376404919E-2</v>
      </c>
      <c r="R31">
        <f t="shared" si="2"/>
        <v>0.88060497706925345</v>
      </c>
      <c r="S31" t="str">
        <f t="shared" si="3"/>
        <v/>
      </c>
      <c r="T31" t="str">
        <f t="shared" si="12"/>
        <v/>
      </c>
      <c r="U31">
        <f t="shared" si="13"/>
        <v>0</v>
      </c>
      <c r="V31">
        <f t="shared" si="14"/>
        <v>3.1754977256917942</v>
      </c>
      <c r="W31">
        <f t="shared" si="15"/>
        <v>0.98513125170965343</v>
      </c>
      <c r="X31">
        <f t="shared" si="4"/>
        <v>6.3594236252748519</v>
      </c>
      <c r="Y31" t="str">
        <f t="shared" si="16"/>
        <v/>
      </c>
      <c r="Z31" t="str">
        <f t="shared" si="5"/>
        <v/>
      </c>
      <c r="AA31" s="12"/>
      <c r="AB31" s="12"/>
      <c r="AC31" t="str">
        <f>IF(S31="","",SQRT($AC$6^2+($T$8/(2.303*(G31-$T$5)))^2+($AC$7/(2.303*($T$6-G31)))^2+(($T$8*($T$6-$T$5)/(2.303*(G31-$T$5)*($T$6-G31))))^2))</f>
        <v/>
      </c>
      <c r="AJ31" s="1">
        <v>31</v>
      </c>
      <c r="AK31" s="1">
        <f t="shared" si="7"/>
        <v>31</v>
      </c>
      <c r="AL31" s="1" t="str">
        <f t="shared" si="8"/>
        <v/>
      </c>
      <c r="AM31" s="2" t="str">
        <f t="shared" si="17"/>
        <v/>
      </c>
      <c r="AN31" s="2" t="str">
        <f t="shared" si="9"/>
        <v/>
      </c>
      <c r="AO31" s="2" t="str">
        <f t="shared" si="10"/>
        <v/>
      </c>
      <c r="AP31"/>
    </row>
    <row r="32" spans="5:42">
      <c r="E32">
        <v>26</v>
      </c>
      <c r="F32">
        <f t="shared" si="0"/>
        <v>29.5</v>
      </c>
      <c r="G32" s="90">
        <v>6.3585794529999999</v>
      </c>
      <c r="I32" s="90">
        <v>8.3882100000000008</v>
      </c>
      <c r="K32" s="12">
        <v>1081740</v>
      </c>
      <c r="M32" s="12">
        <v>44379000</v>
      </c>
      <c r="P32" s="13">
        <f t="shared" si="11"/>
        <v>1.1578145068613532</v>
      </c>
      <c r="Q32">
        <f t="shared" si="1"/>
        <v>1.1240815679925933E-2</v>
      </c>
      <c r="R32">
        <f t="shared" si="2"/>
        <v>0.88302494844566293</v>
      </c>
      <c r="S32" t="str">
        <f t="shared" si="3"/>
        <v/>
      </c>
      <c r="T32" t="str">
        <f t="shared" si="12"/>
        <v/>
      </c>
      <c r="U32">
        <f t="shared" si="13"/>
        <v>0</v>
      </c>
      <c r="V32">
        <f t="shared" si="14"/>
        <v>3.1581163740252398</v>
      </c>
      <c r="W32">
        <f t="shared" si="15"/>
        <v>0.99073799624335213</v>
      </c>
      <c r="X32">
        <f t="shared" si="4"/>
        <v>6.3586196020834249</v>
      </c>
      <c r="Y32" t="str">
        <f t="shared" si="16"/>
        <v/>
      </c>
      <c r="Z32" t="str">
        <f t="shared" si="5"/>
        <v/>
      </c>
      <c r="AA32" s="12"/>
      <c r="AB32" s="12"/>
      <c r="AC32" t="str">
        <f>IF(S32="","",SQRT($AC$6^2+($T$8/(2.303*(G32-$T$5)))^2+($AC$7/(2.303*($T$6-G32)))^2+(($T$8*($T$6-$T$5)/(2.303*(G32-$T$5)*($T$6-G32))))^2))</f>
        <v/>
      </c>
      <c r="AJ32" s="1">
        <v>32</v>
      </c>
      <c r="AK32" s="1">
        <f t="shared" si="7"/>
        <v>32</v>
      </c>
      <c r="AL32" s="1" t="str">
        <f t="shared" si="8"/>
        <v/>
      </c>
      <c r="AM32" s="2" t="str">
        <f t="shared" si="17"/>
        <v/>
      </c>
      <c r="AN32" s="2" t="str">
        <f t="shared" si="9"/>
        <v/>
      </c>
      <c r="AO32" s="2" t="str">
        <f t="shared" si="10"/>
        <v/>
      </c>
      <c r="AP32"/>
    </row>
    <row r="33" spans="5:42">
      <c r="E33">
        <v>27</v>
      </c>
      <c r="F33">
        <f t="shared" si="0"/>
        <v>30.5</v>
      </c>
      <c r="G33" s="90">
        <v>6.3585235640000004</v>
      </c>
      <c r="I33" s="90">
        <v>8.3772800000000007</v>
      </c>
      <c r="K33" s="12">
        <v>679547</v>
      </c>
      <c r="M33" s="12">
        <v>40134300</v>
      </c>
      <c r="P33" s="13">
        <f t="shared" si="11"/>
        <v>0.80426175366207953</v>
      </c>
      <c r="Q33">
        <f t="shared" si="1"/>
        <v>1.0862258359401546E-2</v>
      </c>
      <c r="R33">
        <f t="shared" si="2"/>
        <v>0.88430033587431411</v>
      </c>
      <c r="S33" t="str">
        <f t="shared" si="3"/>
        <v/>
      </c>
      <c r="T33" t="str">
        <f t="shared" si="12"/>
        <v/>
      </c>
      <c r="U33">
        <f t="shared" si="13"/>
        <v>0</v>
      </c>
      <c r="V33">
        <f t="shared" si="14"/>
        <v>3.1490133189131178</v>
      </c>
      <c r="W33">
        <f t="shared" si="15"/>
        <v>0.99356835213486983</v>
      </c>
      <c r="X33">
        <f t="shared" si="4"/>
        <v>6.3582137209588083</v>
      </c>
      <c r="Y33" t="str">
        <f t="shared" si="16"/>
        <v/>
      </c>
      <c r="Z33" t="str">
        <f t="shared" si="5"/>
        <v/>
      </c>
      <c r="AA33" s="12"/>
      <c r="AB33" s="12"/>
      <c r="AC33" t="str">
        <f>IF(S33="","",SQRT($AC$6^2+($T$8/(2.303*(G33-$T$5)))^2+($AC$7/(2.303*($T$6-G33)))^2+(($T$8*($T$6-$T$5)/(2.303*(G33-$T$5)*($T$6-G33))))^2))</f>
        <v/>
      </c>
      <c r="AJ33" s="1">
        <v>33</v>
      </c>
      <c r="AK33" s="1">
        <f t="shared" si="7"/>
        <v>33</v>
      </c>
      <c r="AL33" s="1" t="str">
        <f t="shared" si="8"/>
        <v/>
      </c>
      <c r="AM33" s="2" t="str">
        <f t="shared" si="17"/>
        <v/>
      </c>
      <c r="AN33" s="2" t="str">
        <f t="shared" si="9"/>
        <v/>
      </c>
      <c r="AO33" s="2" t="str">
        <f t="shared" si="10"/>
        <v/>
      </c>
      <c r="AP33"/>
    </row>
    <row r="34" spans="5:42">
      <c r="AJ34" s="1">
        <v>34</v>
      </c>
      <c r="AK34" s="1" t="str">
        <f t="shared" si="7"/>
        <v/>
      </c>
      <c r="AL34" s="1" t="str">
        <f t="shared" si="8"/>
        <v/>
      </c>
      <c r="AM34" s="2" t="str">
        <f t="shared" si="17"/>
        <v/>
      </c>
      <c r="AN34" s="2" t="str">
        <f t="shared" si="9"/>
        <v/>
      </c>
      <c r="AO34" s="2" t="str">
        <f t="shared" si="10"/>
        <v/>
      </c>
      <c r="AP34"/>
    </row>
    <row r="35" spans="5:42">
      <c r="AJ35" s="1">
        <v>35</v>
      </c>
      <c r="AK35" s="1" t="str">
        <f t="shared" si="7"/>
        <v/>
      </c>
      <c r="AL35" s="1" t="str">
        <f t="shared" si="8"/>
        <v/>
      </c>
      <c r="AM35" s="2" t="str">
        <f t="shared" si="17"/>
        <v/>
      </c>
      <c r="AN35" s="2" t="str">
        <f t="shared" si="9"/>
        <v/>
      </c>
      <c r="AO35" s="2" t="str">
        <f t="shared" si="10"/>
        <v/>
      </c>
      <c r="AP35"/>
    </row>
    <row r="36" spans="5:42">
      <c r="AJ36" s="1">
        <v>36</v>
      </c>
      <c r="AK36" s="1" t="str">
        <f t="shared" si="7"/>
        <v/>
      </c>
      <c r="AL36" s="1" t="str">
        <f t="shared" si="8"/>
        <v/>
      </c>
      <c r="AM36" s="2" t="str">
        <f t="shared" si="17"/>
        <v/>
      </c>
      <c r="AN36" s="2" t="str">
        <f t="shared" si="9"/>
        <v/>
      </c>
      <c r="AO36" s="2" t="str">
        <f t="shared" si="10"/>
        <v/>
      </c>
      <c r="AP36"/>
    </row>
    <row r="37" spans="5:42">
      <c r="AJ37" s="1">
        <v>37</v>
      </c>
      <c r="AK37" s="1" t="str">
        <f t="shared" si="7"/>
        <v/>
      </c>
      <c r="AL37" s="1" t="str">
        <f t="shared" si="8"/>
        <v/>
      </c>
      <c r="AM37" s="2" t="str">
        <f t="shared" si="17"/>
        <v/>
      </c>
      <c r="AN37" s="2" t="str">
        <f t="shared" si="9"/>
        <v/>
      </c>
      <c r="AO37" s="2" t="str">
        <f t="shared" si="10"/>
        <v/>
      </c>
      <c r="AP37"/>
    </row>
    <row r="38" spans="5:42">
      <c r="AJ38" s="1">
        <v>38</v>
      </c>
      <c r="AK38" s="1" t="str">
        <f t="shared" si="7"/>
        <v/>
      </c>
      <c r="AL38" s="1" t="str">
        <f t="shared" si="8"/>
        <v/>
      </c>
      <c r="AM38" s="2" t="str">
        <f t="shared" si="17"/>
        <v/>
      </c>
      <c r="AN38" s="2" t="str">
        <f t="shared" si="9"/>
        <v/>
      </c>
      <c r="AO38" s="2" t="str">
        <f t="shared" si="10"/>
        <v/>
      </c>
      <c r="AP38"/>
    </row>
    <row r="39" spans="5:42">
      <c r="AJ39" s="1">
        <v>39</v>
      </c>
      <c r="AK39" s="1" t="str">
        <f t="shared" si="7"/>
        <v/>
      </c>
      <c r="AL39" s="1" t="str">
        <f t="shared" si="8"/>
        <v/>
      </c>
      <c r="AM39" s="2" t="str">
        <f t="shared" si="17"/>
        <v/>
      </c>
      <c r="AN39" s="2" t="str">
        <f t="shared" si="9"/>
        <v/>
      </c>
      <c r="AO39" s="2" t="str">
        <f t="shared" si="10"/>
        <v/>
      </c>
      <c r="AP39"/>
    </row>
    <row r="40" spans="5:42">
      <c r="AJ40" s="1">
        <v>40</v>
      </c>
      <c r="AK40" s="1" t="str">
        <f t="shared" si="7"/>
        <v/>
      </c>
      <c r="AL40" s="1" t="str">
        <f t="shared" si="8"/>
        <v/>
      </c>
      <c r="AM40" s="2" t="str">
        <f t="shared" si="17"/>
        <v/>
      </c>
      <c r="AN40" s="2" t="str">
        <f t="shared" si="9"/>
        <v/>
      </c>
      <c r="AO40" s="2" t="str">
        <f t="shared" si="10"/>
        <v/>
      </c>
      <c r="AP40"/>
    </row>
    <row r="41" spans="5:42">
      <c r="AJ41" s="1">
        <v>41</v>
      </c>
      <c r="AK41" s="1" t="str">
        <f t="shared" si="7"/>
        <v/>
      </c>
      <c r="AL41" s="1" t="str">
        <f t="shared" si="8"/>
        <v/>
      </c>
      <c r="AM41" s="2" t="str">
        <f t="shared" si="17"/>
        <v/>
      </c>
      <c r="AN41" s="2" t="str">
        <f t="shared" si="9"/>
        <v/>
      </c>
      <c r="AO41" s="2" t="str">
        <f t="shared" si="10"/>
        <v/>
      </c>
      <c r="AP41"/>
    </row>
    <row r="42" spans="5:42">
      <c r="AJ42" s="1">
        <v>42</v>
      </c>
      <c r="AK42" s="1" t="str">
        <f t="shared" si="7"/>
        <v/>
      </c>
      <c r="AL42" s="1" t="str">
        <f t="shared" si="8"/>
        <v/>
      </c>
      <c r="AM42" s="2" t="str">
        <f t="shared" si="17"/>
        <v/>
      </c>
      <c r="AN42" s="2" t="str">
        <f t="shared" si="9"/>
        <v/>
      </c>
      <c r="AO42" s="2" t="str">
        <f t="shared" si="10"/>
        <v/>
      </c>
      <c r="AP42"/>
    </row>
    <row r="43" spans="5:42">
      <c r="AJ43" s="1">
        <v>43</v>
      </c>
      <c r="AK43" s="1" t="str">
        <f t="shared" si="7"/>
        <v/>
      </c>
      <c r="AL43" s="1" t="str">
        <f t="shared" si="8"/>
        <v/>
      </c>
      <c r="AM43" s="2" t="str">
        <f t="shared" si="17"/>
        <v/>
      </c>
      <c r="AN43" s="2" t="str">
        <f t="shared" si="9"/>
        <v/>
      </c>
      <c r="AO43" s="2" t="str">
        <f t="shared" si="10"/>
        <v/>
      </c>
      <c r="AP43"/>
    </row>
    <row r="44" spans="5:42">
      <c r="AJ44" s="1">
        <v>44</v>
      </c>
      <c r="AK44" s="1" t="str">
        <f t="shared" si="7"/>
        <v/>
      </c>
      <c r="AL44" s="1" t="str">
        <f t="shared" si="8"/>
        <v/>
      </c>
      <c r="AM44" s="2" t="str">
        <f t="shared" si="17"/>
        <v/>
      </c>
      <c r="AN44" s="2" t="str">
        <f t="shared" si="9"/>
        <v/>
      </c>
      <c r="AO44" s="2" t="str">
        <f t="shared" si="10"/>
        <v/>
      </c>
      <c r="AP44"/>
    </row>
    <row r="45" spans="5:42">
      <c r="AJ45" s="1">
        <v>45</v>
      </c>
      <c r="AK45" s="1" t="str">
        <f t="shared" si="7"/>
        <v/>
      </c>
      <c r="AL45" s="1" t="str">
        <f t="shared" si="8"/>
        <v/>
      </c>
      <c r="AM45" s="2" t="str">
        <f t="shared" si="17"/>
        <v/>
      </c>
      <c r="AN45" s="2" t="str">
        <f t="shared" si="9"/>
        <v/>
      </c>
      <c r="AO45" s="2" t="str">
        <f t="shared" si="10"/>
        <v/>
      </c>
      <c r="AP45"/>
    </row>
    <row r="46" spans="5:42">
      <c r="AJ46" s="1">
        <v>46</v>
      </c>
      <c r="AK46" s="1" t="str">
        <f t="shared" si="7"/>
        <v/>
      </c>
      <c r="AL46" s="1" t="str">
        <f t="shared" si="8"/>
        <v/>
      </c>
      <c r="AM46" s="2" t="str">
        <f t="shared" si="17"/>
        <v/>
      </c>
      <c r="AN46" s="2" t="str">
        <f t="shared" si="9"/>
        <v/>
      </c>
      <c r="AO46" s="2" t="str">
        <f t="shared" si="10"/>
        <v/>
      </c>
      <c r="AP46"/>
    </row>
    <row r="47" spans="5:42">
      <c r="AJ47" s="1">
        <v>47</v>
      </c>
      <c r="AK47" s="1" t="str">
        <f t="shared" si="7"/>
        <v/>
      </c>
      <c r="AL47" s="1" t="str">
        <f t="shared" si="8"/>
        <v/>
      </c>
      <c r="AM47" s="2" t="str">
        <f t="shared" si="17"/>
        <v/>
      </c>
      <c r="AN47" s="2" t="str">
        <f t="shared" si="9"/>
        <v/>
      </c>
      <c r="AO47" s="2" t="str">
        <f t="shared" si="10"/>
        <v/>
      </c>
      <c r="AP47"/>
    </row>
    <row r="48" spans="5:42">
      <c r="AJ48" s="1">
        <v>48</v>
      </c>
      <c r="AK48" s="1" t="str">
        <f t="shared" si="7"/>
        <v/>
      </c>
      <c r="AL48" s="1" t="str">
        <f t="shared" si="8"/>
        <v/>
      </c>
      <c r="AM48" s="2" t="str">
        <f t="shared" si="17"/>
        <v/>
      </c>
      <c r="AN48" s="2" t="str">
        <f t="shared" si="9"/>
        <v/>
      </c>
      <c r="AO48" s="2" t="str">
        <f t="shared" si="10"/>
        <v/>
      </c>
      <c r="AP48"/>
    </row>
    <row r="49" spans="36:42">
      <c r="AJ49" s="1">
        <v>49</v>
      </c>
      <c r="AK49" s="1" t="str">
        <f t="shared" si="7"/>
        <v/>
      </c>
      <c r="AL49" s="1" t="str">
        <f t="shared" si="8"/>
        <v/>
      </c>
      <c r="AM49" s="2" t="str">
        <f t="shared" si="17"/>
        <v/>
      </c>
      <c r="AN49" s="2" t="str">
        <f t="shared" si="9"/>
        <v/>
      </c>
      <c r="AO49" s="2" t="str">
        <f t="shared" si="10"/>
        <v/>
      </c>
      <c r="AP49"/>
    </row>
    <row r="50" spans="36:42">
      <c r="AJ50" s="1">
        <v>50</v>
      </c>
      <c r="AK50" s="1" t="str">
        <f t="shared" si="7"/>
        <v/>
      </c>
      <c r="AL50" s="1" t="str">
        <f t="shared" si="8"/>
        <v/>
      </c>
      <c r="AM50" s="2" t="str">
        <f t="shared" si="17"/>
        <v/>
      </c>
      <c r="AN50" s="2" t="str">
        <f t="shared" si="9"/>
        <v/>
      </c>
      <c r="AO50" s="2" t="str">
        <f t="shared" si="10"/>
        <v/>
      </c>
      <c r="AP50"/>
    </row>
    <row r="51" spans="36:42">
      <c r="AJ51" s="1">
        <v>51</v>
      </c>
      <c r="AK51" s="1" t="str">
        <f t="shared" si="7"/>
        <v/>
      </c>
      <c r="AL51" s="1" t="str">
        <f t="shared" si="8"/>
        <v/>
      </c>
      <c r="AM51" s="2" t="str">
        <f t="shared" si="17"/>
        <v/>
      </c>
      <c r="AN51" s="2" t="str">
        <f t="shared" si="9"/>
        <v/>
      </c>
      <c r="AO51" s="2" t="str">
        <f t="shared" si="10"/>
        <v/>
      </c>
      <c r="AP51"/>
    </row>
    <row r="52" spans="36:42">
      <c r="AJ52" s="1">
        <v>52</v>
      </c>
      <c r="AK52" s="1" t="str">
        <f t="shared" si="7"/>
        <v/>
      </c>
      <c r="AL52" s="1" t="str">
        <f t="shared" si="8"/>
        <v/>
      </c>
      <c r="AM52" s="2" t="str">
        <f t="shared" si="17"/>
        <v/>
      </c>
      <c r="AN52" s="2" t="str">
        <f t="shared" si="9"/>
        <v/>
      </c>
      <c r="AO52" s="2" t="str">
        <f t="shared" si="10"/>
        <v/>
      </c>
      <c r="AP52"/>
    </row>
    <row r="53" spans="36:42">
      <c r="AJ53" s="1">
        <v>53</v>
      </c>
      <c r="AK53" s="1" t="str">
        <f t="shared" si="7"/>
        <v/>
      </c>
      <c r="AL53" s="1" t="str">
        <f t="shared" si="8"/>
        <v/>
      </c>
      <c r="AM53" s="2" t="str">
        <f t="shared" si="17"/>
        <v/>
      </c>
      <c r="AN53" s="2" t="str">
        <f t="shared" si="9"/>
        <v/>
      </c>
      <c r="AO53" s="2" t="str">
        <f t="shared" si="10"/>
        <v/>
      </c>
      <c r="AP53"/>
    </row>
    <row r="54" spans="36:42">
      <c r="AJ54" s="1">
        <v>54</v>
      </c>
      <c r="AK54" s="1" t="str">
        <f t="shared" si="7"/>
        <v/>
      </c>
      <c r="AL54" s="1" t="str">
        <f t="shared" si="8"/>
        <v/>
      </c>
      <c r="AM54" s="2" t="str">
        <f t="shared" si="17"/>
        <v/>
      </c>
      <c r="AN54" s="2" t="str">
        <f t="shared" si="9"/>
        <v/>
      </c>
      <c r="AO54" s="2" t="str">
        <f t="shared" si="10"/>
        <v/>
      </c>
      <c r="AP54"/>
    </row>
    <row r="55" spans="36:42">
      <c r="AJ55" s="1">
        <v>55</v>
      </c>
      <c r="AK55" s="1" t="str">
        <f t="shared" si="7"/>
        <v/>
      </c>
      <c r="AL55" s="1" t="str">
        <f t="shared" si="8"/>
        <v/>
      </c>
      <c r="AM55" s="2" t="str">
        <f t="shared" si="17"/>
        <v/>
      </c>
      <c r="AN55" s="2" t="str">
        <f t="shared" si="9"/>
        <v/>
      </c>
      <c r="AO55" s="2" t="str">
        <f t="shared" si="10"/>
        <v/>
      </c>
      <c r="AP55"/>
    </row>
    <row r="56" spans="36:42">
      <c r="AJ56" s="1">
        <v>56</v>
      </c>
      <c r="AK56" s="1" t="str">
        <f t="shared" si="7"/>
        <v/>
      </c>
      <c r="AL56" s="1" t="str">
        <f t="shared" si="8"/>
        <v/>
      </c>
      <c r="AM56" s="2" t="str">
        <f t="shared" si="17"/>
        <v/>
      </c>
      <c r="AN56" s="2" t="str">
        <f t="shared" si="9"/>
        <v/>
      </c>
      <c r="AO56" s="2" t="str">
        <f t="shared" si="10"/>
        <v/>
      </c>
      <c r="AP56"/>
    </row>
    <row r="57" spans="36:42">
      <c r="AJ57" s="1">
        <v>57</v>
      </c>
      <c r="AK57" s="1" t="str">
        <f t="shared" si="7"/>
        <v/>
      </c>
      <c r="AL57" s="1" t="str">
        <f t="shared" si="8"/>
        <v/>
      </c>
      <c r="AM57" s="2" t="str">
        <f t="shared" si="17"/>
        <v/>
      </c>
      <c r="AN57" s="2" t="str">
        <f t="shared" si="9"/>
        <v/>
      </c>
      <c r="AO57" s="2" t="str">
        <f t="shared" si="10"/>
        <v/>
      </c>
      <c r="AP57"/>
    </row>
    <row r="58" spans="36:42">
      <c r="AJ58" s="1">
        <v>58</v>
      </c>
      <c r="AK58" s="1" t="str">
        <f t="shared" si="7"/>
        <v/>
      </c>
      <c r="AL58" s="1" t="str">
        <f t="shared" si="8"/>
        <v/>
      </c>
      <c r="AM58" s="2" t="str">
        <f t="shared" si="17"/>
        <v/>
      </c>
      <c r="AN58" s="2" t="str">
        <f t="shared" si="9"/>
        <v/>
      </c>
      <c r="AO58" s="2" t="str">
        <f t="shared" si="10"/>
        <v/>
      </c>
      <c r="AP58"/>
    </row>
    <row r="59" spans="36:42">
      <c r="AJ59" s="1">
        <v>59</v>
      </c>
      <c r="AK59" s="1" t="str">
        <f t="shared" si="7"/>
        <v/>
      </c>
      <c r="AL59" s="1" t="str">
        <f t="shared" si="8"/>
        <v/>
      </c>
      <c r="AM59" s="2" t="str">
        <f t="shared" si="17"/>
        <v/>
      </c>
      <c r="AN59" s="2" t="str">
        <f t="shared" si="9"/>
        <v/>
      </c>
      <c r="AO59" s="2" t="str">
        <f t="shared" si="10"/>
        <v/>
      </c>
      <c r="AP59"/>
    </row>
    <row r="60" spans="36:42">
      <c r="AJ60" s="1">
        <v>60</v>
      </c>
      <c r="AK60" s="1" t="str">
        <f t="shared" si="7"/>
        <v/>
      </c>
      <c r="AL60" s="1" t="str">
        <f t="shared" si="8"/>
        <v/>
      </c>
      <c r="AM60" s="2" t="str">
        <f t="shared" si="17"/>
        <v/>
      </c>
      <c r="AN60" s="2" t="str">
        <f t="shared" si="9"/>
        <v/>
      </c>
      <c r="AO60" s="2" t="str">
        <f t="shared" si="10"/>
        <v/>
      </c>
      <c r="AP60"/>
    </row>
    <row r="61" spans="36:42">
      <c r="AJ61" s="1">
        <v>61</v>
      </c>
      <c r="AK61" s="1" t="str">
        <f t="shared" si="7"/>
        <v/>
      </c>
      <c r="AL61" s="1" t="str">
        <f t="shared" si="8"/>
        <v/>
      </c>
      <c r="AM61" s="2" t="str">
        <f t="shared" si="17"/>
        <v/>
      </c>
      <c r="AN61" s="2" t="str">
        <f t="shared" si="9"/>
        <v/>
      </c>
      <c r="AO61" s="2" t="str">
        <f t="shared" si="10"/>
        <v/>
      </c>
      <c r="AP61"/>
    </row>
    <row r="62" spans="36:42">
      <c r="AJ62" s="1">
        <v>62</v>
      </c>
      <c r="AK62" s="1" t="str">
        <f t="shared" si="7"/>
        <v/>
      </c>
      <c r="AL62" s="1" t="str">
        <f t="shared" si="8"/>
        <v/>
      </c>
      <c r="AM62" s="2" t="str">
        <f t="shared" si="17"/>
        <v/>
      </c>
      <c r="AN62" s="2" t="str">
        <f t="shared" si="9"/>
        <v/>
      </c>
      <c r="AO62" s="2" t="str">
        <f t="shared" si="10"/>
        <v/>
      </c>
      <c r="AP62"/>
    </row>
    <row r="63" spans="36:42">
      <c r="AJ63" s="1">
        <v>63</v>
      </c>
      <c r="AK63" s="1" t="str">
        <f t="shared" si="7"/>
        <v/>
      </c>
      <c r="AL63" s="1" t="str">
        <f t="shared" si="8"/>
        <v/>
      </c>
      <c r="AM63" s="2" t="str">
        <f t="shared" si="17"/>
        <v/>
      </c>
      <c r="AN63" s="2" t="str">
        <f t="shared" si="9"/>
        <v/>
      </c>
      <c r="AO63" s="2" t="str">
        <f t="shared" si="10"/>
        <v/>
      </c>
      <c r="AP63"/>
    </row>
    <row r="64" spans="36:42">
      <c r="AJ64" s="1">
        <v>64</v>
      </c>
      <c r="AK64" s="1" t="str">
        <f t="shared" si="7"/>
        <v/>
      </c>
      <c r="AL64" s="1" t="str">
        <f t="shared" si="8"/>
        <v/>
      </c>
      <c r="AM64" s="2" t="str">
        <f t="shared" si="17"/>
        <v/>
      </c>
      <c r="AN64" s="2" t="str">
        <f t="shared" si="9"/>
        <v/>
      </c>
      <c r="AO64" s="2" t="str">
        <f t="shared" si="10"/>
        <v/>
      </c>
      <c r="AP64"/>
    </row>
    <row r="65" spans="36:42">
      <c r="AJ65" s="1">
        <v>65</v>
      </c>
      <c r="AK65" s="1" t="str">
        <f t="shared" si="7"/>
        <v/>
      </c>
      <c r="AL65" s="1" t="str">
        <f t="shared" si="8"/>
        <v/>
      </c>
      <c r="AM65" s="2" t="str">
        <f t="shared" si="17"/>
        <v/>
      </c>
      <c r="AN65" s="2" t="str">
        <f t="shared" si="9"/>
        <v/>
      </c>
      <c r="AO65" s="2" t="str">
        <f t="shared" si="10"/>
        <v/>
      </c>
      <c r="AP65"/>
    </row>
    <row r="66" spans="36:42">
      <c r="AJ66" s="1">
        <v>66</v>
      </c>
      <c r="AK66" s="1" t="str">
        <f t="shared" si="7"/>
        <v/>
      </c>
      <c r="AL66" s="1" t="str">
        <f t="shared" si="8"/>
        <v/>
      </c>
      <c r="AM66" s="2" t="str">
        <f t="shared" si="17"/>
        <v/>
      </c>
      <c r="AN66" s="2" t="str">
        <f t="shared" si="9"/>
        <v/>
      </c>
      <c r="AO66" s="2" t="str">
        <f t="shared" si="10"/>
        <v/>
      </c>
      <c r="AP66"/>
    </row>
    <row r="67" spans="36:42">
      <c r="AJ67" s="1">
        <v>67</v>
      </c>
      <c r="AK67" s="1" t="str">
        <f t="shared" si="7"/>
        <v/>
      </c>
      <c r="AL67" s="1" t="str">
        <f t="shared" si="8"/>
        <v/>
      </c>
      <c r="AM67" s="2" t="str">
        <f t="shared" si="17"/>
        <v/>
      </c>
      <c r="AN67" s="2" t="str">
        <f t="shared" si="9"/>
        <v/>
      </c>
      <c r="AO67" s="2" t="str">
        <f t="shared" si="10"/>
        <v/>
      </c>
      <c r="AP67"/>
    </row>
    <row r="68" spans="36:42">
      <c r="AJ68" s="1">
        <v>68</v>
      </c>
      <c r="AK68" s="1" t="str">
        <f t="shared" si="7"/>
        <v/>
      </c>
      <c r="AL68" s="1" t="str">
        <f t="shared" si="8"/>
        <v/>
      </c>
      <c r="AM68" s="2" t="str">
        <f t="shared" si="17"/>
        <v/>
      </c>
      <c r="AN68" s="2" t="str">
        <f t="shared" si="9"/>
        <v/>
      </c>
      <c r="AO68" s="2" t="str">
        <f t="shared" si="10"/>
        <v/>
      </c>
      <c r="AP68"/>
    </row>
    <row r="69" spans="36:42">
      <c r="AJ69" s="1">
        <v>69</v>
      </c>
      <c r="AK69" s="1" t="str">
        <f t="shared" si="7"/>
        <v/>
      </c>
      <c r="AL69" s="1" t="str">
        <f t="shared" si="8"/>
        <v/>
      </c>
      <c r="AM69" s="2" t="str">
        <f t="shared" si="17"/>
        <v/>
      </c>
      <c r="AN69" s="2" t="str">
        <f t="shared" si="9"/>
        <v/>
      </c>
      <c r="AO69" s="2" t="str">
        <f t="shared" si="10"/>
        <v/>
      </c>
      <c r="AP69"/>
    </row>
    <row r="70" spans="36:42">
      <c r="AJ70" s="1">
        <v>70</v>
      </c>
      <c r="AK70" s="1" t="str">
        <f t="shared" si="7"/>
        <v/>
      </c>
      <c r="AL70" s="1" t="str">
        <f t="shared" si="8"/>
        <v/>
      </c>
      <c r="AM70" s="2" t="str">
        <f t="shared" si="17"/>
        <v/>
      </c>
      <c r="AN70" s="2" t="str">
        <f t="shared" si="9"/>
        <v/>
      </c>
      <c r="AO70" s="2" t="str">
        <f t="shared" si="10"/>
        <v/>
      </c>
      <c r="AP70"/>
    </row>
    <row r="71" spans="36:42">
      <c r="AJ71" s="1">
        <v>71</v>
      </c>
      <c r="AK71" s="1" t="str">
        <f t="shared" si="7"/>
        <v/>
      </c>
      <c r="AL71" s="1" t="str">
        <f t="shared" si="8"/>
        <v/>
      </c>
      <c r="AM71" s="2" t="str">
        <f t="shared" si="17"/>
        <v/>
      </c>
      <c r="AN71" s="2" t="str">
        <f t="shared" si="9"/>
        <v/>
      </c>
      <c r="AO71" s="2" t="str">
        <f t="shared" si="10"/>
        <v/>
      </c>
      <c r="AP71"/>
    </row>
    <row r="72" spans="36:42">
      <c r="AJ72" s="1">
        <v>72</v>
      </c>
      <c r="AK72" s="1" t="str">
        <f t="shared" si="7"/>
        <v/>
      </c>
      <c r="AL72" s="1" t="str">
        <f t="shared" si="8"/>
        <v/>
      </c>
      <c r="AM72" s="2" t="str">
        <f t="shared" si="17"/>
        <v/>
      </c>
      <c r="AN72" s="2" t="str">
        <f t="shared" si="9"/>
        <v/>
      </c>
      <c r="AO72" s="2" t="str">
        <f t="shared" si="10"/>
        <v/>
      </c>
      <c r="AP72"/>
    </row>
    <row r="73" spans="36:42">
      <c r="AJ73" s="1">
        <v>73</v>
      </c>
      <c r="AK73" s="1" t="str">
        <f t="shared" si="7"/>
        <v/>
      </c>
      <c r="AL73" s="1" t="str">
        <f t="shared" si="8"/>
        <v/>
      </c>
      <c r="AM73" s="2" t="str">
        <f t="shared" si="17"/>
        <v/>
      </c>
      <c r="AN73" s="2" t="str">
        <f t="shared" si="9"/>
        <v/>
      </c>
      <c r="AO73" s="2" t="str">
        <f t="shared" si="10"/>
        <v/>
      </c>
      <c r="AP73"/>
    </row>
    <row r="74" spans="36:42">
      <c r="AJ74" s="1">
        <v>74</v>
      </c>
      <c r="AK74" s="1" t="str">
        <f t="shared" si="7"/>
        <v/>
      </c>
      <c r="AL74" s="1" t="str">
        <f t="shared" si="8"/>
        <v/>
      </c>
      <c r="AM74" s="2" t="str">
        <f t="shared" si="17"/>
        <v/>
      </c>
      <c r="AN74" s="2" t="str">
        <f t="shared" si="9"/>
        <v/>
      </c>
      <c r="AO74" s="2" t="str">
        <f t="shared" si="10"/>
        <v/>
      </c>
      <c r="AP74"/>
    </row>
    <row r="75" spans="36:42">
      <c r="AJ75" s="1">
        <v>75</v>
      </c>
      <c r="AK75" s="1" t="str">
        <f t="shared" si="7"/>
        <v/>
      </c>
      <c r="AL75" s="1" t="str">
        <f t="shared" si="8"/>
        <v/>
      </c>
      <c r="AM75" s="2" t="str">
        <f t="shared" si="17"/>
        <v/>
      </c>
      <c r="AN75" s="2" t="str">
        <f t="shared" si="9"/>
        <v/>
      </c>
      <c r="AO75" s="2" t="str">
        <f t="shared" si="10"/>
        <v/>
      </c>
      <c r="AP75"/>
    </row>
    <row r="76" spans="36:42">
      <c r="AJ76" s="1">
        <v>76</v>
      </c>
      <c r="AK76" s="1" t="str">
        <f t="shared" si="7"/>
        <v/>
      </c>
      <c r="AL76" s="1" t="str">
        <f t="shared" si="8"/>
        <v/>
      </c>
      <c r="AM76" s="2" t="str">
        <f t="shared" si="17"/>
        <v/>
      </c>
      <c r="AN76" s="2" t="str">
        <f t="shared" si="9"/>
        <v/>
      </c>
      <c r="AO76" s="2" t="str">
        <f t="shared" si="10"/>
        <v/>
      </c>
      <c r="AP76"/>
    </row>
    <row r="77" spans="36:42">
      <c r="AJ77" s="1">
        <v>77</v>
      </c>
      <c r="AK77" s="1" t="str">
        <f t="shared" ref="AK77:AK140" si="18">IF(G77="","",AJ77)</f>
        <v/>
      </c>
      <c r="AL77" s="1" t="str">
        <f t="shared" ref="AL77:AL140" si="19">IF(S77="","",IF(S76="","",AJ77))</f>
        <v/>
      </c>
      <c r="AM77" s="2" t="str">
        <f t="shared" si="17"/>
        <v/>
      </c>
      <c r="AN77" s="2" t="str">
        <f t="shared" ref="AN77:AN140" si="20">IF(AM77="","",T77)</f>
        <v/>
      </c>
      <c r="AO77" s="2" t="str">
        <f t="shared" ref="AO77:AO140" si="21">IF(AM77="","",Y77)</f>
        <v/>
      </c>
      <c r="AP77"/>
    </row>
    <row r="78" spans="36:42">
      <c r="AJ78" s="1">
        <v>78</v>
      </c>
      <c r="AK78" s="1" t="str">
        <f t="shared" si="18"/>
        <v/>
      </c>
      <c r="AL78" s="1" t="str">
        <f t="shared" si="19"/>
        <v/>
      </c>
      <c r="AM78" s="2" t="str">
        <f t="shared" ref="AM78:AM141" si="22">IF(AC78="","",IF(AC78&gt;$T$9,"",AJ78))</f>
        <v/>
      </c>
      <c r="AN78" s="2" t="str">
        <f t="shared" si="20"/>
        <v/>
      </c>
      <c r="AO78" s="2" t="str">
        <f t="shared" si="21"/>
        <v/>
      </c>
      <c r="AP78"/>
    </row>
    <row r="79" spans="36:42">
      <c r="AJ79" s="1">
        <v>79</v>
      </c>
      <c r="AK79" s="1" t="str">
        <f t="shared" si="18"/>
        <v/>
      </c>
      <c r="AL79" s="1" t="str">
        <f t="shared" si="19"/>
        <v/>
      </c>
      <c r="AM79" s="2" t="str">
        <f t="shared" si="22"/>
        <v/>
      </c>
      <c r="AN79" s="2" t="str">
        <f t="shared" si="20"/>
        <v/>
      </c>
      <c r="AO79" s="2" t="str">
        <f t="shared" si="21"/>
        <v/>
      </c>
      <c r="AP79"/>
    </row>
    <row r="80" spans="36:42">
      <c r="AJ80" s="1">
        <v>80</v>
      </c>
      <c r="AK80" s="1" t="str">
        <f t="shared" si="18"/>
        <v/>
      </c>
      <c r="AL80" s="1" t="str">
        <f t="shared" si="19"/>
        <v/>
      </c>
      <c r="AM80" s="2" t="str">
        <f t="shared" si="22"/>
        <v/>
      </c>
      <c r="AN80" s="2" t="str">
        <f t="shared" si="20"/>
        <v/>
      </c>
      <c r="AO80" s="2" t="str">
        <f t="shared" si="21"/>
        <v/>
      </c>
      <c r="AP80"/>
    </row>
    <row r="81" spans="36:42">
      <c r="AJ81" s="1">
        <v>81</v>
      </c>
      <c r="AK81" s="1" t="str">
        <f t="shared" si="18"/>
        <v/>
      </c>
      <c r="AL81" s="1" t="str">
        <f t="shared" si="19"/>
        <v/>
      </c>
      <c r="AM81" s="2" t="str">
        <f t="shared" si="22"/>
        <v/>
      </c>
      <c r="AN81" s="2" t="str">
        <f t="shared" si="20"/>
        <v/>
      </c>
      <c r="AO81" s="2" t="str">
        <f t="shared" si="21"/>
        <v/>
      </c>
      <c r="AP81"/>
    </row>
    <row r="82" spans="36:42">
      <c r="AJ82" s="1">
        <v>82</v>
      </c>
      <c r="AK82" s="1" t="str">
        <f t="shared" si="18"/>
        <v/>
      </c>
      <c r="AL82" s="1" t="str">
        <f t="shared" si="19"/>
        <v/>
      </c>
      <c r="AM82" s="2" t="str">
        <f t="shared" si="22"/>
        <v/>
      </c>
      <c r="AN82" s="2" t="str">
        <f t="shared" si="20"/>
        <v/>
      </c>
      <c r="AO82" s="2" t="str">
        <f t="shared" si="21"/>
        <v/>
      </c>
      <c r="AP82"/>
    </row>
    <row r="83" spans="36:42">
      <c r="AJ83" s="1">
        <v>83</v>
      </c>
      <c r="AK83" s="1" t="str">
        <f t="shared" si="18"/>
        <v/>
      </c>
      <c r="AL83" s="1" t="str">
        <f t="shared" si="19"/>
        <v/>
      </c>
      <c r="AM83" s="2" t="str">
        <f t="shared" si="22"/>
        <v/>
      </c>
      <c r="AN83" s="2" t="str">
        <f t="shared" si="20"/>
        <v/>
      </c>
      <c r="AO83" s="2" t="str">
        <f t="shared" si="21"/>
        <v/>
      </c>
      <c r="AP83"/>
    </row>
    <row r="84" spans="36:42">
      <c r="AJ84" s="1">
        <v>84</v>
      </c>
      <c r="AK84" s="1" t="str">
        <f t="shared" si="18"/>
        <v/>
      </c>
      <c r="AL84" s="1" t="str">
        <f t="shared" si="19"/>
        <v/>
      </c>
      <c r="AM84" s="2" t="str">
        <f t="shared" si="22"/>
        <v/>
      </c>
      <c r="AN84" s="2" t="str">
        <f t="shared" si="20"/>
        <v/>
      </c>
      <c r="AO84" s="2" t="str">
        <f t="shared" si="21"/>
        <v/>
      </c>
      <c r="AP84"/>
    </row>
    <row r="85" spans="36:42">
      <c r="AJ85" s="1">
        <v>85</v>
      </c>
      <c r="AK85" s="1" t="str">
        <f t="shared" si="18"/>
        <v/>
      </c>
      <c r="AL85" s="1" t="str">
        <f t="shared" si="19"/>
        <v/>
      </c>
      <c r="AM85" s="2" t="str">
        <f t="shared" si="22"/>
        <v/>
      </c>
      <c r="AN85" s="2" t="str">
        <f t="shared" si="20"/>
        <v/>
      </c>
      <c r="AO85" s="2" t="str">
        <f t="shared" si="21"/>
        <v/>
      </c>
      <c r="AP85"/>
    </row>
    <row r="86" spans="36:42">
      <c r="AJ86" s="1">
        <v>86</v>
      </c>
      <c r="AK86" s="1" t="str">
        <f t="shared" si="18"/>
        <v/>
      </c>
      <c r="AL86" s="1" t="str">
        <f t="shared" si="19"/>
        <v/>
      </c>
      <c r="AM86" s="2" t="str">
        <f t="shared" si="22"/>
        <v/>
      </c>
      <c r="AN86" s="2" t="str">
        <f t="shared" si="20"/>
        <v/>
      </c>
      <c r="AO86" s="2" t="str">
        <f t="shared" si="21"/>
        <v/>
      </c>
      <c r="AP86"/>
    </row>
    <row r="87" spans="36:42">
      <c r="AJ87" s="1">
        <v>87</v>
      </c>
      <c r="AK87" s="1" t="str">
        <f t="shared" si="18"/>
        <v/>
      </c>
      <c r="AL87" s="1" t="str">
        <f t="shared" si="19"/>
        <v/>
      </c>
      <c r="AM87" s="2" t="str">
        <f t="shared" si="22"/>
        <v/>
      </c>
      <c r="AN87" s="2" t="str">
        <f t="shared" si="20"/>
        <v/>
      </c>
      <c r="AO87" s="2" t="str">
        <f t="shared" si="21"/>
        <v/>
      </c>
      <c r="AP87"/>
    </row>
    <row r="88" spans="36:42">
      <c r="AJ88" s="1">
        <v>88</v>
      </c>
      <c r="AK88" s="1" t="str">
        <f t="shared" si="18"/>
        <v/>
      </c>
      <c r="AL88" s="1" t="str">
        <f t="shared" si="19"/>
        <v/>
      </c>
      <c r="AM88" s="2" t="str">
        <f t="shared" si="22"/>
        <v/>
      </c>
      <c r="AN88" s="2" t="str">
        <f t="shared" si="20"/>
        <v/>
      </c>
      <c r="AO88" s="2" t="str">
        <f t="shared" si="21"/>
        <v/>
      </c>
      <c r="AP88"/>
    </row>
    <row r="89" spans="36:42">
      <c r="AJ89" s="1">
        <v>89</v>
      </c>
      <c r="AK89" s="1" t="str">
        <f t="shared" si="18"/>
        <v/>
      </c>
      <c r="AL89" s="1" t="str">
        <f t="shared" si="19"/>
        <v/>
      </c>
      <c r="AM89" s="2" t="str">
        <f t="shared" si="22"/>
        <v/>
      </c>
      <c r="AN89" s="2" t="str">
        <f t="shared" si="20"/>
        <v/>
      </c>
      <c r="AO89" s="2" t="str">
        <f t="shared" si="21"/>
        <v/>
      </c>
      <c r="AP89"/>
    </row>
    <row r="90" spans="36:42">
      <c r="AJ90" s="1">
        <v>90</v>
      </c>
      <c r="AK90" s="1" t="str">
        <f t="shared" si="18"/>
        <v/>
      </c>
      <c r="AL90" s="1" t="str">
        <f t="shared" si="19"/>
        <v/>
      </c>
      <c r="AM90" s="2" t="str">
        <f t="shared" si="22"/>
        <v/>
      </c>
      <c r="AN90" s="2" t="str">
        <f t="shared" si="20"/>
        <v/>
      </c>
      <c r="AO90" s="2" t="str">
        <f t="shared" si="21"/>
        <v/>
      </c>
      <c r="AP90"/>
    </row>
    <row r="91" spans="36:42">
      <c r="AJ91" s="1">
        <v>91</v>
      </c>
      <c r="AK91" s="1" t="str">
        <f t="shared" si="18"/>
        <v/>
      </c>
      <c r="AL91" s="1" t="str">
        <f t="shared" si="19"/>
        <v/>
      </c>
      <c r="AM91" s="2" t="str">
        <f t="shared" si="22"/>
        <v/>
      </c>
      <c r="AN91" s="2" t="str">
        <f t="shared" si="20"/>
        <v/>
      </c>
      <c r="AO91" s="2" t="str">
        <f t="shared" si="21"/>
        <v/>
      </c>
      <c r="AP91"/>
    </row>
    <row r="92" spans="36:42">
      <c r="AJ92" s="1">
        <v>92</v>
      </c>
      <c r="AK92" s="1" t="str">
        <f t="shared" si="18"/>
        <v/>
      </c>
      <c r="AL92" s="1" t="str">
        <f t="shared" si="19"/>
        <v/>
      </c>
      <c r="AM92" s="2" t="str">
        <f t="shared" si="22"/>
        <v/>
      </c>
      <c r="AN92" s="2" t="str">
        <f t="shared" si="20"/>
        <v/>
      </c>
      <c r="AO92" s="2" t="str">
        <f t="shared" si="21"/>
        <v/>
      </c>
      <c r="AP92"/>
    </row>
    <row r="93" spans="36:42">
      <c r="AJ93" s="1">
        <v>93</v>
      </c>
      <c r="AK93" s="1" t="str">
        <f t="shared" si="18"/>
        <v/>
      </c>
      <c r="AL93" s="1" t="str">
        <f t="shared" si="19"/>
        <v/>
      </c>
      <c r="AM93" s="2" t="str">
        <f t="shared" si="22"/>
        <v/>
      </c>
      <c r="AN93" s="2" t="str">
        <f t="shared" si="20"/>
        <v/>
      </c>
      <c r="AO93" s="2" t="str">
        <f t="shared" si="21"/>
        <v/>
      </c>
      <c r="AP93"/>
    </row>
    <row r="94" spans="36:42">
      <c r="AJ94" s="1">
        <v>94</v>
      </c>
      <c r="AK94" s="1" t="str">
        <f t="shared" si="18"/>
        <v/>
      </c>
      <c r="AL94" s="1" t="str">
        <f t="shared" si="19"/>
        <v/>
      </c>
      <c r="AM94" s="2" t="str">
        <f t="shared" si="22"/>
        <v/>
      </c>
      <c r="AN94" s="2" t="str">
        <f t="shared" si="20"/>
        <v/>
      </c>
      <c r="AO94" s="2" t="str">
        <f t="shared" si="21"/>
        <v/>
      </c>
      <c r="AP94"/>
    </row>
    <row r="95" spans="36:42">
      <c r="AJ95" s="1">
        <v>95</v>
      </c>
      <c r="AK95" s="1" t="str">
        <f t="shared" si="18"/>
        <v/>
      </c>
      <c r="AL95" s="1" t="str">
        <f t="shared" si="19"/>
        <v/>
      </c>
      <c r="AM95" s="2" t="str">
        <f t="shared" si="22"/>
        <v/>
      </c>
      <c r="AN95" s="2" t="str">
        <f t="shared" si="20"/>
        <v/>
      </c>
      <c r="AO95" s="2" t="str">
        <f t="shared" si="21"/>
        <v/>
      </c>
      <c r="AP95"/>
    </row>
    <row r="96" spans="36:42">
      <c r="AJ96" s="1">
        <v>96</v>
      </c>
      <c r="AK96" s="1" t="str">
        <f t="shared" si="18"/>
        <v/>
      </c>
      <c r="AL96" s="1" t="str">
        <f t="shared" si="19"/>
        <v/>
      </c>
      <c r="AM96" s="2" t="str">
        <f t="shared" si="22"/>
        <v/>
      </c>
      <c r="AN96" s="2" t="str">
        <f t="shared" si="20"/>
        <v/>
      </c>
      <c r="AO96" s="2" t="str">
        <f t="shared" si="21"/>
        <v/>
      </c>
      <c r="AP96"/>
    </row>
    <row r="97" spans="36:42">
      <c r="AJ97" s="1">
        <v>97</v>
      </c>
      <c r="AK97" s="1" t="str">
        <f t="shared" si="18"/>
        <v/>
      </c>
      <c r="AL97" s="1" t="str">
        <f t="shared" si="19"/>
        <v/>
      </c>
      <c r="AM97" s="2" t="str">
        <f t="shared" si="22"/>
        <v/>
      </c>
      <c r="AN97" s="2" t="str">
        <f t="shared" si="20"/>
        <v/>
      </c>
      <c r="AO97" s="2" t="str">
        <f t="shared" si="21"/>
        <v/>
      </c>
      <c r="AP97"/>
    </row>
    <row r="98" spans="36:42">
      <c r="AJ98" s="1">
        <v>98</v>
      </c>
      <c r="AK98" s="1" t="str">
        <f t="shared" si="18"/>
        <v/>
      </c>
      <c r="AL98" s="1" t="str">
        <f t="shared" si="19"/>
        <v/>
      </c>
      <c r="AM98" s="2" t="str">
        <f t="shared" si="22"/>
        <v/>
      </c>
      <c r="AN98" s="2" t="str">
        <f t="shared" si="20"/>
        <v/>
      </c>
      <c r="AO98" s="2" t="str">
        <f t="shared" si="21"/>
        <v/>
      </c>
      <c r="AP98"/>
    </row>
    <row r="99" spans="36:42">
      <c r="AJ99" s="1">
        <v>99</v>
      </c>
      <c r="AK99" s="1" t="str">
        <f t="shared" si="18"/>
        <v/>
      </c>
      <c r="AL99" s="1" t="str">
        <f t="shared" si="19"/>
        <v/>
      </c>
      <c r="AM99" s="2" t="str">
        <f t="shared" si="22"/>
        <v/>
      </c>
      <c r="AN99" s="2" t="str">
        <f t="shared" si="20"/>
        <v/>
      </c>
      <c r="AO99" s="2" t="str">
        <f t="shared" si="21"/>
        <v/>
      </c>
      <c r="AP99"/>
    </row>
    <row r="100" spans="36:42">
      <c r="AJ100" s="1">
        <v>100</v>
      </c>
      <c r="AK100" s="1" t="str">
        <f t="shared" si="18"/>
        <v/>
      </c>
      <c r="AL100" s="1" t="str">
        <f t="shared" si="19"/>
        <v/>
      </c>
      <c r="AM100" s="2" t="str">
        <f t="shared" si="22"/>
        <v/>
      </c>
      <c r="AN100" s="2" t="str">
        <f t="shared" si="20"/>
        <v/>
      </c>
      <c r="AO100" s="2" t="str">
        <f t="shared" si="21"/>
        <v/>
      </c>
      <c r="AP100"/>
    </row>
    <row r="101" spans="36:42">
      <c r="AJ101" s="1">
        <v>101</v>
      </c>
      <c r="AK101" s="1" t="str">
        <f t="shared" si="18"/>
        <v/>
      </c>
      <c r="AL101" s="1" t="str">
        <f t="shared" si="19"/>
        <v/>
      </c>
      <c r="AM101" s="2" t="str">
        <f t="shared" si="22"/>
        <v/>
      </c>
      <c r="AN101" s="2" t="str">
        <f t="shared" si="20"/>
        <v/>
      </c>
      <c r="AO101" s="2" t="str">
        <f t="shared" si="21"/>
        <v/>
      </c>
      <c r="AP101"/>
    </row>
    <row r="102" spans="36:42">
      <c r="AJ102" s="1">
        <v>102</v>
      </c>
      <c r="AK102" s="1" t="str">
        <f t="shared" si="18"/>
        <v/>
      </c>
      <c r="AL102" s="1" t="str">
        <f t="shared" si="19"/>
        <v/>
      </c>
      <c r="AM102" s="2" t="str">
        <f t="shared" si="22"/>
        <v/>
      </c>
      <c r="AN102" s="2" t="str">
        <f t="shared" si="20"/>
        <v/>
      </c>
      <c r="AO102" s="2" t="str">
        <f t="shared" si="21"/>
        <v/>
      </c>
      <c r="AP102"/>
    </row>
    <row r="103" spans="36:42">
      <c r="AJ103" s="1">
        <v>103</v>
      </c>
      <c r="AK103" s="1" t="str">
        <f t="shared" si="18"/>
        <v/>
      </c>
      <c r="AL103" s="1" t="str">
        <f t="shared" si="19"/>
        <v/>
      </c>
      <c r="AM103" s="2" t="str">
        <f t="shared" si="22"/>
        <v/>
      </c>
      <c r="AN103" s="2" t="str">
        <f t="shared" si="20"/>
        <v/>
      </c>
      <c r="AO103" s="2" t="str">
        <f t="shared" si="21"/>
        <v/>
      </c>
      <c r="AP103"/>
    </row>
    <row r="104" spans="36:42">
      <c r="AJ104" s="1">
        <v>104</v>
      </c>
      <c r="AK104" s="1" t="str">
        <f t="shared" si="18"/>
        <v/>
      </c>
      <c r="AL104" s="1" t="str">
        <f t="shared" si="19"/>
        <v/>
      </c>
      <c r="AM104" s="2" t="str">
        <f t="shared" si="22"/>
        <v/>
      </c>
      <c r="AN104" s="2" t="str">
        <f t="shared" si="20"/>
        <v/>
      </c>
      <c r="AO104" s="2" t="str">
        <f t="shared" si="21"/>
        <v/>
      </c>
      <c r="AP104"/>
    </row>
    <row r="105" spans="36:42">
      <c r="AJ105" s="1">
        <v>105</v>
      </c>
      <c r="AK105" s="1" t="str">
        <f t="shared" si="18"/>
        <v/>
      </c>
      <c r="AL105" s="1" t="str">
        <f t="shared" si="19"/>
        <v/>
      </c>
      <c r="AM105" s="2" t="str">
        <f t="shared" si="22"/>
        <v/>
      </c>
      <c r="AN105" s="2" t="str">
        <f t="shared" si="20"/>
        <v/>
      </c>
      <c r="AO105" s="2" t="str">
        <f t="shared" si="21"/>
        <v/>
      </c>
      <c r="AP105"/>
    </row>
    <row r="106" spans="36:42">
      <c r="AJ106" s="1">
        <v>106</v>
      </c>
      <c r="AK106" s="1" t="str">
        <f t="shared" si="18"/>
        <v/>
      </c>
      <c r="AL106" s="1" t="str">
        <f t="shared" si="19"/>
        <v/>
      </c>
      <c r="AM106" s="2" t="str">
        <f t="shared" si="22"/>
        <v/>
      </c>
      <c r="AN106" s="2" t="str">
        <f t="shared" si="20"/>
        <v/>
      </c>
      <c r="AO106" s="2" t="str">
        <f t="shared" si="21"/>
        <v/>
      </c>
      <c r="AP106"/>
    </row>
    <row r="107" spans="36:42">
      <c r="AJ107" s="1">
        <v>107</v>
      </c>
      <c r="AK107" s="1" t="str">
        <f t="shared" si="18"/>
        <v/>
      </c>
      <c r="AL107" s="1" t="str">
        <f t="shared" si="19"/>
        <v/>
      </c>
      <c r="AM107" s="2" t="str">
        <f t="shared" si="22"/>
        <v/>
      </c>
      <c r="AN107" s="2" t="str">
        <f t="shared" si="20"/>
        <v/>
      </c>
      <c r="AO107" s="2" t="str">
        <f t="shared" si="21"/>
        <v/>
      </c>
      <c r="AP107"/>
    </row>
    <row r="108" spans="36:42">
      <c r="AJ108" s="1">
        <v>108</v>
      </c>
      <c r="AK108" s="1" t="str">
        <f t="shared" si="18"/>
        <v/>
      </c>
      <c r="AL108" s="1" t="str">
        <f t="shared" si="19"/>
        <v/>
      </c>
      <c r="AM108" s="2" t="str">
        <f t="shared" si="22"/>
        <v/>
      </c>
      <c r="AN108" s="2" t="str">
        <f t="shared" si="20"/>
        <v/>
      </c>
      <c r="AO108" s="2" t="str">
        <f t="shared" si="21"/>
        <v/>
      </c>
      <c r="AP108"/>
    </row>
    <row r="109" spans="36:42">
      <c r="AJ109" s="1">
        <v>109</v>
      </c>
      <c r="AK109" s="1" t="str">
        <f t="shared" si="18"/>
        <v/>
      </c>
      <c r="AL109" s="1" t="str">
        <f t="shared" si="19"/>
        <v/>
      </c>
      <c r="AM109" s="2" t="str">
        <f t="shared" si="22"/>
        <v/>
      </c>
      <c r="AN109" s="2" t="str">
        <f t="shared" si="20"/>
        <v/>
      </c>
      <c r="AO109" s="2" t="str">
        <f t="shared" si="21"/>
        <v/>
      </c>
      <c r="AP109"/>
    </row>
    <row r="110" spans="36:42">
      <c r="AJ110" s="1">
        <v>110</v>
      </c>
      <c r="AK110" s="1" t="str">
        <f t="shared" si="18"/>
        <v/>
      </c>
      <c r="AL110" s="1" t="str">
        <f t="shared" si="19"/>
        <v/>
      </c>
      <c r="AM110" s="2" t="str">
        <f t="shared" si="22"/>
        <v/>
      </c>
      <c r="AN110" s="2" t="str">
        <f t="shared" si="20"/>
        <v/>
      </c>
      <c r="AO110" s="2" t="str">
        <f t="shared" si="21"/>
        <v/>
      </c>
      <c r="AP110"/>
    </row>
    <row r="111" spans="36:42">
      <c r="AJ111" s="1">
        <v>111</v>
      </c>
      <c r="AK111" s="1" t="str">
        <f t="shared" si="18"/>
        <v/>
      </c>
      <c r="AL111" s="1" t="str">
        <f t="shared" si="19"/>
        <v/>
      </c>
      <c r="AM111" s="2" t="str">
        <f t="shared" si="22"/>
        <v/>
      </c>
      <c r="AN111" s="2" t="str">
        <f t="shared" si="20"/>
        <v/>
      </c>
      <c r="AO111" s="2" t="str">
        <f t="shared" si="21"/>
        <v/>
      </c>
      <c r="AP111"/>
    </row>
    <row r="112" spans="36:42">
      <c r="AJ112" s="1">
        <v>112</v>
      </c>
      <c r="AK112" s="1" t="str">
        <f t="shared" si="18"/>
        <v/>
      </c>
      <c r="AL112" s="1" t="str">
        <f t="shared" si="19"/>
        <v/>
      </c>
      <c r="AM112" s="2" t="str">
        <f t="shared" si="22"/>
        <v/>
      </c>
      <c r="AN112" s="2" t="str">
        <f t="shared" si="20"/>
        <v/>
      </c>
      <c r="AO112" s="2" t="str">
        <f t="shared" si="21"/>
        <v/>
      </c>
      <c r="AP112"/>
    </row>
    <row r="113" spans="36:42">
      <c r="AJ113" s="1">
        <v>113</v>
      </c>
      <c r="AK113" s="1" t="str">
        <f t="shared" si="18"/>
        <v/>
      </c>
      <c r="AL113" s="1" t="str">
        <f t="shared" si="19"/>
        <v/>
      </c>
      <c r="AM113" s="2" t="str">
        <f t="shared" si="22"/>
        <v/>
      </c>
      <c r="AN113" s="2" t="str">
        <f t="shared" si="20"/>
        <v/>
      </c>
      <c r="AO113" s="2" t="str">
        <f t="shared" si="21"/>
        <v/>
      </c>
      <c r="AP113"/>
    </row>
    <row r="114" spans="36:42">
      <c r="AJ114" s="1">
        <v>114</v>
      </c>
      <c r="AK114" s="1" t="str">
        <f t="shared" si="18"/>
        <v/>
      </c>
      <c r="AL114" s="1" t="str">
        <f t="shared" si="19"/>
        <v/>
      </c>
      <c r="AM114" s="2" t="str">
        <f t="shared" si="22"/>
        <v/>
      </c>
      <c r="AN114" s="2" t="str">
        <f t="shared" si="20"/>
        <v/>
      </c>
      <c r="AO114" s="2" t="str">
        <f t="shared" si="21"/>
        <v/>
      </c>
      <c r="AP114"/>
    </row>
    <row r="115" spans="36:42">
      <c r="AJ115" s="1">
        <v>115</v>
      </c>
      <c r="AK115" s="1" t="str">
        <f t="shared" si="18"/>
        <v/>
      </c>
      <c r="AL115" s="1" t="str">
        <f t="shared" si="19"/>
        <v/>
      </c>
      <c r="AM115" s="2" t="str">
        <f t="shared" si="22"/>
        <v/>
      </c>
      <c r="AN115" s="2" t="str">
        <f t="shared" si="20"/>
        <v/>
      </c>
      <c r="AO115" s="2" t="str">
        <f t="shared" si="21"/>
        <v/>
      </c>
      <c r="AP115"/>
    </row>
    <row r="116" spans="36:42">
      <c r="AJ116" s="1">
        <v>116</v>
      </c>
      <c r="AK116" s="1" t="str">
        <f t="shared" si="18"/>
        <v/>
      </c>
      <c r="AL116" s="1" t="str">
        <f t="shared" si="19"/>
        <v/>
      </c>
      <c r="AM116" s="2" t="str">
        <f t="shared" si="22"/>
        <v/>
      </c>
      <c r="AN116" s="2" t="str">
        <f t="shared" si="20"/>
        <v/>
      </c>
      <c r="AO116" s="2" t="str">
        <f t="shared" si="21"/>
        <v/>
      </c>
      <c r="AP116"/>
    </row>
    <row r="117" spans="36:42">
      <c r="AJ117" s="1">
        <v>117</v>
      </c>
      <c r="AK117" s="1" t="str">
        <f t="shared" si="18"/>
        <v/>
      </c>
      <c r="AL117" s="1" t="str">
        <f t="shared" si="19"/>
        <v/>
      </c>
      <c r="AM117" s="2" t="str">
        <f t="shared" si="22"/>
        <v/>
      </c>
      <c r="AN117" s="2" t="str">
        <f t="shared" si="20"/>
        <v/>
      </c>
      <c r="AO117" s="2" t="str">
        <f t="shared" si="21"/>
        <v/>
      </c>
      <c r="AP117"/>
    </row>
    <row r="118" spans="36:42">
      <c r="AJ118" s="1">
        <v>118</v>
      </c>
      <c r="AK118" s="1" t="str">
        <f t="shared" si="18"/>
        <v/>
      </c>
      <c r="AL118" s="1" t="str">
        <f t="shared" si="19"/>
        <v/>
      </c>
      <c r="AM118" s="2" t="str">
        <f t="shared" si="22"/>
        <v/>
      </c>
      <c r="AN118" s="2" t="str">
        <f t="shared" si="20"/>
        <v/>
      </c>
      <c r="AO118" s="2" t="str">
        <f t="shared" si="21"/>
        <v/>
      </c>
      <c r="AP118"/>
    </row>
    <row r="119" spans="36:42">
      <c r="AJ119" s="1">
        <v>119</v>
      </c>
      <c r="AK119" s="1" t="str">
        <f t="shared" si="18"/>
        <v/>
      </c>
      <c r="AL119" s="1" t="str">
        <f t="shared" si="19"/>
        <v/>
      </c>
      <c r="AM119" s="2" t="str">
        <f t="shared" si="22"/>
        <v/>
      </c>
      <c r="AN119" s="2" t="str">
        <f t="shared" si="20"/>
        <v/>
      </c>
      <c r="AO119" s="2" t="str">
        <f t="shared" si="21"/>
        <v/>
      </c>
      <c r="AP119"/>
    </row>
    <row r="120" spans="36:42">
      <c r="AJ120" s="1">
        <v>120</v>
      </c>
      <c r="AK120" s="1" t="str">
        <f t="shared" si="18"/>
        <v/>
      </c>
      <c r="AL120" s="1" t="str">
        <f t="shared" si="19"/>
        <v/>
      </c>
      <c r="AM120" s="2" t="str">
        <f t="shared" si="22"/>
        <v/>
      </c>
      <c r="AN120" s="2" t="str">
        <f t="shared" si="20"/>
        <v/>
      </c>
      <c r="AO120" s="2" t="str">
        <f t="shared" si="21"/>
        <v/>
      </c>
      <c r="AP120"/>
    </row>
    <row r="121" spans="36:42">
      <c r="AJ121" s="1">
        <v>121</v>
      </c>
      <c r="AK121" s="1" t="str">
        <f t="shared" si="18"/>
        <v/>
      </c>
      <c r="AL121" s="1" t="str">
        <f t="shared" si="19"/>
        <v/>
      </c>
      <c r="AM121" s="2" t="str">
        <f t="shared" si="22"/>
        <v/>
      </c>
      <c r="AN121" s="2" t="str">
        <f t="shared" si="20"/>
        <v/>
      </c>
      <c r="AO121" s="2" t="str">
        <f t="shared" si="21"/>
        <v/>
      </c>
      <c r="AP121"/>
    </row>
    <row r="122" spans="36:42">
      <c r="AJ122" s="1">
        <v>122</v>
      </c>
      <c r="AK122" s="1" t="str">
        <f t="shared" si="18"/>
        <v/>
      </c>
      <c r="AL122" s="1" t="str">
        <f t="shared" si="19"/>
        <v/>
      </c>
      <c r="AM122" s="2" t="str">
        <f t="shared" si="22"/>
        <v/>
      </c>
      <c r="AN122" s="2" t="str">
        <f t="shared" si="20"/>
        <v/>
      </c>
      <c r="AO122" s="2" t="str">
        <f t="shared" si="21"/>
        <v/>
      </c>
      <c r="AP122"/>
    </row>
    <row r="123" spans="36:42">
      <c r="AJ123" s="1">
        <v>123</v>
      </c>
      <c r="AK123" s="1" t="str">
        <f t="shared" si="18"/>
        <v/>
      </c>
      <c r="AL123" s="1" t="str">
        <f t="shared" si="19"/>
        <v/>
      </c>
      <c r="AM123" s="2" t="str">
        <f t="shared" si="22"/>
        <v/>
      </c>
      <c r="AN123" s="2" t="str">
        <f t="shared" si="20"/>
        <v/>
      </c>
      <c r="AO123" s="2" t="str">
        <f t="shared" si="21"/>
        <v/>
      </c>
      <c r="AP123"/>
    </row>
    <row r="124" spans="36:42">
      <c r="AJ124" s="1">
        <v>124</v>
      </c>
      <c r="AK124" s="1" t="str">
        <f t="shared" si="18"/>
        <v/>
      </c>
      <c r="AL124" s="1" t="str">
        <f t="shared" si="19"/>
        <v/>
      </c>
      <c r="AM124" s="2" t="str">
        <f t="shared" si="22"/>
        <v/>
      </c>
      <c r="AN124" s="2" t="str">
        <f t="shared" si="20"/>
        <v/>
      </c>
      <c r="AO124" s="2" t="str">
        <f t="shared" si="21"/>
        <v/>
      </c>
      <c r="AP124"/>
    </row>
    <row r="125" spans="36:42">
      <c r="AJ125" s="1">
        <v>125</v>
      </c>
      <c r="AK125" s="1" t="str">
        <f t="shared" si="18"/>
        <v/>
      </c>
      <c r="AL125" s="1" t="str">
        <f t="shared" si="19"/>
        <v/>
      </c>
      <c r="AM125" s="2" t="str">
        <f t="shared" si="22"/>
        <v/>
      </c>
      <c r="AN125" s="2" t="str">
        <f t="shared" si="20"/>
        <v/>
      </c>
      <c r="AO125" s="2" t="str">
        <f t="shared" si="21"/>
        <v/>
      </c>
      <c r="AP125"/>
    </row>
    <row r="126" spans="36:42">
      <c r="AJ126" s="1">
        <v>126</v>
      </c>
      <c r="AK126" s="1" t="str">
        <f t="shared" si="18"/>
        <v/>
      </c>
      <c r="AL126" s="1" t="str">
        <f t="shared" si="19"/>
        <v/>
      </c>
      <c r="AM126" s="2" t="str">
        <f t="shared" si="22"/>
        <v/>
      </c>
      <c r="AN126" s="2" t="str">
        <f t="shared" si="20"/>
        <v/>
      </c>
      <c r="AO126" s="2" t="str">
        <f t="shared" si="21"/>
        <v/>
      </c>
      <c r="AP126"/>
    </row>
    <row r="127" spans="36:42">
      <c r="AJ127" s="1">
        <v>127</v>
      </c>
      <c r="AK127" s="1" t="str">
        <f t="shared" si="18"/>
        <v/>
      </c>
      <c r="AL127" s="1" t="str">
        <f t="shared" si="19"/>
        <v/>
      </c>
      <c r="AM127" s="2" t="str">
        <f t="shared" si="22"/>
        <v/>
      </c>
      <c r="AN127" s="2" t="str">
        <f t="shared" si="20"/>
        <v/>
      </c>
      <c r="AO127" s="2" t="str">
        <f t="shared" si="21"/>
        <v/>
      </c>
      <c r="AP127"/>
    </row>
    <row r="128" spans="36:42">
      <c r="AJ128" s="1">
        <v>128</v>
      </c>
      <c r="AK128" s="1" t="str">
        <f t="shared" si="18"/>
        <v/>
      </c>
      <c r="AL128" s="1" t="str">
        <f t="shared" si="19"/>
        <v/>
      </c>
      <c r="AM128" s="2" t="str">
        <f t="shared" si="22"/>
        <v/>
      </c>
      <c r="AN128" s="2" t="str">
        <f t="shared" si="20"/>
        <v/>
      </c>
      <c r="AO128" s="2" t="str">
        <f t="shared" si="21"/>
        <v/>
      </c>
      <c r="AP128"/>
    </row>
    <row r="129" spans="36:42">
      <c r="AJ129" s="1">
        <v>129</v>
      </c>
      <c r="AK129" s="1" t="str">
        <f t="shared" si="18"/>
        <v/>
      </c>
      <c r="AL129" s="1" t="str">
        <f t="shared" si="19"/>
        <v/>
      </c>
      <c r="AM129" s="2" t="str">
        <f t="shared" si="22"/>
        <v/>
      </c>
      <c r="AN129" s="2" t="str">
        <f t="shared" si="20"/>
        <v/>
      </c>
      <c r="AO129" s="2" t="str">
        <f t="shared" si="21"/>
        <v/>
      </c>
      <c r="AP129"/>
    </row>
    <row r="130" spans="36:42">
      <c r="AJ130" s="1">
        <v>130</v>
      </c>
      <c r="AK130" s="1" t="str">
        <f t="shared" si="18"/>
        <v/>
      </c>
      <c r="AL130" s="1" t="str">
        <f t="shared" si="19"/>
        <v/>
      </c>
      <c r="AM130" s="2" t="str">
        <f t="shared" si="22"/>
        <v/>
      </c>
      <c r="AN130" s="2" t="str">
        <f t="shared" si="20"/>
        <v/>
      </c>
      <c r="AO130" s="2" t="str">
        <f t="shared" si="21"/>
        <v/>
      </c>
      <c r="AP130"/>
    </row>
    <row r="131" spans="36:42">
      <c r="AJ131" s="1">
        <v>131</v>
      </c>
      <c r="AK131" s="1" t="str">
        <f t="shared" si="18"/>
        <v/>
      </c>
      <c r="AL131" s="1" t="str">
        <f t="shared" si="19"/>
        <v/>
      </c>
      <c r="AM131" s="2" t="str">
        <f t="shared" si="22"/>
        <v/>
      </c>
      <c r="AN131" s="2" t="str">
        <f t="shared" si="20"/>
        <v/>
      </c>
      <c r="AO131" s="2" t="str">
        <f t="shared" si="21"/>
        <v/>
      </c>
      <c r="AP131"/>
    </row>
    <row r="132" spans="36:42">
      <c r="AJ132" s="1">
        <v>132</v>
      </c>
      <c r="AK132" s="1" t="str">
        <f t="shared" si="18"/>
        <v/>
      </c>
      <c r="AL132" s="1" t="str">
        <f t="shared" si="19"/>
        <v/>
      </c>
      <c r="AM132" s="2" t="str">
        <f t="shared" si="22"/>
        <v/>
      </c>
      <c r="AN132" s="2" t="str">
        <f t="shared" si="20"/>
        <v/>
      </c>
      <c r="AO132" s="2" t="str">
        <f t="shared" si="21"/>
        <v/>
      </c>
      <c r="AP132"/>
    </row>
    <row r="133" spans="36:42">
      <c r="AJ133" s="1">
        <v>133</v>
      </c>
      <c r="AK133" s="1" t="str">
        <f t="shared" si="18"/>
        <v/>
      </c>
      <c r="AL133" s="1" t="str">
        <f t="shared" si="19"/>
        <v/>
      </c>
      <c r="AM133" s="2" t="str">
        <f t="shared" si="22"/>
        <v/>
      </c>
      <c r="AN133" s="2" t="str">
        <f t="shared" si="20"/>
        <v/>
      </c>
      <c r="AO133" s="2" t="str">
        <f t="shared" si="21"/>
        <v/>
      </c>
      <c r="AP133"/>
    </row>
    <row r="134" spans="36:42">
      <c r="AJ134" s="1">
        <v>134</v>
      </c>
      <c r="AK134" s="1" t="str">
        <f t="shared" si="18"/>
        <v/>
      </c>
      <c r="AL134" s="1" t="str">
        <f t="shared" si="19"/>
        <v/>
      </c>
      <c r="AM134" s="2" t="str">
        <f t="shared" si="22"/>
        <v/>
      </c>
      <c r="AN134" s="2" t="str">
        <f t="shared" si="20"/>
        <v/>
      </c>
      <c r="AO134" s="2" t="str">
        <f t="shared" si="21"/>
        <v/>
      </c>
      <c r="AP134"/>
    </row>
    <row r="135" spans="36:42">
      <c r="AJ135" s="1">
        <v>135</v>
      </c>
      <c r="AK135" s="1" t="str">
        <f t="shared" si="18"/>
        <v/>
      </c>
      <c r="AL135" s="1" t="str">
        <f t="shared" si="19"/>
        <v/>
      </c>
      <c r="AM135" s="2" t="str">
        <f t="shared" si="22"/>
        <v/>
      </c>
      <c r="AN135" s="2" t="str">
        <f t="shared" si="20"/>
        <v/>
      </c>
      <c r="AO135" s="2" t="str">
        <f t="shared" si="21"/>
        <v/>
      </c>
      <c r="AP135"/>
    </row>
    <row r="136" spans="36:42">
      <c r="AJ136" s="1">
        <v>136</v>
      </c>
      <c r="AK136" s="1" t="str">
        <f t="shared" si="18"/>
        <v/>
      </c>
      <c r="AL136" s="1" t="str">
        <f t="shared" si="19"/>
        <v/>
      </c>
      <c r="AM136" s="2" t="str">
        <f t="shared" si="22"/>
        <v/>
      </c>
      <c r="AN136" s="2" t="str">
        <f t="shared" si="20"/>
        <v/>
      </c>
      <c r="AO136" s="2" t="str">
        <f t="shared" si="21"/>
        <v/>
      </c>
      <c r="AP136"/>
    </row>
    <row r="137" spans="36:42">
      <c r="AJ137" s="1">
        <v>137</v>
      </c>
      <c r="AK137" s="1" t="str">
        <f t="shared" si="18"/>
        <v/>
      </c>
      <c r="AL137" s="1" t="str">
        <f t="shared" si="19"/>
        <v/>
      </c>
      <c r="AM137" s="2" t="str">
        <f t="shared" si="22"/>
        <v/>
      </c>
      <c r="AN137" s="2" t="str">
        <f t="shared" si="20"/>
        <v/>
      </c>
      <c r="AO137" s="2" t="str">
        <f t="shared" si="21"/>
        <v/>
      </c>
      <c r="AP137"/>
    </row>
    <row r="138" spans="36:42">
      <c r="AJ138" s="1">
        <v>138</v>
      </c>
      <c r="AK138" s="1" t="str">
        <f t="shared" si="18"/>
        <v/>
      </c>
      <c r="AL138" s="1" t="str">
        <f t="shared" si="19"/>
        <v/>
      </c>
      <c r="AM138" s="2" t="str">
        <f t="shared" si="22"/>
        <v/>
      </c>
      <c r="AN138" s="2" t="str">
        <f t="shared" si="20"/>
        <v/>
      </c>
      <c r="AO138" s="2" t="str">
        <f t="shared" si="21"/>
        <v/>
      </c>
      <c r="AP138"/>
    </row>
    <row r="139" spans="36:42">
      <c r="AJ139" s="1">
        <v>139</v>
      </c>
      <c r="AK139" s="1" t="str">
        <f t="shared" si="18"/>
        <v/>
      </c>
      <c r="AL139" s="1" t="str">
        <f t="shared" si="19"/>
        <v/>
      </c>
      <c r="AM139" s="2" t="str">
        <f t="shared" si="22"/>
        <v/>
      </c>
      <c r="AN139" s="2" t="str">
        <f t="shared" si="20"/>
        <v/>
      </c>
      <c r="AO139" s="2" t="str">
        <f t="shared" si="21"/>
        <v/>
      </c>
      <c r="AP139"/>
    </row>
    <row r="140" spans="36:42">
      <c r="AJ140" s="1">
        <v>140</v>
      </c>
      <c r="AK140" s="1" t="str">
        <f t="shared" si="18"/>
        <v/>
      </c>
      <c r="AL140" s="1" t="str">
        <f t="shared" si="19"/>
        <v/>
      </c>
      <c r="AM140" s="2" t="str">
        <f t="shared" si="22"/>
        <v/>
      </c>
      <c r="AN140" s="2" t="str">
        <f t="shared" si="20"/>
        <v/>
      </c>
      <c r="AO140" s="2" t="str">
        <f t="shared" si="21"/>
        <v/>
      </c>
      <c r="AP140"/>
    </row>
    <row r="141" spans="36:42">
      <c r="AJ141" s="1">
        <v>141</v>
      </c>
      <c r="AK141" s="1" t="str">
        <f t="shared" ref="AK141:AK204" si="23">IF(G141="","",AJ141)</f>
        <v/>
      </c>
      <c r="AL141" s="1" t="str">
        <f t="shared" ref="AL141:AL204" si="24">IF(S141="","",IF(S140="","",AJ141))</f>
        <v/>
      </c>
      <c r="AM141" s="2" t="str">
        <f t="shared" si="22"/>
        <v/>
      </c>
      <c r="AN141" s="2" t="str">
        <f t="shared" ref="AN141:AN204" si="25">IF(AM141="","",T141)</f>
        <v/>
      </c>
      <c r="AO141" s="2" t="str">
        <f t="shared" ref="AO141:AO204" si="26">IF(AM141="","",Y141)</f>
        <v/>
      </c>
      <c r="AP141"/>
    </row>
    <row r="142" spans="36:42">
      <c r="AJ142" s="1">
        <v>142</v>
      </c>
      <c r="AK142" s="1" t="str">
        <f t="shared" si="23"/>
        <v/>
      </c>
      <c r="AL142" s="1" t="str">
        <f t="shared" si="24"/>
        <v/>
      </c>
      <c r="AM142" s="2" t="str">
        <f t="shared" ref="AM142:AM205" si="27">IF(AC142="","",IF(AC142&gt;$T$9,"",AJ142))</f>
        <v/>
      </c>
      <c r="AN142" s="2" t="str">
        <f t="shared" si="25"/>
        <v/>
      </c>
      <c r="AO142" s="2" t="str">
        <f t="shared" si="26"/>
        <v/>
      </c>
      <c r="AP142"/>
    </row>
    <row r="143" spans="36:42">
      <c r="AJ143" s="1">
        <v>143</v>
      </c>
      <c r="AK143" s="1" t="str">
        <f t="shared" si="23"/>
        <v/>
      </c>
      <c r="AL143" s="1" t="str">
        <f t="shared" si="24"/>
        <v/>
      </c>
      <c r="AM143" s="2" t="str">
        <f t="shared" si="27"/>
        <v/>
      </c>
      <c r="AN143" s="2" t="str">
        <f t="shared" si="25"/>
        <v/>
      </c>
      <c r="AO143" s="2" t="str">
        <f t="shared" si="26"/>
        <v/>
      </c>
      <c r="AP143"/>
    </row>
    <row r="144" spans="36:42">
      <c r="AJ144" s="1">
        <v>144</v>
      </c>
      <c r="AK144" s="1" t="str">
        <f t="shared" si="23"/>
        <v/>
      </c>
      <c r="AL144" s="1" t="str">
        <f t="shared" si="24"/>
        <v/>
      </c>
      <c r="AM144" s="2" t="str">
        <f t="shared" si="27"/>
        <v/>
      </c>
      <c r="AN144" s="2" t="str">
        <f t="shared" si="25"/>
        <v/>
      </c>
      <c r="AO144" s="2" t="str">
        <f t="shared" si="26"/>
        <v/>
      </c>
      <c r="AP144"/>
    </row>
    <row r="145" spans="36:42">
      <c r="AJ145" s="1">
        <v>145</v>
      </c>
      <c r="AK145" s="1" t="str">
        <f t="shared" si="23"/>
        <v/>
      </c>
      <c r="AL145" s="1" t="str">
        <f t="shared" si="24"/>
        <v/>
      </c>
      <c r="AM145" s="2" t="str">
        <f t="shared" si="27"/>
        <v/>
      </c>
      <c r="AN145" s="2" t="str">
        <f t="shared" si="25"/>
        <v/>
      </c>
      <c r="AO145" s="2" t="str">
        <f t="shared" si="26"/>
        <v/>
      </c>
      <c r="AP145"/>
    </row>
    <row r="146" spans="36:42">
      <c r="AJ146" s="1">
        <v>146</v>
      </c>
      <c r="AK146" s="1" t="str">
        <f t="shared" si="23"/>
        <v/>
      </c>
      <c r="AL146" s="1" t="str">
        <f t="shared" si="24"/>
        <v/>
      </c>
      <c r="AM146" s="2" t="str">
        <f t="shared" si="27"/>
        <v/>
      </c>
      <c r="AN146" s="2" t="str">
        <f t="shared" si="25"/>
        <v/>
      </c>
      <c r="AO146" s="2" t="str">
        <f t="shared" si="26"/>
        <v/>
      </c>
      <c r="AP146"/>
    </row>
    <row r="147" spans="36:42">
      <c r="AJ147" s="1">
        <v>147</v>
      </c>
      <c r="AK147" s="1" t="str">
        <f t="shared" si="23"/>
        <v/>
      </c>
      <c r="AL147" s="1" t="str">
        <f t="shared" si="24"/>
        <v/>
      </c>
      <c r="AM147" s="2" t="str">
        <f t="shared" si="27"/>
        <v/>
      </c>
      <c r="AN147" s="2" t="str">
        <f t="shared" si="25"/>
        <v/>
      </c>
      <c r="AO147" s="2" t="str">
        <f t="shared" si="26"/>
        <v/>
      </c>
      <c r="AP147"/>
    </row>
    <row r="148" spans="36:42">
      <c r="AJ148" s="1">
        <v>148</v>
      </c>
      <c r="AK148" s="1" t="str">
        <f t="shared" si="23"/>
        <v/>
      </c>
      <c r="AL148" s="1" t="str">
        <f t="shared" si="24"/>
        <v/>
      </c>
      <c r="AM148" s="2" t="str">
        <f t="shared" si="27"/>
        <v/>
      </c>
      <c r="AN148" s="2" t="str">
        <f t="shared" si="25"/>
        <v/>
      </c>
      <c r="AO148" s="2" t="str">
        <f t="shared" si="26"/>
        <v/>
      </c>
      <c r="AP148"/>
    </row>
    <row r="149" spans="36:42">
      <c r="AJ149" s="1">
        <v>149</v>
      </c>
      <c r="AK149" s="1" t="str">
        <f t="shared" si="23"/>
        <v/>
      </c>
      <c r="AL149" s="1" t="str">
        <f t="shared" si="24"/>
        <v/>
      </c>
      <c r="AM149" s="2" t="str">
        <f t="shared" si="27"/>
        <v/>
      </c>
      <c r="AN149" s="2" t="str">
        <f t="shared" si="25"/>
        <v/>
      </c>
      <c r="AO149" s="2" t="str">
        <f t="shared" si="26"/>
        <v/>
      </c>
      <c r="AP149"/>
    </row>
    <row r="150" spans="36:42">
      <c r="AJ150" s="1">
        <v>150</v>
      </c>
      <c r="AK150" s="1" t="str">
        <f t="shared" si="23"/>
        <v/>
      </c>
      <c r="AL150" s="1" t="str">
        <f t="shared" si="24"/>
        <v/>
      </c>
      <c r="AM150" s="2" t="str">
        <f t="shared" si="27"/>
        <v/>
      </c>
      <c r="AN150" s="2" t="str">
        <f t="shared" si="25"/>
        <v/>
      </c>
      <c r="AO150" s="2" t="str">
        <f t="shared" si="26"/>
        <v/>
      </c>
      <c r="AP150"/>
    </row>
    <row r="151" spans="36:42">
      <c r="AJ151" s="1">
        <v>151</v>
      </c>
      <c r="AK151" s="1" t="str">
        <f t="shared" si="23"/>
        <v/>
      </c>
      <c r="AL151" s="1" t="str">
        <f t="shared" si="24"/>
        <v/>
      </c>
      <c r="AM151" s="2" t="str">
        <f t="shared" si="27"/>
        <v/>
      </c>
      <c r="AN151" s="2" t="str">
        <f t="shared" si="25"/>
        <v/>
      </c>
      <c r="AO151" s="2" t="str">
        <f t="shared" si="26"/>
        <v/>
      </c>
      <c r="AP151"/>
    </row>
    <row r="152" spans="36:42">
      <c r="AJ152" s="1">
        <v>152</v>
      </c>
      <c r="AK152" s="1" t="str">
        <f t="shared" si="23"/>
        <v/>
      </c>
      <c r="AL152" s="1" t="str">
        <f t="shared" si="24"/>
        <v/>
      </c>
      <c r="AM152" s="2" t="str">
        <f t="shared" si="27"/>
        <v/>
      </c>
      <c r="AN152" s="2" t="str">
        <f t="shared" si="25"/>
        <v/>
      </c>
      <c r="AO152" s="2" t="str">
        <f t="shared" si="26"/>
        <v/>
      </c>
      <c r="AP152"/>
    </row>
    <row r="153" spans="36:42">
      <c r="AJ153" s="1">
        <v>153</v>
      </c>
      <c r="AK153" s="1" t="str">
        <f t="shared" si="23"/>
        <v/>
      </c>
      <c r="AL153" s="1" t="str">
        <f t="shared" si="24"/>
        <v/>
      </c>
      <c r="AM153" s="2" t="str">
        <f t="shared" si="27"/>
        <v/>
      </c>
      <c r="AN153" s="2" t="str">
        <f t="shared" si="25"/>
        <v/>
      </c>
      <c r="AO153" s="2" t="str">
        <f t="shared" si="26"/>
        <v/>
      </c>
      <c r="AP153"/>
    </row>
    <row r="154" spans="36:42">
      <c r="AJ154" s="1">
        <v>154</v>
      </c>
      <c r="AK154" s="1" t="str">
        <f t="shared" si="23"/>
        <v/>
      </c>
      <c r="AL154" s="1" t="str">
        <f t="shared" si="24"/>
        <v/>
      </c>
      <c r="AM154" s="2" t="str">
        <f t="shared" si="27"/>
        <v/>
      </c>
      <c r="AN154" s="2" t="str">
        <f t="shared" si="25"/>
        <v/>
      </c>
      <c r="AO154" s="2" t="str">
        <f t="shared" si="26"/>
        <v/>
      </c>
      <c r="AP154"/>
    </row>
    <row r="155" spans="36:42">
      <c r="AJ155" s="1">
        <v>155</v>
      </c>
      <c r="AK155" s="1" t="str">
        <f t="shared" si="23"/>
        <v/>
      </c>
      <c r="AL155" s="1" t="str">
        <f t="shared" si="24"/>
        <v/>
      </c>
      <c r="AM155" s="2" t="str">
        <f t="shared" si="27"/>
        <v/>
      </c>
      <c r="AN155" s="2" t="str">
        <f t="shared" si="25"/>
        <v/>
      </c>
      <c r="AO155" s="2" t="str">
        <f t="shared" si="26"/>
        <v/>
      </c>
      <c r="AP155"/>
    </row>
    <row r="156" spans="36:42">
      <c r="AJ156" s="1">
        <v>156</v>
      </c>
      <c r="AK156" s="1" t="str">
        <f t="shared" si="23"/>
        <v/>
      </c>
      <c r="AL156" s="1" t="str">
        <f t="shared" si="24"/>
        <v/>
      </c>
      <c r="AM156" s="2" t="str">
        <f t="shared" si="27"/>
        <v/>
      </c>
      <c r="AN156" s="2" t="str">
        <f t="shared" si="25"/>
        <v/>
      </c>
      <c r="AO156" s="2" t="str">
        <f t="shared" si="26"/>
        <v/>
      </c>
      <c r="AP156"/>
    </row>
    <row r="157" spans="36:42">
      <c r="AJ157" s="1">
        <v>157</v>
      </c>
      <c r="AK157" s="1" t="str">
        <f t="shared" si="23"/>
        <v/>
      </c>
      <c r="AL157" s="1" t="str">
        <f t="shared" si="24"/>
        <v/>
      </c>
      <c r="AM157" s="2" t="str">
        <f t="shared" si="27"/>
        <v/>
      </c>
      <c r="AN157" s="2" t="str">
        <f t="shared" si="25"/>
        <v/>
      </c>
      <c r="AO157" s="2" t="str">
        <f t="shared" si="26"/>
        <v/>
      </c>
      <c r="AP157"/>
    </row>
    <row r="158" spans="36:42">
      <c r="AJ158" s="1">
        <v>158</v>
      </c>
      <c r="AK158" s="1" t="str">
        <f t="shared" si="23"/>
        <v/>
      </c>
      <c r="AL158" s="1" t="str">
        <f t="shared" si="24"/>
        <v/>
      </c>
      <c r="AM158" s="2" t="str">
        <f t="shared" si="27"/>
        <v/>
      </c>
      <c r="AN158" s="2" t="str">
        <f t="shared" si="25"/>
        <v/>
      </c>
      <c r="AO158" s="2" t="str">
        <f t="shared" si="26"/>
        <v/>
      </c>
      <c r="AP158"/>
    </row>
    <row r="159" spans="36:42">
      <c r="AJ159" s="1">
        <v>159</v>
      </c>
      <c r="AK159" s="1" t="str">
        <f t="shared" si="23"/>
        <v/>
      </c>
      <c r="AL159" s="1" t="str">
        <f t="shared" si="24"/>
        <v/>
      </c>
      <c r="AM159" s="2" t="str">
        <f t="shared" si="27"/>
        <v/>
      </c>
      <c r="AN159" s="2" t="str">
        <f t="shared" si="25"/>
        <v/>
      </c>
      <c r="AO159" s="2" t="str">
        <f t="shared" si="26"/>
        <v/>
      </c>
      <c r="AP159"/>
    </row>
    <row r="160" spans="36:42">
      <c r="AJ160" s="1">
        <v>160</v>
      </c>
      <c r="AK160" s="1" t="str">
        <f t="shared" si="23"/>
        <v/>
      </c>
      <c r="AL160" s="1" t="str">
        <f t="shared" si="24"/>
        <v/>
      </c>
      <c r="AM160" s="2" t="str">
        <f t="shared" si="27"/>
        <v/>
      </c>
      <c r="AN160" s="2" t="str">
        <f t="shared" si="25"/>
        <v/>
      </c>
      <c r="AO160" s="2" t="str">
        <f t="shared" si="26"/>
        <v/>
      </c>
      <c r="AP160"/>
    </row>
    <row r="161" spans="36:42">
      <c r="AJ161" s="1">
        <v>161</v>
      </c>
      <c r="AK161" s="1" t="str">
        <f t="shared" si="23"/>
        <v/>
      </c>
      <c r="AL161" s="1" t="str">
        <f t="shared" si="24"/>
        <v/>
      </c>
      <c r="AM161" s="2" t="str">
        <f t="shared" si="27"/>
        <v/>
      </c>
      <c r="AN161" s="2" t="str">
        <f t="shared" si="25"/>
        <v/>
      </c>
      <c r="AO161" s="2" t="str">
        <f t="shared" si="26"/>
        <v/>
      </c>
      <c r="AP161"/>
    </row>
    <row r="162" spans="36:42">
      <c r="AJ162" s="1">
        <v>162</v>
      </c>
      <c r="AK162" s="1" t="str">
        <f t="shared" si="23"/>
        <v/>
      </c>
      <c r="AL162" s="1" t="str">
        <f t="shared" si="24"/>
        <v/>
      </c>
      <c r="AM162" s="2" t="str">
        <f t="shared" si="27"/>
        <v/>
      </c>
      <c r="AN162" s="2" t="str">
        <f t="shared" si="25"/>
        <v/>
      </c>
      <c r="AO162" s="2" t="str">
        <f t="shared" si="26"/>
        <v/>
      </c>
      <c r="AP162"/>
    </row>
    <row r="163" spans="36:42">
      <c r="AJ163" s="1">
        <v>163</v>
      </c>
      <c r="AK163" s="1" t="str">
        <f t="shared" si="23"/>
        <v/>
      </c>
      <c r="AL163" s="1" t="str">
        <f t="shared" si="24"/>
        <v/>
      </c>
      <c r="AM163" s="2" t="str">
        <f t="shared" si="27"/>
        <v/>
      </c>
      <c r="AN163" s="2" t="str">
        <f t="shared" si="25"/>
        <v/>
      </c>
      <c r="AO163" s="2" t="str">
        <f t="shared" si="26"/>
        <v/>
      </c>
      <c r="AP163"/>
    </row>
    <row r="164" spans="36:42">
      <c r="AJ164" s="1">
        <v>164</v>
      </c>
      <c r="AK164" s="1" t="str">
        <f t="shared" si="23"/>
        <v/>
      </c>
      <c r="AL164" s="1" t="str">
        <f t="shared" si="24"/>
        <v/>
      </c>
      <c r="AM164" s="2" t="str">
        <f t="shared" si="27"/>
        <v/>
      </c>
      <c r="AN164" s="2" t="str">
        <f t="shared" si="25"/>
        <v/>
      </c>
      <c r="AO164" s="2" t="str">
        <f t="shared" si="26"/>
        <v/>
      </c>
      <c r="AP164"/>
    </row>
    <row r="165" spans="36:42">
      <c r="AJ165" s="1">
        <v>165</v>
      </c>
      <c r="AK165" s="1" t="str">
        <f t="shared" si="23"/>
        <v/>
      </c>
      <c r="AL165" s="1" t="str">
        <f t="shared" si="24"/>
        <v/>
      </c>
      <c r="AM165" s="2" t="str">
        <f t="shared" si="27"/>
        <v/>
      </c>
      <c r="AN165" s="2" t="str">
        <f t="shared" si="25"/>
        <v/>
      </c>
      <c r="AO165" s="2" t="str">
        <f t="shared" si="26"/>
        <v/>
      </c>
      <c r="AP165"/>
    </row>
    <row r="166" spans="36:42">
      <c r="AJ166" s="1">
        <v>166</v>
      </c>
      <c r="AK166" s="1" t="str">
        <f t="shared" si="23"/>
        <v/>
      </c>
      <c r="AL166" s="1" t="str">
        <f t="shared" si="24"/>
        <v/>
      </c>
      <c r="AM166" s="2" t="str">
        <f t="shared" si="27"/>
        <v/>
      </c>
      <c r="AN166" s="2" t="str">
        <f t="shared" si="25"/>
        <v/>
      </c>
      <c r="AO166" s="2" t="str">
        <f t="shared" si="26"/>
        <v/>
      </c>
      <c r="AP166"/>
    </row>
    <row r="167" spans="36:42">
      <c r="AJ167" s="1">
        <v>167</v>
      </c>
      <c r="AK167" s="1" t="str">
        <f t="shared" si="23"/>
        <v/>
      </c>
      <c r="AL167" s="1" t="str">
        <f t="shared" si="24"/>
        <v/>
      </c>
      <c r="AM167" s="2" t="str">
        <f t="shared" si="27"/>
        <v/>
      </c>
      <c r="AN167" s="2" t="str">
        <f t="shared" si="25"/>
        <v/>
      </c>
      <c r="AO167" s="2" t="str">
        <f t="shared" si="26"/>
        <v/>
      </c>
      <c r="AP167"/>
    </row>
    <row r="168" spans="36:42">
      <c r="AJ168" s="1">
        <v>168</v>
      </c>
      <c r="AK168" s="1" t="str">
        <f t="shared" si="23"/>
        <v/>
      </c>
      <c r="AL168" s="1" t="str">
        <f t="shared" si="24"/>
        <v/>
      </c>
      <c r="AM168" s="2" t="str">
        <f t="shared" si="27"/>
        <v/>
      </c>
      <c r="AN168" s="2" t="str">
        <f t="shared" si="25"/>
        <v/>
      </c>
      <c r="AO168" s="2" t="str">
        <f t="shared" si="26"/>
        <v/>
      </c>
      <c r="AP168"/>
    </row>
    <row r="169" spans="36:42">
      <c r="AJ169" s="1">
        <v>169</v>
      </c>
      <c r="AK169" s="1" t="str">
        <f t="shared" si="23"/>
        <v/>
      </c>
      <c r="AL169" s="1" t="str">
        <f t="shared" si="24"/>
        <v/>
      </c>
      <c r="AM169" s="2" t="str">
        <f t="shared" si="27"/>
        <v/>
      </c>
      <c r="AN169" s="2" t="str">
        <f t="shared" si="25"/>
        <v/>
      </c>
      <c r="AO169" s="2" t="str">
        <f t="shared" si="26"/>
        <v/>
      </c>
      <c r="AP169"/>
    </row>
    <row r="170" spans="36:42">
      <c r="AJ170" s="1">
        <v>170</v>
      </c>
      <c r="AK170" s="1" t="str">
        <f t="shared" si="23"/>
        <v/>
      </c>
      <c r="AL170" s="1" t="str">
        <f t="shared" si="24"/>
        <v/>
      </c>
      <c r="AM170" s="2" t="str">
        <f t="shared" si="27"/>
        <v/>
      </c>
      <c r="AN170" s="2" t="str">
        <f t="shared" si="25"/>
        <v/>
      </c>
      <c r="AO170" s="2" t="str">
        <f t="shared" si="26"/>
        <v/>
      </c>
      <c r="AP170"/>
    </row>
    <row r="171" spans="36:42">
      <c r="AJ171" s="1">
        <v>171</v>
      </c>
      <c r="AK171" s="1" t="str">
        <f t="shared" si="23"/>
        <v/>
      </c>
      <c r="AL171" s="1" t="str">
        <f t="shared" si="24"/>
        <v/>
      </c>
      <c r="AM171" s="2" t="str">
        <f t="shared" si="27"/>
        <v/>
      </c>
      <c r="AN171" s="2" t="str">
        <f t="shared" si="25"/>
        <v/>
      </c>
      <c r="AO171" s="2" t="str">
        <f t="shared" si="26"/>
        <v/>
      </c>
      <c r="AP171"/>
    </row>
    <row r="172" spans="36:42">
      <c r="AJ172" s="1">
        <v>172</v>
      </c>
      <c r="AK172" s="1" t="str">
        <f t="shared" si="23"/>
        <v/>
      </c>
      <c r="AL172" s="1" t="str">
        <f t="shared" si="24"/>
        <v/>
      </c>
      <c r="AM172" s="2" t="str">
        <f t="shared" si="27"/>
        <v/>
      </c>
      <c r="AN172" s="2" t="str">
        <f t="shared" si="25"/>
        <v/>
      </c>
      <c r="AO172" s="2" t="str">
        <f t="shared" si="26"/>
        <v/>
      </c>
      <c r="AP172"/>
    </row>
    <row r="173" spans="36:42">
      <c r="AJ173" s="1">
        <v>173</v>
      </c>
      <c r="AK173" s="1" t="str">
        <f t="shared" si="23"/>
        <v/>
      </c>
      <c r="AL173" s="1" t="str">
        <f t="shared" si="24"/>
        <v/>
      </c>
      <c r="AM173" s="2" t="str">
        <f t="shared" si="27"/>
        <v/>
      </c>
      <c r="AN173" s="2" t="str">
        <f t="shared" si="25"/>
        <v/>
      </c>
      <c r="AO173" s="2" t="str">
        <f t="shared" si="26"/>
        <v/>
      </c>
      <c r="AP173"/>
    </row>
    <row r="174" spans="36:42">
      <c r="AJ174" s="1">
        <v>174</v>
      </c>
      <c r="AK174" s="1" t="str">
        <f t="shared" si="23"/>
        <v/>
      </c>
      <c r="AL174" s="1" t="str">
        <f t="shared" si="24"/>
        <v/>
      </c>
      <c r="AM174" s="2" t="str">
        <f t="shared" si="27"/>
        <v/>
      </c>
      <c r="AN174" s="2" t="str">
        <f t="shared" si="25"/>
        <v/>
      </c>
      <c r="AO174" s="2" t="str">
        <f t="shared" si="26"/>
        <v/>
      </c>
      <c r="AP174"/>
    </row>
    <row r="175" spans="36:42">
      <c r="AJ175" s="1">
        <v>175</v>
      </c>
      <c r="AK175" s="1" t="str">
        <f t="shared" si="23"/>
        <v/>
      </c>
      <c r="AL175" s="1" t="str">
        <f t="shared" si="24"/>
        <v/>
      </c>
      <c r="AM175" s="2" t="str">
        <f t="shared" si="27"/>
        <v/>
      </c>
      <c r="AN175" s="2" t="str">
        <f t="shared" si="25"/>
        <v/>
      </c>
      <c r="AO175" s="2" t="str">
        <f t="shared" si="26"/>
        <v/>
      </c>
      <c r="AP175"/>
    </row>
    <row r="176" spans="36:42">
      <c r="AJ176" s="1">
        <v>176</v>
      </c>
      <c r="AK176" s="1" t="str">
        <f t="shared" si="23"/>
        <v/>
      </c>
      <c r="AL176" s="1" t="str">
        <f t="shared" si="24"/>
        <v/>
      </c>
      <c r="AM176" s="2" t="str">
        <f t="shared" si="27"/>
        <v/>
      </c>
      <c r="AN176" s="2" t="str">
        <f t="shared" si="25"/>
        <v/>
      </c>
      <c r="AO176" s="2" t="str">
        <f t="shared" si="26"/>
        <v/>
      </c>
      <c r="AP176"/>
    </row>
    <row r="177" spans="36:42">
      <c r="AJ177" s="1">
        <v>177</v>
      </c>
      <c r="AK177" s="1" t="str">
        <f t="shared" si="23"/>
        <v/>
      </c>
      <c r="AL177" s="1" t="str">
        <f t="shared" si="24"/>
        <v/>
      </c>
      <c r="AM177" s="2" t="str">
        <f t="shared" si="27"/>
        <v/>
      </c>
      <c r="AN177" s="2" t="str">
        <f t="shared" si="25"/>
        <v/>
      </c>
      <c r="AO177" s="2" t="str">
        <f t="shared" si="26"/>
        <v/>
      </c>
      <c r="AP177"/>
    </row>
    <row r="178" spans="36:42">
      <c r="AJ178" s="1">
        <v>178</v>
      </c>
      <c r="AK178" s="1" t="str">
        <f t="shared" si="23"/>
        <v/>
      </c>
      <c r="AL178" s="1" t="str">
        <f t="shared" si="24"/>
        <v/>
      </c>
      <c r="AM178" s="2" t="str">
        <f t="shared" si="27"/>
        <v/>
      </c>
      <c r="AN178" s="2" t="str">
        <f t="shared" si="25"/>
        <v/>
      </c>
      <c r="AO178" s="2" t="str">
        <f t="shared" si="26"/>
        <v/>
      </c>
      <c r="AP178"/>
    </row>
    <row r="179" spans="36:42">
      <c r="AJ179" s="1">
        <v>179</v>
      </c>
      <c r="AK179" s="1" t="str">
        <f t="shared" si="23"/>
        <v/>
      </c>
      <c r="AL179" s="1" t="str">
        <f t="shared" si="24"/>
        <v/>
      </c>
      <c r="AM179" s="2" t="str">
        <f t="shared" si="27"/>
        <v/>
      </c>
      <c r="AN179" s="2" t="str">
        <f t="shared" si="25"/>
        <v/>
      </c>
      <c r="AO179" s="2" t="str">
        <f t="shared" si="26"/>
        <v/>
      </c>
      <c r="AP179"/>
    </row>
    <row r="180" spans="36:42">
      <c r="AJ180" s="1">
        <v>180</v>
      </c>
      <c r="AK180" s="1" t="str">
        <f t="shared" si="23"/>
        <v/>
      </c>
      <c r="AL180" s="1" t="str">
        <f t="shared" si="24"/>
        <v/>
      </c>
      <c r="AM180" s="2" t="str">
        <f t="shared" si="27"/>
        <v/>
      </c>
      <c r="AN180" s="2" t="str">
        <f t="shared" si="25"/>
        <v/>
      </c>
      <c r="AO180" s="2" t="str">
        <f t="shared" si="26"/>
        <v/>
      </c>
      <c r="AP180"/>
    </row>
    <row r="181" spans="36:42">
      <c r="AJ181" s="1">
        <v>181</v>
      </c>
      <c r="AK181" s="1" t="str">
        <f t="shared" si="23"/>
        <v/>
      </c>
      <c r="AL181" s="1" t="str">
        <f t="shared" si="24"/>
        <v/>
      </c>
      <c r="AM181" s="2" t="str">
        <f t="shared" si="27"/>
        <v/>
      </c>
      <c r="AN181" s="2" t="str">
        <f t="shared" si="25"/>
        <v/>
      </c>
      <c r="AO181" s="2" t="str">
        <f t="shared" si="26"/>
        <v/>
      </c>
      <c r="AP181"/>
    </row>
    <row r="182" spans="36:42">
      <c r="AJ182" s="1">
        <v>182</v>
      </c>
      <c r="AK182" s="1" t="str">
        <f t="shared" si="23"/>
        <v/>
      </c>
      <c r="AL182" s="1" t="str">
        <f t="shared" si="24"/>
        <v/>
      </c>
      <c r="AM182" s="2" t="str">
        <f t="shared" si="27"/>
        <v/>
      </c>
      <c r="AN182" s="2" t="str">
        <f t="shared" si="25"/>
        <v/>
      </c>
      <c r="AO182" s="2" t="str">
        <f t="shared" si="26"/>
        <v/>
      </c>
      <c r="AP182"/>
    </row>
    <row r="183" spans="36:42">
      <c r="AJ183" s="1">
        <v>183</v>
      </c>
      <c r="AK183" s="1" t="str">
        <f t="shared" si="23"/>
        <v/>
      </c>
      <c r="AL183" s="1" t="str">
        <f t="shared" si="24"/>
        <v/>
      </c>
      <c r="AM183" s="2" t="str">
        <f t="shared" si="27"/>
        <v/>
      </c>
      <c r="AN183" s="2" t="str">
        <f t="shared" si="25"/>
        <v/>
      </c>
      <c r="AO183" s="2" t="str">
        <f t="shared" si="26"/>
        <v/>
      </c>
      <c r="AP183"/>
    </row>
    <row r="184" spans="36:42">
      <c r="AJ184" s="1">
        <v>184</v>
      </c>
      <c r="AK184" s="1" t="str">
        <f t="shared" si="23"/>
        <v/>
      </c>
      <c r="AL184" s="1" t="str">
        <f t="shared" si="24"/>
        <v/>
      </c>
      <c r="AM184" s="2" t="str">
        <f t="shared" si="27"/>
        <v/>
      </c>
      <c r="AN184" s="2" t="str">
        <f t="shared" si="25"/>
        <v/>
      </c>
      <c r="AO184" s="2" t="str">
        <f t="shared" si="26"/>
        <v/>
      </c>
      <c r="AP184"/>
    </row>
    <row r="185" spans="36:42">
      <c r="AJ185" s="1">
        <v>185</v>
      </c>
      <c r="AK185" s="1" t="str">
        <f t="shared" si="23"/>
        <v/>
      </c>
      <c r="AL185" s="1" t="str">
        <f t="shared" si="24"/>
        <v/>
      </c>
      <c r="AM185" s="2" t="str">
        <f t="shared" si="27"/>
        <v/>
      </c>
      <c r="AN185" s="2" t="str">
        <f t="shared" si="25"/>
        <v/>
      </c>
      <c r="AO185" s="2" t="str">
        <f t="shared" si="26"/>
        <v/>
      </c>
      <c r="AP185"/>
    </row>
    <row r="186" spans="36:42">
      <c r="AJ186" s="1">
        <v>186</v>
      </c>
      <c r="AK186" s="1" t="str">
        <f t="shared" si="23"/>
        <v/>
      </c>
      <c r="AL186" s="1" t="str">
        <f t="shared" si="24"/>
        <v/>
      </c>
      <c r="AM186" s="2" t="str">
        <f t="shared" si="27"/>
        <v/>
      </c>
      <c r="AN186" s="2" t="str">
        <f t="shared" si="25"/>
        <v/>
      </c>
      <c r="AO186" s="2" t="str">
        <f t="shared" si="26"/>
        <v/>
      </c>
      <c r="AP186"/>
    </row>
    <row r="187" spans="36:42">
      <c r="AJ187" s="1">
        <v>187</v>
      </c>
      <c r="AK187" s="1" t="str">
        <f t="shared" si="23"/>
        <v/>
      </c>
      <c r="AL187" s="1" t="str">
        <f t="shared" si="24"/>
        <v/>
      </c>
      <c r="AM187" s="2" t="str">
        <f t="shared" si="27"/>
        <v/>
      </c>
      <c r="AN187" s="2" t="str">
        <f t="shared" si="25"/>
        <v/>
      </c>
      <c r="AO187" s="2" t="str">
        <f t="shared" si="26"/>
        <v/>
      </c>
      <c r="AP187"/>
    </row>
    <row r="188" spans="36:42">
      <c r="AJ188" s="1">
        <v>188</v>
      </c>
      <c r="AK188" s="1" t="str">
        <f t="shared" si="23"/>
        <v/>
      </c>
      <c r="AL188" s="1" t="str">
        <f t="shared" si="24"/>
        <v/>
      </c>
      <c r="AM188" s="2" t="str">
        <f t="shared" si="27"/>
        <v/>
      </c>
      <c r="AN188" s="2" t="str">
        <f t="shared" si="25"/>
        <v/>
      </c>
      <c r="AO188" s="2" t="str">
        <f t="shared" si="26"/>
        <v/>
      </c>
      <c r="AP188"/>
    </row>
    <row r="189" spans="36:42">
      <c r="AJ189" s="1">
        <v>189</v>
      </c>
      <c r="AK189" s="1" t="str">
        <f t="shared" si="23"/>
        <v/>
      </c>
      <c r="AL189" s="1" t="str">
        <f t="shared" si="24"/>
        <v/>
      </c>
      <c r="AM189" s="2" t="str">
        <f t="shared" si="27"/>
        <v/>
      </c>
      <c r="AN189" s="2" t="str">
        <f t="shared" si="25"/>
        <v/>
      </c>
      <c r="AO189" s="2" t="str">
        <f t="shared" si="26"/>
        <v/>
      </c>
      <c r="AP189"/>
    </row>
    <row r="190" spans="36:42">
      <c r="AJ190" s="1">
        <v>190</v>
      </c>
      <c r="AK190" s="1" t="str">
        <f t="shared" si="23"/>
        <v/>
      </c>
      <c r="AL190" s="1" t="str">
        <f t="shared" si="24"/>
        <v/>
      </c>
      <c r="AM190" s="2" t="str">
        <f t="shared" si="27"/>
        <v/>
      </c>
      <c r="AN190" s="2" t="str">
        <f t="shared" si="25"/>
        <v/>
      </c>
      <c r="AO190" s="2" t="str">
        <f t="shared" si="26"/>
        <v/>
      </c>
      <c r="AP190"/>
    </row>
    <row r="191" spans="36:42">
      <c r="AJ191" s="1">
        <v>191</v>
      </c>
      <c r="AK191" s="1" t="str">
        <f t="shared" si="23"/>
        <v/>
      </c>
      <c r="AL191" s="1" t="str">
        <f t="shared" si="24"/>
        <v/>
      </c>
      <c r="AM191" s="2" t="str">
        <f t="shared" si="27"/>
        <v/>
      </c>
      <c r="AN191" s="2" t="str">
        <f t="shared" si="25"/>
        <v/>
      </c>
      <c r="AO191" s="2" t="str">
        <f t="shared" si="26"/>
        <v/>
      </c>
      <c r="AP191"/>
    </row>
    <row r="192" spans="36:42">
      <c r="AJ192" s="1">
        <v>192</v>
      </c>
      <c r="AK192" s="1" t="str">
        <f t="shared" si="23"/>
        <v/>
      </c>
      <c r="AL192" s="1" t="str">
        <f t="shared" si="24"/>
        <v/>
      </c>
      <c r="AM192" s="2" t="str">
        <f t="shared" si="27"/>
        <v/>
      </c>
      <c r="AN192" s="2" t="str">
        <f t="shared" si="25"/>
        <v/>
      </c>
      <c r="AO192" s="2" t="str">
        <f t="shared" si="26"/>
        <v/>
      </c>
      <c r="AP192"/>
    </row>
    <row r="193" spans="36:42">
      <c r="AJ193" s="1">
        <v>193</v>
      </c>
      <c r="AK193" s="1" t="str">
        <f t="shared" si="23"/>
        <v/>
      </c>
      <c r="AL193" s="1" t="str">
        <f t="shared" si="24"/>
        <v/>
      </c>
      <c r="AM193" s="2" t="str">
        <f t="shared" si="27"/>
        <v/>
      </c>
      <c r="AN193" s="2" t="str">
        <f t="shared" si="25"/>
        <v/>
      </c>
      <c r="AO193" s="2" t="str">
        <f t="shared" si="26"/>
        <v/>
      </c>
      <c r="AP193"/>
    </row>
    <row r="194" spans="36:42">
      <c r="AJ194" s="1">
        <v>194</v>
      </c>
      <c r="AK194" s="1" t="str">
        <f t="shared" si="23"/>
        <v/>
      </c>
      <c r="AL194" s="1" t="str">
        <f t="shared" si="24"/>
        <v/>
      </c>
      <c r="AM194" s="2" t="str">
        <f t="shared" si="27"/>
        <v/>
      </c>
      <c r="AN194" s="2" t="str">
        <f t="shared" si="25"/>
        <v/>
      </c>
      <c r="AO194" s="2" t="str">
        <f t="shared" si="26"/>
        <v/>
      </c>
      <c r="AP194"/>
    </row>
    <row r="195" spans="36:42">
      <c r="AJ195" s="1">
        <v>195</v>
      </c>
      <c r="AK195" s="1" t="str">
        <f t="shared" si="23"/>
        <v/>
      </c>
      <c r="AL195" s="1" t="str">
        <f t="shared" si="24"/>
        <v/>
      </c>
      <c r="AM195" s="2" t="str">
        <f t="shared" si="27"/>
        <v/>
      </c>
      <c r="AN195" s="2" t="str">
        <f t="shared" si="25"/>
        <v/>
      </c>
      <c r="AO195" s="2" t="str">
        <f t="shared" si="26"/>
        <v/>
      </c>
      <c r="AP195"/>
    </row>
    <row r="196" spans="36:42">
      <c r="AJ196" s="1">
        <v>196</v>
      </c>
      <c r="AK196" s="1" t="str">
        <f t="shared" si="23"/>
        <v/>
      </c>
      <c r="AL196" s="1" t="str">
        <f t="shared" si="24"/>
        <v/>
      </c>
      <c r="AM196" s="2" t="str">
        <f t="shared" si="27"/>
        <v/>
      </c>
      <c r="AN196" s="2" t="str">
        <f t="shared" si="25"/>
        <v/>
      </c>
      <c r="AO196" s="2" t="str">
        <f t="shared" si="26"/>
        <v/>
      </c>
      <c r="AP196"/>
    </row>
    <row r="197" spans="36:42">
      <c r="AJ197" s="1">
        <v>197</v>
      </c>
      <c r="AK197" s="1" t="str">
        <f t="shared" si="23"/>
        <v/>
      </c>
      <c r="AL197" s="1" t="str">
        <f t="shared" si="24"/>
        <v/>
      </c>
      <c r="AM197" s="2" t="str">
        <f t="shared" si="27"/>
        <v/>
      </c>
      <c r="AN197" s="2" t="str">
        <f t="shared" si="25"/>
        <v/>
      </c>
      <c r="AO197" s="2" t="str">
        <f t="shared" si="26"/>
        <v/>
      </c>
      <c r="AP197"/>
    </row>
    <row r="198" spans="36:42">
      <c r="AJ198" s="1">
        <v>198</v>
      </c>
      <c r="AK198" s="1" t="str">
        <f t="shared" si="23"/>
        <v/>
      </c>
      <c r="AL198" s="1" t="str">
        <f t="shared" si="24"/>
        <v/>
      </c>
      <c r="AM198" s="2" t="str">
        <f t="shared" si="27"/>
        <v/>
      </c>
      <c r="AN198" s="2" t="str">
        <f t="shared" si="25"/>
        <v/>
      </c>
      <c r="AO198" s="2" t="str">
        <f t="shared" si="26"/>
        <v/>
      </c>
      <c r="AP198"/>
    </row>
    <row r="199" spans="36:42">
      <c r="AJ199" s="1">
        <v>199</v>
      </c>
      <c r="AK199" s="1" t="str">
        <f t="shared" si="23"/>
        <v/>
      </c>
      <c r="AL199" s="1" t="str">
        <f t="shared" si="24"/>
        <v/>
      </c>
      <c r="AM199" s="2" t="str">
        <f t="shared" si="27"/>
        <v/>
      </c>
      <c r="AN199" s="2" t="str">
        <f t="shared" si="25"/>
        <v/>
      </c>
      <c r="AO199" s="2" t="str">
        <f t="shared" si="26"/>
        <v/>
      </c>
      <c r="AP199"/>
    </row>
    <row r="200" spans="36:42">
      <c r="AJ200" s="1">
        <v>200</v>
      </c>
      <c r="AK200" s="1" t="str">
        <f t="shared" si="23"/>
        <v/>
      </c>
      <c r="AL200" s="1" t="str">
        <f t="shared" si="24"/>
        <v/>
      </c>
      <c r="AM200" s="2" t="str">
        <f t="shared" si="27"/>
        <v/>
      </c>
      <c r="AN200" s="2" t="str">
        <f t="shared" si="25"/>
        <v/>
      </c>
      <c r="AO200" s="2" t="str">
        <f t="shared" si="26"/>
        <v/>
      </c>
      <c r="AP200"/>
    </row>
    <row r="201" spans="36:42">
      <c r="AJ201" s="1">
        <v>201</v>
      </c>
      <c r="AK201" s="1" t="str">
        <f t="shared" si="23"/>
        <v/>
      </c>
      <c r="AL201" s="1" t="str">
        <f t="shared" si="24"/>
        <v/>
      </c>
      <c r="AM201" s="2" t="str">
        <f t="shared" si="27"/>
        <v/>
      </c>
      <c r="AN201" s="2" t="str">
        <f t="shared" si="25"/>
        <v/>
      </c>
      <c r="AO201" s="2" t="str">
        <f t="shared" si="26"/>
        <v/>
      </c>
      <c r="AP201"/>
    </row>
    <row r="202" spans="36:42">
      <c r="AJ202" s="1">
        <v>202</v>
      </c>
      <c r="AK202" s="1" t="str">
        <f t="shared" si="23"/>
        <v/>
      </c>
      <c r="AL202" s="1" t="str">
        <f t="shared" si="24"/>
        <v/>
      </c>
      <c r="AM202" s="2" t="str">
        <f t="shared" si="27"/>
        <v/>
      </c>
      <c r="AN202" s="2" t="str">
        <f t="shared" si="25"/>
        <v/>
      </c>
      <c r="AO202" s="2" t="str">
        <f t="shared" si="26"/>
        <v/>
      </c>
      <c r="AP202"/>
    </row>
    <row r="203" spans="36:42">
      <c r="AJ203" s="1">
        <v>203</v>
      </c>
      <c r="AK203" s="1" t="str">
        <f t="shared" si="23"/>
        <v/>
      </c>
      <c r="AL203" s="1" t="str">
        <f t="shared" si="24"/>
        <v/>
      </c>
      <c r="AM203" s="2" t="str">
        <f t="shared" si="27"/>
        <v/>
      </c>
      <c r="AN203" s="2" t="str">
        <f t="shared" si="25"/>
        <v/>
      </c>
      <c r="AO203" s="2" t="str">
        <f t="shared" si="26"/>
        <v/>
      </c>
      <c r="AP203"/>
    </row>
    <row r="204" spans="36:42">
      <c r="AJ204" s="1">
        <v>204</v>
      </c>
      <c r="AK204" s="1" t="str">
        <f t="shared" si="23"/>
        <v/>
      </c>
      <c r="AL204" s="1" t="str">
        <f t="shared" si="24"/>
        <v/>
      </c>
      <c r="AM204" s="2" t="str">
        <f t="shared" si="27"/>
        <v/>
      </c>
      <c r="AN204" s="2" t="str">
        <f t="shared" si="25"/>
        <v/>
      </c>
      <c r="AO204" s="2" t="str">
        <f t="shared" si="26"/>
        <v/>
      </c>
      <c r="AP204"/>
    </row>
    <row r="205" spans="36:42">
      <c r="AJ205" s="1">
        <v>205</v>
      </c>
      <c r="AK205" s="1" t="str">
        <f t="shared" ref="AK205:AK268" si="28">IF(G205="","",AJ205)</f>
        <v/>
      </c>
      <c r="AL205" s="1" t="str">
        <f t="shared" ref="AL205:AL268" si="29">IF(S205="","",IF(S204="","",AJ205))</f>
        <v/>
      </c>
      <c r="AM205" s="2" t="str">
        <f t="shared" si="27"/>
        <v/>
      </c>
      <c r="AN205" s="2" t="str">
        <f t="shared" ref="AN205:AN268" si="30">IF(AM205="","",T205)</f>
        <v/>
      </c>
      <c r="AO205" s="2" t="str">
        <f t="shared" ref="AO205:AO268" si="31">IF(AM205="","",Y205)</f>
        <v/>
      </c>
      <c r="AP205"/>
    </row>
    <row r="206" spans="36:42">
      <c r="AJ206" s="1">
        <v>206</v>
      </c>
      <c r="AK206" s="1" t="str">
        <f t="shared" si="28"/>
        <v/>
      </c>
      <c r="AL206" s="1" t="str">
        <f t="shared" si="29"/>
        <v/>
      </c>
      <c r="AM206" s="2" t="str">
        <f t="shared" ref="AM206:AM269" si="32">IF(AC206="","",IF(AC206&gt;$T$9,"",AJ206))</f>
        <v/>
      </c>
      <c r="AN206" s="2" t="str">
        <f t="shared" si="30"/>
        <v/>
      </c>
      <c r="AO206" s="2" t="str">
        <f t="shared" si="31"/>
        <v/>
      </c>
      <c r="AP206"/>
    </row>
    <row r="207" spans="36:42">
      <c r="AJ207" s="1">
        <v>207</v>
      </c>
      <c r="AK207" s="1" t="str">
        <f t="shared" si="28"/>
        <v/>
      </c>
      <c r="AL207" s="1" t="str">
        <f t="shared" si="29"/>
        <v/>
      </c>
      <c r="AM207" s="2" t="str">
        <f t="shared" si="32"/>
        <v/>
      </c>
      <c r="AN207" s="2" t="str">
        <f t="shared" si="30"/>
        <v/>
      </c>
      <c r="AO207" s="2" t="str">
        <f t="shared" si="31"/>
        <v/>
      </c>
      <c r="AP207"/>
    </row>
    <row r="208" spans="36:42">
      <c r="AJ208" s="1">
        <v>208</v>
      </c>
      <c r="AK208" s="1" t="str">
        <f t="shared" si="28"/>
        <v/>
      </c>
      <c r="AL208" s="1" t="str">
        <f t="shared" si="29"/>
        <v/>
      </c>
      <c r="AM208" s="2" t="str">
        <f t="shared" si="32"/>
        <v/>
      </c>
      <c r="AN208" s="2" t="str">
        <f t="shared" si="30"/>
        <v/>
      </c>
      <c r="AO208" s="2" t="str">
        <f t="shared" si="31"/>
        <v/>
      </c>
      <c r="AP208"/>
    </row>
    <row r="209" spans="36:42">
      <c r="AJ209" s="1">
        <v>209</v>
      </c>
      <c r="AK209" s="1" t="str">
        <f t="shared" si="28"/>
        <v/>
      </c>
      <c r="AL209" s="1" t="str">
        <f t="shared" si="29"/>
        <v/>
      </c>
      <c r="AM209" s="2" t="str">
        <f t="shared" si="32"/>
        <v/>
      </c>
      <c r="AN209" s="2" t="str">
        <f t="shared" si="30"/>
        <v/>
      </c>
      <c r="AO209" s="2" t="str">
        <f t="shared" si="31"/>
        <v/>
      </c>
      <c r="AP209"/>
    </row>
    <row r="210" spans="36:42">
      <c r="AJ210" s="1">
        <v>210</v>
      </c>
      <c r="AK210" s="1" t="str">
        <f t="shared" si="28"/>
        <v/>
      </c>
      <c r="AL210" s="1" t="str">
        <f t="shared" si="29"/>
        <v/>
      </c>
      <c r="AM210" s="2" t="str">
        <f t="shared" si="32"/>
        <v/>
      </c>
      <c r="AN210" s="2" t="str">
        <f t="shared" si="30"/>
        <v/>
      </c>
      <c r="AO210" s="2" t="str">
        <f t="shared" si="31"/>
        <v/>
      </c>
      <c r="AP210"/>
    </row>
    <row r="211" spans="36:42">
      <c r="AJ211" s="1">
        <v>211</v>
      </c>
      <c r="AK211" s="1" t="str">
        <f t="shared" si="28"/>
        <v/>
      </c>
      <c r="AL211" s="1" t="str">
        <f t="shared" si="29"/>
        <v/>
      </c>
      <c r="AM211" s="2" t="str">
        <f t="shared" si="32"/>
        <v/>
      </c>
      <c r="AN211" s="2" t="str">
        <f t="shared" si="30"/>
        <v/>
      </c>
      <c r="AO211" s="2" t="str">
        <f t="shared" si="31"/>
        <v/>
      </c>
      <c r="AP211"/>
    </row>
    <row r="212" spans="36:42">
      <c r="AJ212" s="1">
        <v>212</v>
      </c>
      <c r="AK212" s="1" t="str">
        <f t="shared" si="28"/>
        <v/>
      </c>
      <c r="AL212" s="1" t="str">
        <f t="shared" si="29"/>
        <v/>
      </c>
      <c r="AM212" s="2" t="str">
        <f t="shared" si="32"/>
        <v/>
      </c>
      <c r="AN212" s="2" t="str">
        <f t="shared" si="30"/>
        <v/>
      </c>
      <c r="AO212" s="2" t="str">
        <f t="shared" si="31"/>
        <v/>
      </c>
      <c r="AP212"/>
    </row>
    <row r="213" spans="36:42">
      <c r="AJ213" s="1">
        <v>213</v>
      </c>
      <c r="AK213" s="1" t="str">
        <f t="shared" si="28"/>
        <v/>
      </c>
      <c r="AL213" s="1" t="str">
        <f t="shared" si="29"/>
        <v/>
      </c>
      <c r="AM213" s="2" t="str">
        <f t="shared" si="32"/>
        <v/>
      </c>
      <c r="AN213" s="2" t="str">
        <f t="shared" si="30"/>
        <v/>
      </c>
      <c r="AO213" s="2" t="str">
        <f t="shared" si="31"/>
        <v/>
      </c>
      <c r="AP213"/>
    </row>
    <row r="214" spans="36:42">
      <c r="AJ214" s="1">
        <v>214</v>
      </c>
      <c r="AK214" s="1" t="str">
        <f t="shared" si="28"/>
        <v/>
      </c>
      <c r="AL214" s="1" t="str">
        <f t="shared" si="29"/>
        <v/>
      </c>
      <c r="AM214" s="2" t="str">
        <f t="shared" si="32"/>
        <v/>
      </c>
      <c r="AN214" s="2" t="str">
        <f t="shared" si="30"/>
        <v/>
      </c>
      <c r="AO214" s="2" t="str">
        <f t="shared" si="31"/>
        <v/>
      </c>
      <c r="AP214"/>
    </row>
    <row r="215" spans="36:42">
      <c r="AJ215" s="1">
        <v>215</v>
      </c>
      <c r="AK215" s="1" t="str">
        <f t="shared" si="28"/>
        <v/>
      </c>
      <c r="AL215" s="1" t="str">
        <f t="shared" si="29"/>
        <v/>
      </c>
      <c r="AM215" s="2" t="str">
        <f t="shared" si="32"/>
        <v/>
      </c>
      <c r="AN215" s="2" t="str">
        <f t="shared" si="30"/>
        <v/>
      </c>
      <c r="AO215" s="2" t="str">
        <f t="shared" si="31"/>
        <v/>
      </c>
      <c r="AP215"/>
    </row>
    <row r="216" spans="36:42">
      <c r="AJ216" s="1">
        <v>216</v>
      </c>
      <c r="AK216" s="1" t="str">
        <f t="shared" si="28"/>
        <v/>
      </c>
      <c r="AL216" s="1" t="str">
        <f t="shared" si="29"/>
        <v/>
      </c>
      <c r="AM216" s="2" t="str">
        <f t="shared" si="32"/>
        <v/>
      </c>
      <c r="AN216" s="2" t="str">
        <f t="shared" si="30"/>
        <v/>
      </c>
      <c r="AO216" s="2" t="str">
        <f t="shared" si="31"/>
        <v/>
      </c>
      <c r="AP216"/>
    </row>
    <row r="217" spans="36:42">
      <c r="AJ217" s="1">
        <v>217</v>
      </c>
      <c r="AK217" s="1" t="str">
        <f t="shared" si="28"/>
        <v/>
      </c>
      <c r="AL217" s="1" t="str">
        <f t="shared" si="29"/>
        <v/>
      </c>
      <c r="AM217" s="2" t="str">
        <f t="shared" si="32"/>
        <v/>
      </c>
      <c r="AN217" s="2" t="str">
        <f t="shared" si="30"/>
        <v/>
      </c>
      <c r="AO217" s="2" t="str">
        <f t="shared" si="31"/>
        <v/>
      </c>
      <c r="AP217"/>
    </row>
    <row r="218" spans="36:42">
      <c r="AJ218" s="1">
        <v>218</v>
      </c>
      <c r="AK218" s="1" t="str">
        <f t="shared" si="28"/>
        <v/>
      </c>
      <c r="AL218" s="1" t="str">
        <f t="shared" si="29"/>
        <v/>
      </c>
      <c r="AM218" s="2" t="str">
        <f t="shared" si="32"/>
        <v/>
      </c>
      <c r="AN218" s="2" t="str">
        <f t="shared" si="30"/>
        <v/>
      </c>
      <c r="AO218" s="2" t="str">
        <f t="shared" si="31"/>
        <v/>
      </c>
      <c r="AP218"/>
    </row>
    <row r="219" spans="36:42">
      <c r="AJ219" s="1">
        <v>219</v>
      </c>
      <c r="AK219" s="1" t="str">
        <f t="shared" si="28"/>
        <v/>
      </c>
      <c r="AL219" s="1" t="str">
        <f t="shared" si="29"/>
        <v/>
      </c>
      <c r="AM219" s="2" t="str">
        <f t="shared" si="32"/>
        <v/>
      </c>
      <c r="AN219" s="2" t="str">
        <f t="shared" si="30"/>
        <v/>
      </c>
      <c r="AO219" s="2" t="str">
        <f t="shared" si="31"/>
        <v/>
      </c>
      <c r="AP219"/>
    </row>
    <row r="220" spans="36:42">
      <c r="AJ220" s="1">
        <v>220</v>
      </c>
      <c r="AK220" s="1" t="str">
        <f t="shared" si="28"/>
        <v/>
      </c>
      <c r="AL220" s="1" t="str">
        <f t="shared" si="29"/>
        <v/>
      </c>
      <c r="AM220" s="2" t="str">
        <f t="shared" si="32"/>
        <v/>
      </c>
      <c r="AN220" s="2" t="str">
        <f t="shared" si="30"/>
        <v/>
      </c>
      <c r="AO220" s="2" t="str">
        <f t="shared" si="31"/>
        <v/>
      </c>
      <c r="AP220"/>
    </row>
    <row r="221" spans="36:42">
      <c r="AJ221" s="1">
        <v>221</v>
      </c>
      <c r="AK221" s="1" t="str">
        <f t="shared" si="28"/>
        <v/>
      </c>
      <c r="AL221" s="1" t="str">
        <f t="shared" si="29"/>
        <v/>
      </c>
      <c r="AM221" s="2" t="str">
        <f t="shared" si="32"/>
        <v/>
      </c>
      <c r="AN221" s="2" t="str">
        <f t="shared" si="30"/>
        <v/>
      </c>
      <c r="AO221" s="2" t="str">
        <f t="shared" si="31"/>
        <v/>
      </c>
      <c r="AP221"/>
    </row>
    <row r="222" spans="36:42">
      <c r="AJ222" s="1">
        <v>222</v>
      </c>
      <c r="AK222" s="1" t="str">
        <f t="shared" si="28"/>
        <v/>
      </c>
      <c r="AL222" s="1" t="str">
        <f t="shared" si="29"/>
        <v/>
      </c>
      <c r="AM222" s="2" t="str">
        <f t="shared" si="32"/>
        <v/>
      </c>
      <c r="AN222" s="2" t="str">
        <f t="shared" si="30"/>
        <v/>
      </c>
      <c r="AO222" s="2" t="str">
        <f t="shared" si="31"/>
        <v/>
      </c>
      <c r="AP222"/>
    </row>
    <row r="223" spans="36:42">
      <c r="AJ223" s="1">
        <v>223</v>
      </c>
      <c r="AK223" s="1" t="str">
        <f t="shared" si="28"/>
        <v/>
      </c>
      <c r="AL223" s="1" t="str">
        <f t="shared" si="29"/>
        <v/>
      </c>
      <c r="AM223" s="2" t="str">
        <f t="shared" si="32"/>
        <v/>
      </c>
      <c r="AN223" s="2" t="str">
        <f t="shared" si="30"/>
        <v/>
      </c>
      <c r="AO223" s="2" t="str">
        <f t="shared" si="31"/>
        <v/>
      </c>
      <c r="AP223"/>
    </row>
    <row r="224" spans="36:42">
      <c r="AJ224" s="1">
        <v>224</v>
      </c>
      <c r="AK224" s="1" t="str">
        <f t="shared" si="28"/>
        <v/>
      </c>
      <c r="AL224" s="1" t="str">
        <f t="shared" si="29"/>
        <v/>
      </c>
      <c r="AM224" s="2" t="str">
        <f t="shared" si="32"/>
        <v/>
      </c>
      <c r="AN224" s="2" t="str">
        <f t="shared" si="30"/>
        <v/>
      </c>
      <c r="AO224" s="2" t="str">
        <f t="shared" si="31"/>
        <v/>
      </c>
      <c r="AP224"/>
    </row>
    <row r="225" spans="36:42">
      <c r="AJ225" s="1">
        <v>225</v>
      </c>
      <c r="AK225" s="1" t="str">
        <f t="shared" si="28"/>
        <v/>
      </c>
      <c r="AL225" s="1" t="str">
        <f t="shared" si="29"/>
        <v/>
      </c>
      <c r="AM225" s="2" t="str">
        <f t="shared" si="32"/>
        <v/>
      </c>
      <c r="AN225" s="2" t="str">
        <f t="shared" si="30"/>
        <v/>
      </c>
      <c r="AO225" s="2" t="str">
        <f t="shared" si="31"/>
        <v/>
      </c>
      <c r="AP225"/>
    </row>
    <row r="226" spans="36:42">
      <c r="AJ226" s="1">
        <v>226</v>
      </c>
      <c r="AK226" s="1" t="str">
        <f t="shared" si="28"/>
        <v/>
      </c>
      <c r="AL226" s="1" t="str">
        <f t="shared" si="29"/>
        <v/>
      </c>
      <c r="AM226" s="2" t="str">
        <f t="shared" si="32"/>
        <v/>
      </c>
      <c r="AN226" s="2" t="str">
        <f t="shared" si="30"/>
        <v/>
      </c>
      <c r="AO226" s="2" t="str">
        <f t="shared" si="31"/>
        <v/>
      </c>
      <c r="AP226"/>
    </row>
    <row r="227" spans="36:42">
      <c r="AJ227" s="1">
        <v>227</v>
      </c>
      <c r="AK227" s="1" t="str">
        <f t="shared" si="28"/>
        <v/>
      </c>
      <c r="AL227" s="1" t="str">
        <f t="shared" si="29"/>
        <v/>
      </c>
      <c r="AM227" s="2" t="str">
        <f t="shared" si="32"/>
        <v/>
      </c>
      <c r="AN227" s="2" t="str">
        <f t="shared" si="30"/>
        <v/>
      </c>
      <c r="AO227" s="2" t="str">
        <f t="shared" si="31"/>
        <v/>
      </c>
      <c r="AP227"/>
    </row>
    <row r="228" spans="36:42">
      <c r="AJ228" s="1">
        <v>228</v>
      </c>
      <c r="AK228" s="1" t="str">
        <f t="shared" si="28"/>
        <v/>
      </c>
      <c r="AL228" s="1" t="str">
        <f t="shared" si="29"/>
        <v/>
      </c>
      <c r="AM228" s="2" t="str">
        <f t="shared" si="32"/>
        <v/>
      </c>
      <c r="AN228" s="2" t="str">
        <f t="shared" si="30"/>
        <v/>
      </c>
      <c r="AO228" s="2" t="str">
        <f t="shared" si="31"/>
        <v/>
      </c>
      <c r="AP228"/>
    </row>
    <row r="229" spans="36:42">
      <c r="AJ229" s="1">
        <v>229</v>
      </c>
      <c r="AK229" s="1" t="str">
        <f t="shared" si="28"/>
        <v/>
      </c>
      <c r="AL229" s="1" t="str">
        <f t="shared" si="29"/>
        <v/>
      </c>
      <c r="AM229" s="2" t="str">
        <f t="shared" si="32"/>
        <v/>
      </c>
      <c r="AN229" s="2" t="str">
        <f t="shared" si="30"/>
        <v/>
      </c>
      <c r="AO229" s="2" t="str">
        <f t="shared" si="31"/>
        <v/>
      </c>
      <c r="AP229"/>
    </row>
    <row r="230" spans="36:42">
      <c r="AJ230" s="1">
        <v>230</v>
      </c>
      <c r="AK230" s="1" t="str">
        <f t="shared" si="28"/>
        <v/>
      </c>
      <c r="AL230" s="1" t="str">
        <f t="shared" si="29"/>
        <v/>
      </c>
      <c r="AM230" s="2" t="str">
        <f t="shared" si="32"/>
        <v/>
      </c>
      <c r="AN230" s="2" t="str">
        <f t="shared" si="30"/>
        <v/>
      </c>
      <c r="AO230" s="2" t="str">
        <f t="shared" si="31"/>
        <v/>
      </c>
      <c r="AP230"/>
    </row>
    <row r="231" spans="36:42">
      <c r="AJ231" s="1">
        <v>231</v>
      </c>
      <c r="AK231" s="1" t="str">
        <f t="shared" si="28"/>
        <v/>
      </c>
      <c r="AL231" s="1" t="str">
        <f t="shared" si="29"/>
        <v/>
      </c>
      <c r="AM231" s="2" t="str">
        <f t="shared" si="32"/>
        <v/>
      </c>
      <c r="AN231" s="2" t="str">
        <f t="shared" si="30"/>
        <v/>
      </c>
      <c r="AO231" s="2" t="str">
        <f t="shared" si="31"/>
        <v/>
      </c>
      <c r="AP231"/>
    </row>
    <row r="232" spans="36:42">
      <c r="AJ232" s="1">
        <v>232</v>
      </c>
      <c r="AK232" s="1" t="str">
        <f t="shared" si="28"/>
        <v/>
      </c>
      <c r="AL232" s="1" t="str">
        <f t="shared" si="29"/>
        <v/>
      </c>
      <c r="AM232" s="2" t="str">
        <f t="shared" si="32"/>
        <v/>
      </c>
      <c r="AN232" s="2" t="str">
        <f t="shared" si="30"/>
        <v/>
      </c>
      <c r="AO232" s="2" t="str">
        <f t="shared" si="31"/>
        <v/>
      </c>
      <c r="AP232"/>
    </row>
    <row r="233" spans="36:42">
      <c r="AJ233" s="1">
        <v>233</v>
      </c>
      <c r="AK233" s="1" t="str">
        <f t="shared" si="28"/>
        <v/>
      </c>
      <c r="AL233" s="1" t="str">
        <f t="shared" si="29"/>
        <v/>
      </c>
      <c r="AM233" s="2" t="str">
        <f t="shared" si="32"/>
        <v/>
      </c>
      <c r="AN233" s="2" t="str">
        <f t="shared" si="30"/>
        <v/>
      </c>
      <c r="AO233" s="2" t="str">
        <f t="shared" si="31"/>
        <v/>
      </c>
      <c r="AP233"/>
    </row>
    <row r="234" spans="36:42">
      <c r="AJ234" s="1">
        <v>234</v>
      </c>
      <c r="AK234" s="1" t="str">
        <f t="shared" si="28"/>
        <v/>
      </c>
      <c r="AL234" s="1" t="str">
        <f t="shared" si="29"/>
        <v/>
      </c>
      <c r="AM234" s="2" t="str">
        <f t="shared" si="32"/>
        <v/>
      </c>
      <c r="AN234" s="2" t="str">
        <f t="shared" si="30"/>
        <v/>
      </c>
      <c r="AO234" s="2" t="str">
        <f t="shared" si="31"/>
        <v/>
      </c>
      <c r="AP234"/>
    </row>
    <row r="235" spans="36:42">
      <c r="AJ235" s="1">
        <v>235</v>
      </c>
      <c r="AK235" s="1" t="str">
        <f t="shared" si="28"/>
        <v/>
      </c>
      <c r="AL235" s="1" t="str">
        <f t="shared" si="29"/>
        <v/>
      </c>
      <c r="AM235" s="2" t="str">
        <f t="shared" si="32"/>
        <v/>
      </c>
      <c r="AN235" s="2" t="str">
        <f t="shared" si="30"/>
        <v/>
      </c>
      <c r="AO235" s="2" t="str">
        <f t="shared" si="31"/>
        <v/>
      </c>
      <c r="AP235"/>
    </row>
    <row r="236" spans="36:42">
      <c r="AJ236" s="1">
        <v>236</v>
      </c>
      <c r="AK236" s="1" t="str">
        <f t="shared" si="28"/>
        <v/>
      </c>
      <c r="AL236" s="1" t="str">
        <f t="shared" si="29"/>
        <v/>
      </c>
      <c r="AM236" s="2" t="str">
        <f t="shared" si="32"/>
        <v/>
      </c>
      <c r="AN236" s="2" t="str">
        <f t="shared" si="30"/>
        <v/>
      </c>
      <c r="AO236" s="2" t="str">
        <f t="shared" si="31"/>
        <v/>
      </c>
      <c r="AP236"/>
    </row>
    <row r="237" spans="36:42">
      <c r="AJ237" s="1">
        <v>237</v>
      </c>
      <c r="AK237" s="1" t="str">
        <f t="shared" si="28"/>
        <v/>
      </c>
      <c r="AL237" s="1" t="str">
        <f t="shared" si="29"/>
        <v/>
      </c>
      <c r="AM237" s="2" t="str">
        <f t="shared" si="32"/>
        <v/>
      </c>
      <c r="AN237" s="2" t="str">
        <f t="shared" si="30"/>
        <v/>
      </c>
      <c r="AO237" s="2" t="str">
        <f t="shared" si="31"/>
        <v/>
      </c>
      <c r="AP237"/>
    </row>
    <row r="238" spans="36:42">
      <c r="AJ238" s="1">
        <v>238</v>
      </c>
      <c r="AK238" s="1" t="str">
        <f t="shared" si="28"/>
        <v/>
      </c>
      <c r="AL238" s="1" t="str">
        <f t="shared" si="29"/>
        <v/>
      </c>
      <c r="AM238" s="2" t="str">
        <f t="shared" si="32"/>
        <v/>
      </c>
      <c r="AN238" s="2" t="str">
        <f t="shared" si="30"/>
        <v/>
      </c>
      <c r="AO238" s="2" t="str">
        <f t="shared" si="31"/>
        <v/>
      </c>
      <c r="AP238"/>
    </row>
    <row r="239" spans="36:42">
      <c r="AJ239" s="1">
        <v>239</v>
      </c>
      <c r="AK239" s="1" t="str">
        <f t="shared" si="28"/>
        <v/>
      </c>
      <c r="AL239" s="1" t="str">
        <f t="shared" si="29"/>
        <v/>
      </c>
      <c r="AM239" s="2" t="str">
        <f t="shared" si="32"/>
        <v/>
      </c>
      <c r="AN239" s="2" t="str">
        <f t="shared" si="30"/>
        <v/>
      </c>
      <c r="AO239" s="2" t="str">
        <f t="shared" si="31"/>
        <v/>
      </c>
      <c r="AP239"/>
    </row>
    <row r="240" spans="36:42">
      <c r="AJ240" s="1">
        <v>240</v>
      </c>
      <c r="AK240" s="1" t="str">
        <f t="shared" si="28"/>
        <v/>
      </c>
      <c r="AL240" s="1" t="str">
        <f t="shared" si="29"/>
        <v/>
      </c>
      <c r="AM240" s="2" t="str">
        <f t="shared" si="32"/>
        <v/>
      </c>
      <c r="AN240" s="2" t="str">
        <f t="shared" si="30"/>
        <v/>
      </c>
      <c r="AO240" s="2" t="str">
        <f t="shared" si="31"/>
        <v/>
      </c>
      <c r="AP240"/>
    </row>
    <row r="241" spans="36:42">
      <c r="AJ241" s="1">
        <v>241</v>
      </c>
      <c r="AK241" s="1" t="str">
        <f t="shared" si="28"/>
        <v/>
      </c>
      <c r="AL241" s="1" t="str">
        <f t="shared" si="29"/>
        <v/>
      </c>
      <c r="AM241" s="2" t="str">
        <f t="shared" si="32"/>
        <v/>
      </c>
      <c r="AN241" s="2" t="str">
        <f t="shared" si="30"/>
        <v/>
      </c>
      <c r="AO241" s="2" t="str">
        <f t="shared" si="31"/>
        <v/>
      </c>
      <c r="AP241"/>
    </row>
    <row r="242" spans="36:42">
      <c r="AJ242" s="1">
        <v>242</v>
      </c>
      <c r="AK242" s="1" t="str">
        <f t="shared" si="28"/>
        <v/>
      </c>
      <c r="AL242" s="1" t="str">
        <f t="shared" si="29"/>
        <v/>
      </c>
      <c r="AM242" s="2" t="str">
        <f t="shared" si="32"/>
        <v/>
      </c>
      <c r="AN242" s="2" t="str">
        <f t="shared" si="30"/>
        <v/>
      </c>
      <c r="AO242" s="2" t="str">
        <f t="shared" si="31"/>
        <v/>
      </c>
      <c r="AP242"/>
    </row>
    <row r="243" spans="36:42">
      <c r="AJ243" s="1">
        <v>243</v>
      </c>
      <c r="AK243" s="1" t="str">
        <f t="shared" si="28"/>
        <v/>
      </c>
      <c r="AL243" s="1" t="str">
        <f t="shared" si="29"/>
        <v/>
      </c>
      <c r="AM243" s="2" t="str">
        <f t="shared" si="32"/>
        <v/>
      </c>
      <c r="AN243" s="2" t="str">
        <f t="shared" si="30"/>
        <v/>
      </c>
      <c r="AO243" s="2" t="str">
        <f t="shared" si="31"/>
        <v/>
      </c>
      <c r="AP243"/>
    </row>
    <row r="244" spans="36:42">
      <c r="AJ244" s="1">
        <v>244</v>
      </c>
      <c r="AK244" s="1" t="str">
        <f t="shared" si="28"/>
        <v/>
      </c>
      <c r="AL244" s="1" t="str">
        <f t="shared" si="29"/>
        <v/>
      </c>
      <c r="AM244" s="2" t="str">
        <f t="shared" si="32"/>
        <v/>
      </c>
      <c r="AN244" s="2" t="str">
        <f t="shared" si="30"/>
        <v/>
      </c>
      <c r="AO244" s="2" t="str">
        <f t="shared" si="31"/>
        <v/>
      </c>
      <c r="AP244"/>
    </row>
    <row r="245" spans="36:42">
      <c r="AJ245" s="1">
        <v>245</v>
      </c>
      <c r="AK245" s="1" t="str">
        <f t="shared" si="28"/>
        <v/>
      </c>
      <c r="AL245" s="1" t="str">
        <f t="shared" si="29"/>
        <v/>
      </c>
      <c r="AM245" s="2" t="str">
        <f t="shared" si="32"/>
        <v/>
      </c>
      <c r="AN245" s="2" t="str">
        <f t="shared" si="30"/>
        <v/>
      </c>
      <c r="AO245" s="2" t="str">
        <f t="shared" si="31"/>
        <v/>
      </c>
      <c r="AP245"/>
    </row>
    <row r="246" spans="36:42">
      <c r="AJ246" s="1">
        <v>246</v>
      </c>
      <c r="AK246" s="1" t="str">
        <f t="shared" si="28"/>
        <v/>
      </c>
      <c r="AL246" s="1" t="str">
        <f t="shared" si="29"/>
        <v/>
      </c>
      <c r="AM246" s="2" t="str">
        <f t="shared" si="32"/>
        <v/>
      </c>
      <c r="AN246" s="2" t="str">
        <f t="shared" si="30"/>
        <v/>
      </c>
      <c r="AO246" s="2" t="str">
        <f t="shared" si="31"/>
        <v/>
      </c>
      <c r="AP246"/>
    </row>
    <row r="247" spans="36:42">
      <c r="AJ247" s="1">
        <v>247</v>
      </c>
      <c r="AK247" s="1" t="str">
        <f t="shared" si="28"/>
        <v/>
      </c>
      <c r="AL247" s="1" t="str">
        <f t="shared" si="29"/>
        <v/>
      </c>
      <c r="AM247" s="2" t="str">
        <f t="shared" si="32"/>
        <v/>
      </c>
      <c r="AN247" s="2" t="str">
        <f t="shared" si="30"/>
        <v/>
      </c>
      <c r="AO247" s="2" t="str">
        <f t="shared" si="31"/>
        <v/>
      </c>
      <c r="AP247"/>
    </row>
    <row r="248" spans="36:42">
      <c r="AJ248" s="1">
        <v>248</v>
      </c>
      <c r="AK248" s="1" t="str">
        <f t="shared" si="28"/>
        <v/>
      </c>
      <c r="AL248" s="1" t="str">
        <f t="shared" si="29"/>
        <v/>
      </c>
      <c r="AM248" s="2" t="str">
        <f t="shared" si="32"/>
        <v/>
      </c>
      <c r="AN248" s="2" t="str">
        <f t="shared" si="30"/>
        <v/>
      </c>
      <c r="AO248" s="2" t="str">
        <f t="shared" si="31"/>
        <v/>
      </c>
      <c r="AP248"/>
    </row>
    <row r="249" spans="36:42">
      <c r="AJ249" s="1">
        <v>249</v>
      </c>
      <c r="AK249" s="1" t="str">
        <f t="shared" si="28"/>
        <v/>
      </c>
      <c r="AL249" s="1" t="str">
        <f t="shared" si="29"/>
        <v/>
      </c>
      <c r="AM249" s="2" t="str">
        <f t="shared" si="32"/>
        <v/>
      </c>
      <c r="AN249" s="2" t="str">
        <f t="shared" si="30"/>
        <v/>
      </c>
      <c r="AO249" s="2" t="str">
        <f t="shared" si="31"/>
        <v/>
      </c>
      <c r="AP249"/>
    </row>
    <row r="250" spans="36:42">
      <c r="AJ250" s="1">
        <v>250</v>
      </c>
      <c r="AK250" s="1" t="str">
        <f t="shared" si="28"/>
        <v/>
      </c>
      <c r="AL250" s="1" t="str">
        <f t="shared" si="29"/>
        <v/>
      </c>
      <c r="AM250" s="2" t="str">
        <f t="shared" si="32"/>
        <v/>
      </c>
      <c r="AN250" s="2" t="str">
        <f t="shared" si="30"/>
        <v/>
      </c>
      <c r="AO250" s="2" t="str">
        <f t="shared" si="31"/>
        <v/>
      </c>
      <c r="AP250"/>
    </row>
    <row r="251" spans="36:42">
      <c r="AJ251" s="1">
        <v>251</v>
      </c>
      <c r="AK251" s="1" t="str">
        <f t="shared" si="28"/>
        <v/>
      </c>
      <c r="AL251" s="1" t="str">
        <f t="shared" si="29"/>
        <v/>
      </c>
      <c r="AM251" s="2" t="str">
        <f t="shared" si="32"/>
        <v/>
      </c>
      <c r="AN251" s="2" t="str">
        <f t="shared" si="30"/>
        <v/>
      </c>
      <c r="AO251" s="2" t="str">
        <f t="shared" si="31"/>
        <v/>
      </c>
      <c r="AP251"/>
    </row>
    <row r="252" spans="36:42">
      <c r="AJ252" s="1">
        <v>252</v>
      </c>
      <c r="AK252" s="1" t="str">
        <f t="shared" si="28"/>
        <v/>
      </c>
      <c r="AL252" s="1" t="str">
        <f t="shared" si="29"/>
        <v/>
      </c>
      <c r="AM252" s="2" t="str">
        <f t="shared" si="32"/>
        <v/>
      </c>
      <c r="AN252" s="2" t="str">
        <f t="shared" si="30"/>
        <v/>
      </c>
      <c r="AO252" s="2" t="str">
        <f t="shared" si="31"/>
        <v/>
      </c>
      <c r="AP252"/>
    </row>
    <row r="253" spans="36:42">
      <c r="AJ253" s="1">
        <v>253</v>
      </c>
      <c r="AK253" s="1" t="str">
        <f t="shared" si="28"/>
        <v/>
      </c>
      <c r="AL253" s="1" t="str">
        <f t="shared" si="29"/>
        <v/>
      </c>
      <c r="AM253" s="2" t="str">
        <f t="shared" si="32"/>
        <v/>
      </c>
      <c r="AN253" s="2" t="str">
        <f t="shared" si="30"/>
        <v/>
      </c>
      <c r="AO253" s="2" t="str">
        <f t="shared" si="31"/>
        <v/>
      </c>
      <c r="AP253"/>
    </row>
    <row r="254" spans="36:42">
      <c r="AJ254" s="1">
        <v>254</v>
      </c>
      <c r="AK254" s="1" t="str">
        <f t="shared" si="28"/>
        <v/>
      </c>
      <c r="AL254" s="1" t="str">
        <f t="shared" si="29"/>
        <v/>
      </c>
      <c r="AM254" s="2" t="str">
        <f t="shared" si="32"/>
        <v/>
      </c>
      <c r="AN254" s="2" t="str">
        <f t="shared" si="30"/>
        <v/>
      </c>
      <c r="AO254" s="2" t="str">
        <f t="shared" si="31"/>
        <v/>
      </c>
      <c r="AP254"/>
    </row>
    <row r="255" spans="36:42">
      <c r="AJ255" s="1">
        <v>255</v>
      </c>
      <c r="AK255" s="1" t="str">
        <f t="shared" si="28"/>
        <v/>
      </c>
      <c r="AL255" s="1" t="str">
        <f t="shared" si="29"/>
        <v/>
      </c>
      <c r="AM255" s="2" t="str">
        <f t="shared" si="32"/>
        <v/>
      </c>
      <c r="AN255" s="2" t="str">
        <f t="shared" si="30"/>
        <v/>
      </c>
      <c r="AO255" s="2" t="str">
        <f t="shared" si="31"/>
        <v/>
      </c>
      <c r="AP255"/>
    </row>
    <row r="256" spans="36:42">
      <c r="AJ256" s="1">
        <v>256</v>
      </c>
      <c r="AK256" s="1" t="str">
        <f t="shared" si="28"/>
        <v/>
      </c>
      <c r="AL256" s="1" t="str">
        <f t="shared" si="29"/>
        <v/>
      </c>
      <c r="AM256" s="2" t="str">
        <f t="shared" si="32"/>
        <v/>
      </c>
      <c r="AN256" s="2" t="str">
        <f t="shared" si="30"/>
        <v/>
      </c>
      <c r="AO256" s="2" t="str">
        <f t="shared" si="31"/>
        <v/>
      </c>
      <c r="AP256"/>
    </row>
    <row r="257" spans="36:42">
      <c r="AJ257" s="1">
        <v>257</v>
      </c>
      <c r="AK257" s="1" t="str">
        <f t="shared" si="28"/>
        <v/>
      </c>
      <c r="AL257" s="1" t="str">
        <f t="shared" si="29"/>
        <v/>
      </c>
      <c r="AM257" s="2" t="str">
        <f t="shared" si="32"/>
        <v/>
      </c>
      <c r="AN257" s="2" t="str">
        <f t="shared" si="30"/>
        <v/>
      </c>
      <c r="AO257" s="2" t="str">
        <f t="shared" si="31"/>
        <v/>
      </c>
      <c r="AP257"/>
    </row>
    <row r="258" spans="36:42">
      <c r="AJ258" s="1">
        <v>258</v>
      </c>
      <c r="AK258" s="1" t="str">
        <f t="shared" si="28"/>
        <v/>
      </c>
      <c r="AL258" s="1" t="str">
        <f t="shared" si="29"/>
        <v/>
      </c>
      <c r="AM258" s="2" t="str">
        <f t="shared" si="32"/>
        <v/>
      </c>
      <c r="AN258" s="2" t="str">
        <f t="shared" si="30"/>
        <v/>
      </c>
      <c r="AO258" s="2" t="str">
        <f t="shared" si="31"/>
        <v/>
      </c>
      <c r="AP258"/>
    </row>
    <row r="259" spans="36:42">
      <c r="AJ259" s="1">
        <v>259</v>
      </c>
      <c r="AK259" s="1" t="str">
        <f t="shared" si="28"/>
        <v/>
      </c>
      <c r="AL259" s="1" t="str">
        <f t="shared" si="29"/>
        <v/>
      </c>
      <c r="AM259" s="2" t="str">
        <f t="shared" si="32"/>
        <v/>
      </c>
      <c r="AN259" s="2" t="str">
        <f t="shared" si="30"/>
        <v/>
      </c>
      <c r="AO259" s="2" t="str">
        <f t="shared" si="31"/>
        <v/>
      </c>
      <c r="AP259"/>
    </row>
    <row r="260" spans="36:42">
      <c r="AJ260" s="1">
        <v>260</v>
      </c>
      <c r="AK260" s="1" t="str">
        <f t="shared" si="28"/>
        <v/>
      </c>
      <c r="AL260" s="1" t="str">
        <f t="shared" si="29"/>
        <v/>
      </c>
      <c r="AM260" s="2" t="str">
        <f t="shared" si="32"/>
        <v/>
      </c>
      <c r="AN260" s="2" t="str">
        <f t="shared" si="30"/>
        <v/>
      </c>
      <c r="AO260" s="2" t="str">
        <f t="shared" si="31"/>
        <v/>
      </c>
      <c r="AP260"/>
    </row>
    <row r="261" spans="36:42">
      <c r="AJ261" s="1">
        <v>261</v>
      </c>
      <c r="AK261" s="1" t="str">
        <f t="shared" si="28"/>
        <v/>
      </c>
      <c r="AL261" s="1" t="str">
        <f t="shared" si="29"/>
        <v/>
      </c>
      <c r="AM261" s="2" t="str">
        <f t="shared" si="32"/>
        <v/>
      </c>
      <c r="AN261" s="2" t="str">
        <f t="shared" si="30"/>
        <v/>
      </c>
      <c r="AO261" s="2" t="str">
        <f t="shared" si="31"/>
        <v/>
      </c>
      <c r="AP261"/>
    </row>
    <row r="262" spans="36:42">
      <c r="AJ262" s="1">
        <v>262</v>
      </c>
      <c r="AK262" s="1" t="str">
        <f t="shared" si="28"/>
        <v/>
      </c>
      <c r="AL262" s="1" t="str">
        <f t="shared" si="29"/>
        <v/>
      </c>
      <c r="AM262" s="2" t="str">
        <f t="shared" si="32"/>
        <v/>
      </c>
      <c r="AN262" s="2" t="str">
        <f t="shared" si="30"/>
        <v/>
      </c>
      <c r="AO262" s="2" t="str">
        <f t="shared" si="31"/>
        <v/>
      </c>
      <c r="AP262"/>
    </row>
    <row r="263" spans="36:42">
      <c r="AJ263" s="1">
        <v>263</v>
      </c>
      <c r="AK263" s="1" t="str">
        <f t="shared" si="28"/>
        <v/>
      </c>
      <c r="AL263" s="1" t="str">
        <f t="shared" si="29"/>
        <v/>
      </c>
      <c r="AM263" s="2" t="str">
        <f t="shared" si="32"/>
        <v/>
      </c>
      <c r="AN263" s="2" t="str">
        <f t="shared" si="30"/>
        <v/>
      </c>
      <c r="AO263" s="2" t="str">
        <f t="shared" si="31"/>
        <v/>
      </c>
      <c r="AP263"/>
    </row>
    <row r="264" spans="36:42">
      <c r="AJ264" s="1">
        <v>264</v>
      </c>
      <c r="AK264" s="1" t="str">
        <f t="shared" si="28"/>
        <v/>
      </c>
      <c r="AL264" s="1" t="str">
        <f t="shared" si="29"/>
        <v/>
      </c>
      <c r="AM264" s="2" t="str">
        <f t="shared" si="32"/>
        <v/>
      </c>
      <c r="AN264" s="2" t="str">
        <f t="shared" si="30"/>
        <v/>
      </c>
      <c r="AO264" s="2" t="str">
        <f t="shared" si="31"/>
        <v/>
      </c>
      <c r="AP264"/>
    </row>
    <row r="265" spans="36:42">
      <c r="AJ265" s="1">
        <v>265</v>
      </c>
      <c r="AK265" s="1" t="str">
        <f t="shared" si="28"/>
        <v/>
      </c>
      <c r="AL265" s="1" t="str">
        <f t="shared" si="29"/>
        <v/>
      </c>
      <c r="AM265" s="2" t="str">
        <f t="shared" si="32"/>
        <v/>
      </c>
      <c r="AN265" s="2" t="str">
        <f t="shared" si="30"/>
        <v/>
      </c>
      <c r="AO265" s="2" t="str">
        <f t="shared" si="31"/>
        <v/>
      </c>
      <c r="AP265"/>
    </row>
    <row r="266" spans="36:42">
      <c r="AJ266" s="1">
        <v>266</v>
      </c>
      <c r="AK266" s="1" t="str">
        <f t="shared" si="28"/>
        <v/>
      </c>
      <c r="AL266" s="1" t="str">
        <f t="shared" si="29"/>
        <v/>
      </c>
      <c r="AM266" s="2" t="str">
        <f t="shared" si="32"/>
        <v/>
      </c>
      <c r="AN266" s="2" t="str">
        <f t="shared" si="30"/>
        <v/>
      </c>
      <c r="AO266" s="2" t="str">
        <f t="shared" si="31"/>
        <v/>
      </c>
      <c r="AP266"/>
    </row>
    <row r="267" spans="36:42">
      <c r="AJ267" s="1">
        <v>267</v>
      </c>
      <c r="AK267" s="1" t="str">
        <f t="shared" si="28"/>
        <v/>
      </c>
      <c r="AL267" s="1" t="str">
        <f t="shared" si="29"/>
        <v/>
      </c>
      <c r="AM267" s="2" t="str">
        <f t="shared" si="32"/>
        <v/>
      </c>
      <c r="AN267" s="2" t="str">
        <f t="shared" si="30"/>
        <v/>
      </c>
      <c r="AO267" s="2" t="str">
        <f t="shared" si="31"/>
        <v/>
      </c>
      <c r="AP267"/>
    </row>
    <row r="268" spans="36:42">
      <c r="AJ268" s="1">
        <v>268</v>
      </c>
      <c r="AK268" s="1" t="str">
        <f t="shared" si="28"/>
        <v/>
      </c>
      <c r="AL268" s="1" t="str">
        <f t="shared" si="29"/>
        <v/>
      </c>
      <c r="AM268" s="2" t="str">
        <f t="shared" si="32"/>
        <v/>
      </c>
      <c r="AN268" s="2" t="str">
        <f t="shared" si="30"/>
        <v/>
      </c>
      <c r="AO268" s="2" t="str">
        <f t="shared" si="31"/>
        <v/>
      </c>
      <c r="AP268"/>
    </row>
    <row r="269" spans="36:42">
      <c r="AJ269" s="1">
        <v>269</v>
      </c>
      <c r="AK269" s="1" t="str">
        <f t="shared" ref="AK269:AK332" si="33">IF(G269="","",AJ269)</f>
        <v/>
      </c>
      <c r="AL269" s="1" t="str">
        <f t="shared" ref="AL269:AL332" si="34">IF(S269="","",IF(S268="","",AJ269))</f>
        <v/>
      </c>
      <c r="AM269" s="2" t="str">
        <f t="shared" si="32"/>
        <v/>
      </c>
      <c r="AN269" s="2" t="str">
        <f t="shared" ref="AN269:AN332" si="35">IF(AM269="","",T269)</f>
        <v/>
      </c>
      <c r="AO269" s="2" t="str">
        <f t="shared" ref="AO269:AO332" si="36">IF(AM269="","",Y269)</f>
        <v/>
      </c>
      <c r="AP269"/>
    </row>
    <row r="270" spans="36:42">
      <c r="AJ270" s="1">
        <v>270</v>
      </c>
      <c r="AK270" s="1" t="str">
        <f t="shared" si="33"/>
        <v/>
      </c>
      <c r="AL270" s="1" t="str">
        <f t="shared" si="34"/>
        <v/>
      </c>
      <c r="AM270" s="2" t="str">
        <f t="shared" ref="AM270:AM333" si="37">IF(AC270="","",IF(AC270&gt;$T$9,"",AJ270))</f>
        <v/>
      </c>
      <c r="AN270" s="2" t="str">
        <f t="shared" si="35"/>
        <v/>
      </c>
      <c r="AO270" s="2" t="str">
        <f t="shared" si="36"/>
        <v/>
      </c>
      <c r="AP270"/>
    </row>
    <row r="271" spans="36:42">
      <c r="AJ271" s="1">
        <v>271</v>
      </c>
      <c r="AK271" s="1" t="str">
        <f t="shared" si="33"/>
        <v/>
      </c>
      <c r="AL271" s="1" t="str">
        <f t="shared" si="34"/>
        <v/>
      </c>
      <c r="AM271" s="2" t="str">
        <f t="shared" si="37"/>
        <v/>
      </c>
      <c r="AN271" s="2" t="str">
        <f t="shared" si="35"/>
        <v/>
      </c>
      <c r="AO271" s="2" t="str">
        <f t="shared" si="36"/>
        <v/>
      </c>
      <c r="AP271"/>
    </row>
    <row r="272" spans="36:42">
      <c r="AJ272" s="1">
        <v>272</v>
      </c>
      <c r="AK272" s="1" t="str">
        <f t="shared" si="33"/>
        <v/>
      </c>
      <c r="AL272" s="1" t="str">
        <f t="shared" si="34"/>
        <v/>
      </c>
      <c r="AM272" s="2" t="str">
        <f t="shared" si="37"/>
        <v/>
      </c>
      <c r="AN272" s="2" t="str">
        <f t="shared" si="35"/>
        <v/>
      </c>
      <c r="AO272" s="2" t="str">
        <f t="shared" si="36"/>
        <v/>
      </c>
      <c r="AP272"/>
    </row>
    <row r="273" spans="36:42">
      <c r="AJ273" s="1">
        <v>273</v>
      </c>
      <c r="AK273" s="1" t="str">
        <f t="shared" si="33"/>
        <v/>
      </c>
      <c r="AL273" s="1" t="str">
        <f t="shared" si="34"/>
        <v/>
      </c>
      <c r="AM273" s="2" t="str">
        <f t="shared" si="37"/>
        <v/>
      </c>
      <c r="AN273" s="2" t="str">
        <f t="shared" si="35"/>
        <v/>
      </c>
      <c r="AO273" s="2" t="str">
        <f t="shared" si="36"/>
        <v/>
      </c>
      <c r="AP273"/>
    </row>
    <row r="274" spans="36:42">
      <c r="AJ274" s="1">
        <v>274</v>
      </c>
      <c r="AK274" s="1" t="str">
        <f t="shared" si="33"/>
        <v/>
      </c>
      <c r="AL274" s="1" t="str">
        <f t="shared" si="34"/>
        <v/>
      </c>
      <c r="AM274" s="2" t="str">
        <f t="shared" si="37"/>
        <v/>
      </c>
      <c r="AN274" s="2" t="str">
        <f t="shared" si="35"/>
        <v/>
      </c>
      <c r="AO274" s="2" t="str">
        <f t="shared" si="36"/>
        <v/>
      </c>
      <c r="AP274"/>
    </row>
    <row r="275" spans="36:42">
      <c r="AJ275" s="1">
        <v>275</v>
      </c>
      <c r="AK275" s="1" t="str">
        <f t="shared" si="33"/>
        <v/>
      </c>
      <c r="AL275" s="1" t="str">
        <f t="shared" si="34"/>
        <v/>
      </c>
      <c r="AM275" s="2" t="str">
        <f t="shared" si="37"/>
        <v/>
      </c>
      <c r="AN275" s="2" t="str">
        <f t="shared" si="35"/>
        <v/>
      </c>
      <c r="AO275" s="2" t="str">
        <f t="shared" si="36"/>
        <v/>
      </c>
      <c r="AP275"/>
    </row>
    <row r="276" spans="36:42">
      <c r="AJ276" s="1">
        <v>276</v>
      </c>
      <c r="AK276" s="1" t="str">
        <f t="shared" si="33"/>
        <v/>
      </c>
      <c r="AL276" s="1" t="str">
        <f t="shared" si="34"/>
        <v/>
      </c>
      <c r="AM276" s="2" t="str">
        <f t="shared" si="37"/>
        <v/>
      </c>
      <c r="AN276" s="2" t="str">
        <f t="shared" si="35"/>
        <v/>
      </c>
      <c r="AO276" s="2" t="str">
        <f t="shared" si="36"/>
        <v/>
      </c>
      <c r="AP276"/>
    </row>
    <row r="277" spans="36:42">
      <c r="AJ277" s="1">
        <v>277</v>
      </c>
      <c r="AK277" s="1" t="str">
        <f t="shared" si="33"/>
        <v/>
      </c>
      <c r="AL277" s="1" t="str">
        <f t="shared" si="34"/>
        <v/>
      </c>
      <c r="AM277" s="2" t="str">
        <f t="shared" si="37"/>
        <v/>
      </c>
      <c r="AN277" s="2" t="str">
        <f t="shared" si="35"/>
        <v/>
      </c>
      <c r="AO277" s="2" t="str">
        <f t="shared" si="36"/>
        <v/>
      </c>
      <c r="AP277"/>
    </row>
    <row r="278" spans="36:42">
      <c r="AJ278" s="1">
        <v>278</v>
      </c>
      <c r="AK278" s="1" t="str">
        <f t="shared" si="33"/>
        <v/>
      </c>
      <c r="AL278" s="1" t="str">
        <f t="shared" si="34"/>
        <v/>
      </c>
      <c r="AM278" s="2" t="str">
        <f t="shared" si="37"/>
        <v/>
      </c>
      <c r="AN278" s="2" t="str">
        <f t="shared" si="35"/>
        <v/>
      </c>
      <c r="AO278" s="2" t="str">
        <f t="shared" si="36"/>
        <v/>
      </c>
      <c r="AP278"/>
    </row>
    <row r="279" spans="36:42">
      <c r="AJ279" s="1">
        <v>279</v>
      </c>
      <c r="AK279" s="1" t="str">
        <f t="shared" si="33"/>
        <v/>
      </c>
      <c r="AL279" s="1" t="str">
        <f t="shared" si="34"/>
        <v/>
      </c>
      <c r="AM279" s="2" t="str">
        <f t="shared" si="37"/>
        <v/>
      </c>
      <c r="AN279" s="2" t="str">
        <f t="shared" si="35"/>
        <v/>
      </c>
      <c r="AO279" s="2" t="str">
        <f t="shared" si="36"/>
        <v/>
      </c>
      <c r="AP279"/>
    </row>
    <row r="280" spans="36:42">
      <c r="AJ280" s="1">
        <v>280</v>
      </c>
      <c r="AK280" s="1" t="str">
        <f t="shared" si="33"/>
        <v/>
      </c>
      <c r="AL280" s="1" t="str">
        <f t="shared" si="34"/>
        <v/>
      </c>
      <c r="AM280" s="2" t="str">
        <f t="shared" si="37"/>
        <v/>
      </c>
      <c r="AN280" s="2" t="str">
        <f t="shared" si="35"/>
        <v/>
      </c>
      <c r="AO280" s="2" t="str">
        <f t="shared" si="36"/>
        <v/>
      </c>
      <c r="AP280"/>
    </row>
    <row r="281" spans="36:42">
      <c r="AJ281" s="1">
        <v>281</v>
      </c>
      <c r="AK281" s="1" t="str">
        <f t="shared" si="33"/>
        <v/>
      </c>
      <c r="AL281" s="1" t="str">
        <f t="shared" si="34"/>
        <v/>
      </c>
      <c r="AM281" s="2" t="str">
        <f t="shared" si="37"/>
        <v/>
      </c>
      <c r="AN281" s="2" t="str">
        <f t="shared" si="35"/>
        <v/>
      </c>
      <c r="AO281" s="2" t="str">
        <f t="shared" si="36"/>
        <v/>
      </c>
      <c r="AP281"/>
    </row>
    <row r="282" spans="36:42">
      <c r="AJ282" s="1">
        <v>282</v>
      </c>
      <c r="AK282" s="1" t="str">
        <f t="shared" si="33"/>
        <v/>
      </c>
      <c r="AL282" s="1" t="str">
        <f t="shared" si="34"/>
        <v/>
      </c>
      <c r="AM282" s="2" t="str">
        <f t="shared" si="37"/>
        <v/>
      </c>
      <c r="AN282" s="2" t="str">
        <f t="shared" si="35"/>
        <v/>
      </c>
      <c r="AO282" s="2" t="str">
        <f t="shared" si="36"/>
        <v/>
      </c>
      <c r="AP282"/>
    </row>
    <row r="283" spans="36:42">
      <c r="AJ283" s="1">
        <v>283</v>
      </c>
      <c r="AK283" s="1" t="str">
        <f t="shared" si="33"/>
        <v/>
      </c>
      <c r="AL283" s="1" t="str">
        <f t="shared" si="34"/>
        <v/>
      </c>
      <c r="AM283" s="2" t="str">
        <f t="shared" si="37"/>
        <v/>
      </c>
      <c r="AN283" s="2" t="str">
        <f t="shared" si="35"/>
        <v/>
      </c>
      <c r="AO283" s="2" t="str">
        <f t="shared" si="36"/>
        <v/>
      </c>
      <c r="AP283"/>
    </row>
    <row r="284" spans="36:42">
      <c r="AJ284" s="1">
        <v>284</v>
      </c>
      <c r="AK284" s="1" t="str">
        <f t="shared" si="33"/>
        <v/>
      </c>
      <c r="AL284" s="1" t="str">
        <f t="shared" si="34"/>
        <v/>
      </c>
      <c r="AM284" s="2" t="str">
        <f t="shared" si="37"/>
        <v/>
      </c>
      <c r="AN284" s="2" t="str">
        <f t="shared" si="35"/>
        <v/>
      </c>
      <c r="AO284" s="2" t="str">
        <f t="shared" si="36"/>
        <v/>
      </c>
      <c r="AP284"/>
    </row>
    <row r="285" spans="36:42">
      <c r="AJ285" s="1">
        <v>285</v>
      </c>
      <c r="AK285" s="1" t="str">
        <f t="shared" si="33"/>
        <v/>
      </c>
      <c r="AL285" s="1" t="str">
        <f t="shared" si="34"/>
        <v/>
      </c>
      <c r="AM285" s="2" t="str">
        <f t="shared" si="37"/>
        <v/>
      </c>
      <c r="AN285" s="2" t="str">
        <f t="shared" si="35"/>
        <v/>
      </c>
      <c r="AO285" s="2" t="str">
        <f t="shared" si="36"/>
        <v/>
      </c>
      <c r="AP285"/>
    </row>
    <row r="286" spans="36:42">
      <c r="AJ286" s="1">
        <v>286</v>
      </c>
      <c r="AK286" s="1" t="str">
        <f t="shared" si="33"/>
        <v/>
      </c>
      <c r="AL286" s="1" t="str">
        <f t="shared" si="34"/>
        <v/>
      </c>
      <c r="AM286" s="2" t="str">
        <f t="shared" si="37"/>
        <v/>
      </c>
      <c r="AN286" s="2" t="str">
        <f t="shared" si="35"/>
        <v/>
      </c>
      <c r="AO286" s="2" t="str">
        <f t="shared" si="36"/>
        <v/>
      </c>
      <c r="AP286"/>
    </row>
    <row r="287" spans="36:42">
      <c r="AJ287" s="1">
        <v>287</v>
      </c>
      <c r="AK287" s="1" t="str">
        <f t="shared" si="33"/>
        <v/>
      </c>
      <c r="AL287" s="1" t="str">
        <f t="shared" si="34"/>
        <v/>
      </c>
      <c r="AM287" s="2" t="str">
        <f t="shared" si="37"/>
        <v/>
      </c>
      <c r="AN287" s="2" t="str">
        <f t="shared" si="35"/>
        <v/>
      </c>
      <c r="AO287" s="2" t="str">
        <f t="shared" si="36"/>
        <v/>
      </c>
      <c r="AP287"/>
    </row>
    <row r="288" spans="36:42">
      <c r="AJ288" s="1">
        <v>288</v>
      </c>
      <c r="AK288" s="1" t="str">
        <f t="shared" si="33"/>
        <v/>
      </c>
      <c r="AL288" s="1" t="str">
        <f t="shared" si="34"/>
        <v/>
      </c>
      <c r="AM288" s="2" t="str">
        <f t="shared" si="37"/>
        <v/>
      </c>
      <c r="AN288" s="2" t="str">
        <f t="shared" si="35"/>
        <v/>
      </c>
      <c r="AO288" s="2" t="str">
        <f t="shared" si="36"/>
        <v/>
      </c>
      <c r="AP288"/>
    </row>
    <row r="289" spans="36:42">
      <c r="AJ289" s="1">
        <v>289</v>
      </c>
      <c r="AK289" s="1" t="str">
        <f t="shared" si="33"/>
        <v/>
      </c>
      <c r="AL289" s="1" t="str">
        <f t="shared" si="34"/>
        <v/>
      </c>
      <c r="AM289" s="2" t="str">
        <f t="shared" si="37"/>
        <v/>
      </c>
      <c r="AN289" s="2" t="str">
        <f t="shared" si="35"/>
        <v/>
      </c>
      <c r="AO289" s="2" t="str">
        <f t="shared" si="36"/>
        <v/>
      </c>
      <c r="AP289"/>
    </row>
    <row r="290" spans="36:42">
      <c r="AJ290" s="1">
        <v>290</v>
      </c>
      <c r="AK290" s="1" t="str">
        <f t="shared" si="33"/>
        <v/>
      </c>
      <c r="AL290" s="1" t="str">
        <f t="shared" si="34"/>
        <v/>
      </c>
      <c r="AM290" s="2" t="str">
        <f t="shared" si="37"/>
        <v/>
      </c>
      <c r="AN290" s="2" t="str">
        <f t="shared" si="35"/>
        <v/>
      </c>
      <c r="AO290" s="2" t="str">
        <f t="shared" si="36"/>
        <v/>
      </c>
      <c r="AP290"/>
    </row>
    <row r="291" spans="36:42">
      <c r="AJ291" s="1">
        <v>291</v>
      </c>
      <c r="AK291" s="1" t="str">
        <f t="shared" si="33"/>
        <v/>
      </c>
      <c r="AL291" s="1" t="str">
        <f t="shared" si="34"/>
        <v/>
      </c>
      <c r="AM291" s="2" t="str">
        <f t="shared" si="37"/>
        <v/>
      </c>
      <c r="AN291" s="2" t="str">
        <f t="shared" si="35"/>
        <v/>
      </c>
      <c r="AO291" s="2" t="str">
        <f t="shared" si="36"/>
        <v/>
      </c>
      <c r="AP291"/>
    </row>
    <row r="292" spans="36:42">
      <c r="AJ292" s="1">
        <v>292</v>
      </c>
      <c r="AK292" s="1" t="str">
        <f t="shared" si="33"/>
        <v/>
      </c>
      <c r="AL292" s="1" t="str">
        <f t="shared" si="34"/>
        <v/>
      </c>
      <c r="AM292" s="2" t="str">
        <f t="shared" si="37"/>
        <v/>
      </c>
      <c r="AN292" s="2" t="str">
        <f t="shared" si="35"/>
        <v/>
      </c>
      <c r="AO292" s="2" t="str">
        <f t="shared" si="36"/>
        <v/>
      </c>
      <c r="AP292"/>
    </row>
    <row r="293" spans="36:42">
      <c r="AJ293" s="1">
        <v>293</v>
      </c>
      <c r="AK293" s="1" t="str">
        <f t="shared" si="33"/>
        <v/>
      </c>
      <c r="AL293" s="1" t="str">
        <f t="shared" si="34"/>
        <v/>
      </c>
      <c r="AM293" s="2" t="str">
        <f t="shared" si="37"/>
        <v/>
      </c>
      <c r="AN293" s="2" t="str">
        <f t="shared" si="35"/>
        <v/>
      </c>
      <c r="AO293" s="2" t="str">
        <f t="shared" si="36"/>
        <v/>
      </c>
      <c r="AP293"/>
    </row>
    <row r="294" spans="36:42">
      <c r="AJ294" s="1">
        <v>294</v>
      </c>
      <c r="AK294" s="1" t="str">
        <f t="shared" si="33"/>
        <v/>
      </c>
      <c r="AL294" s="1" t="str">
        <f t="shared" si="34"/>
        <v/>
      </c>
      <c r="AM294" s="2" t="str">
        <f t="shared" si="37"/>
        <v/>
      </c>
      <c r="AN294" s="2" t="str">
        <f t="shared" si="35"/>
        <v/>
      </c>
      <c r="AO294" s="2" t="str">
        <f t="shared" si="36"/>
        <v/>
      </c>
      <c r="AP294"/>
    </row>
    <row r="295" spans="36:42">
      <c r="AJ295" s="1">
        <v>295</v>
      </c>
      <c r="AK295" s="1" t="str">
        <f t="shared" si="33"/>
        <v/>
      </c>
      <c r="AL295" s="1" t="str">
        <f t="shared" si="34"/>
        <v/>
      </c>
      <c r="AM295" s="2" t="str">
        <f t="shared" si="37"/>
        <v/>
      </c>
      <c r="AN295" s="2" t="str">
        <f t="shared" si="35"/>
        <v/>
      </c>
      <c r="AO295" s="2" t="str">
        <f t="shared" si="36"/>
        <v/>
      </c>
      <c r="AP295"/>
    </row>
    <row r="296" spans="36:42">
      <c r="AJ296" s="1">
        <v>296</v>
      </c>
      <c r="AK296" s="1" t="str">
        <f t="shared" si="33"/>
        <v/>
      </c>
      <c r="AL296" s="1" t="str">
        <f t="shared" si="34"/>
        <v/>
      </c>
      <c r="AM296" s="2" t="str">
        <f t="shared" si="37"/>
        <v/>
      </c>
      <c r="AN296" s="2" t="str">
        <f t="shared" si="35"/>
        <v/>
      </c>
      <c r="AO296" s="2" t="str">
        <f t="shared" si="36"/>
        <v/>
      </c>
      <c r="AP296"/>
    </row>
    <row r="297" spans="36:42">
      <c r="AJ297" s="1">
        <v>297</v>
      </c>
      <c r="AK297" s="1" t="str">
        <f t="shared" si="33"/>
        <v/>
      </c>
      <c r="AL297" s="1" t="str">
        <f t="shared" si="34"/>
        <v/>
      </c>
      <c r="AM297" s="2" t="str">
        <f t="shared" si="37"/>
        <v/>
      </c>
      <c r="AN297" s="2" t="str">
        <f t="shared" si="35"/>
        <v/>
      </c>
      <c r="AO297" s="2" t="str">
        <f t="shared" si="36"/>
        <v/>
      </c>
      <c r="AP297"/>
    </row>
    <row r="298" spans="36:42">
      <c r="AJ298" s="1">
        <v>298</v>
      </c>
      <c r="AK298" s="1" t="str">
        <f t="shared" si="33"/>
        <v/>
      </c>
      <c r="AL298" s="1" t="str">
        <f t="shared" si="34"/>
        <v/>
      </c>
      <c r="AM298" s="2" t="str">
        <f t="shared" si="37"/>
        <v/>
      </c>
      <c r="AN298" s="2" t="str">
        <f t="shared" si="35"/>
        <v/>
      </c>
      <c r="AO298" s="2" t="str">
        <f t="shared" si="36"/>
        <v/>
      </c>
      <c r="AP298"/>
    </row>
    <row r="299" spans="36:42">
      <c r="AJ299" s="1">
        <v>299</v>
      </c>
      <c r="AK299" s="1" t="str">
        <f t="shared" si="33"/>
        <v/>
      </c>
      <c r="AL299" s="1" t="str">
        <f t="shared" si="34"/>
        <v/>
      </c>
      <c r="AM299" s="2" t="str">
        <f t="shared" si="37"/>
        <v/>
      </c>
      <c r="AN299" s="2" t="str">
        <f t="shared" si="35"/>
        <v/>
      </c>
      <c r="AO299" s="2" t="str">
        <f t="shared" si="36"/>
        <v/>
      </c>
      <c r="AP299"/>
    </row>
    <row r="300" spans="36:42">
      <c r="AJ300" s="1">
        <v>300</v>
      </c>
      <c r="AK300" s="1" t="str">
        <f t="shared" si="33"/>
        <v/>
      </c>
      <c r="AL300" s="1" t="str">
        <f t="shared" si="34"/>
        <v/>
      </c>
      <c r="AM300" s="2" t="str">
        <f t="shared" si="37"/>
        <v/>
      </c>
      <c r="AN300" s="2" t="str">
        <f t="shared" si="35"/>
        <v/>
      </c>
      <c r="AO300" s="2" t="str">
        <f t="shared" si="36"/>
        <v/>
      </c>
      <c r="AP300"/>
    </row>
    <row r="301" spans="36:42">
      <c r="AJ301" s="1">
        <v>301</v>
      </c>
      <c r="AK301" s="1" t="str">
        <f t="shared" si="33"/>
        <v/>
      </c>
      <c r="AL301" s="1" t="str">
        <f t="shared" si="34"/>
        <v/>
      </c>
      <c r="AM301" s="2" t="str">
        <f t="shared" si="37"/>
        <v/>
      </c>
      <c r="AN301" s="2" t="str">
        <f t="shared" si="35"/>
        <v/>
      </c>
      <c r="AO301" s="2" t="str">
        <f t="shared" si="36"/>
        <v/>
      </c>
      <c r="AP301"/>
    </row>
    <row r="302" spans="36:42">
      <c r="AJ302" s="1">
        <v>302</v>
      </c>
      <c r="AK302" s="1" t="str">
        <f t="shared" si="33"/>
        <v/>
      </c>
      <c r="AL302" s="1" t="str">
        <f t="shared" si="34"/>
        <v/>
      </c>
      <c r="AM302" s="2" t="str">
        <f t="shared" si="37"/>
        <v/>
      </c>
      <c r="AN302" s="2" t="str">
        <f t="shared" si="35"/>
        <v/>
      </c>
      <c r="AO302" s="2" t="str">
        <f t="shared" si="36"/>
        <v/>
      </c>
      <c r="AP302"/>
    </row>
    <row r="303" spans="36:42">
      <c r="AJ303" s="1">
        <v>303</v>
      </c>
      <c r="AK303" s="1" t="str">
        <f t="shared" si="33"/>
        <v/>
      </c>
      <c r="AL303" s="1" t="str">
        <f t="shared" si="34"/>
        <v/>
      </c>
      <c r="AM303" s="2" t="str">
        <f t="shared" si="37"/>
        <v/>
      </c>
      <c r="AN303" s="2" t="str">
        <f t="shared" si="35"/>
        <v/>
      </c>
      <c r="AO303" s="2" t="str">
        <f t="shared" si="36"/>
        <v/>
      </c>
      <c r="AP303"/>
    </row>
    <row r="304" spans="36:42">
      <c r="AJ304" s="1">
        <v>304</v>
      </c>
      <c r="AK304" s="1" t="str">
        <f t="shared" si="33"/>
        <v/>
      </c>
      <c r="AL304" s="1" t="str">
        <f t="shared" si="34"/>
        <v/>
      </c>
      <c r="AM304" s="2" t="str">
        <f t="shared" si="37"/>
        <v/>
      </c>
      <c r="AN304" s="2" t="str">
        <f t="shared" si="35"/>
        <v/>
      </c>
      <c r="AO304" s="2" t="str">
        <f t="shared" si="36"/>
        <v/>
      </c>
      <c r="AP304"/>
    </row>
    <row r="305" spans="36:42">
      <c r="AJ305" s="1">
        <v>305</v>
      </c>
      <c r="AK305" s="1" t="str">
        <f t="shared" si="33"/>
        <v/>
      </c>
      <c r="AL305" s="1" t="str">
        <f t="shared" si="34"/>
        <v/>
      </c>
      <c r="AM305" s="2" t="str">
        <f t="shared" si="37"/>
        <v/>
      </c>
      <c r="AN305" s="2" t="str">
        <f t="shared" si="35"/>
        <v/>
      </c>
      <c r="AO305" s="2" t="str">
        <f t="shared" si="36"/>
        <v/>
      </c>
      <c r="AP305"/>
    </row>
    <row r="306" spans="36:42">
      <c r="AJ306" s="1">
        <v>306</v>
      </c>
      <c r="AK306" s="1" t="str">
        <f t="shared" si="33"/>
        <v/>
      </c>
      <c r="AL306" s="1" t="str">
        <f t="shared" si="34"/>
        <v/>
      </c>
      <c r="AM306" s="2" t="str">
        <f t="shared" si="37"/>
        <v/>
      </c>
      <c r="AN306" s="2" t="str">
        <f t="shared" si="35"/>
        <v/>
      </c>
      <c r="AO306" s="2" t="str">
        <f t="shared" si="36"/>
        <v/>
      </c>
      <c r="AP306"/>
    </row>
    <row r="307" spans="36:42">
      <c r="AJ307" s="1">
        <v>307</v>
      </c>
      <c r="AK307" s="1" t="str">
        <f t="shared" si="33"/>
        <v/>
      </c>
      <c r="AL307" s="1" t="str">
        <f t="shared" si="34"/>
        <v/>
      </c>
      <c r="AM307" s="2" t="str">
        <f t="shared" si="37"/>
        <v/>
      </c>
      <c r="AN307" s="2" t="str">
        <f t="shared" si="35"/>
        <v/>
      </c>
      <c r="AO307" s="2" t="str">
        <f t="shared" si="36"/>
        <v/>
      </c>
      <c r="AP307"/>
    </row>
    <row r="308" spans="36:42">
      <c r="AJ308" s="1">
        <v>308</v>
      </c>
      <c r="AK308" s="1" t="str">
        <f t="shared" si="33"/>
        <v/>
      </c>
      <c r="AL308" s="1" t="str">
        <f t="shared" si="34"/>
        <v/>
      </c>
      <c r="AM308" s="2" t="str">
        <f t="shared" si="37"/>
        <v/>
      </c>
      <c r="AN308" s="2" t="str">
        <f t="shared" si="35"/>
        <v/>
      </c>
      <c r="AO308" s="2" t="str">
        <f t="shared" si="36"/>
        <v/>
      </c>
      <c r="AP308"/>
    </row>
    <row r="309" spans="36:42">
      <c r="AJ309" s="1">
        <v>309</v>
      </c>
      <c r="AK309" s="1" t="str">
        <f t="shared" si="33"/>
        <v/>
      </c>
      <c r="AL309" s="1" t="str">
        <f t="shared" si="34"/>
        <v/>
      </c>
      <c r="AM309" s="2" t="str">
        <f t="shared" si="37"/>
        <v/>
      </c>
      <c r="AN309" s="2" t="str">
        <f t="shared" si="35"/>
        <v/>
      </c>
      <c r="AO309" s="2" t="str">
        <f t="shared" si="36"/>
        <v/>
      </c>
      <c r="AP309"/>
    </row>
    <row r="310" spans="36:42">
      <c r="AJ310" s="1">
        <v>310</v>
      </c>
      <c r="AK310" s="1" t="str">
        <f t="shared" si="33"/>
        <v/>
      </c>
      <c r="AL310" s="1" t="str">
        <f t="shared" si="34"/>
        <v/>
      </c>
      <c r="AM310" s="2" t="str">
        <f t="shared" si="37"/>
        <v/>
      </c>
      <c r="AN310" s="2" t="str">
        <f t="shared" si="35"/>
        <v/>
      </c>
      <c r="AO310" s="2" t="str">
        <f t="shared" si="36"/>
        <v/>
      </c>
      <c r="AP310"/>
    </row>
    <row r="311" spans="36:42">
      <c r="AJ311" s="1">
        <v>311</v>
      </c>
      <c r="AK311" s="1" t="str">
        <f t="shared" si="33"/>
        <v/>
      </c>
      <c r="AL311" s="1" t="str">
        <f t="shared" si="34"/>
        <v/>
      </c>
      <c r="AM311" s="2" t="str">
        <f t="shared" si="37"/>
        <v/>
      </c>
      <c r="AN311" s="2" t="str">
        <f t="shared" si="35"/>
        <v/>
      </c>
      <c r="AO311" s="2" t="str">
        <f t="shared" si="36"/>
        <v/>
      </c>
      <c r="AP311"/>
    </row>
    <row r="312" spans="36:42">
      <c r="AJ312" s="1">
        <v>312</v>
      </c>
      <c r="AK312" s="1" t="str">
        <f t="shared" si="33"/>
        <v/>
      </c>
      <c r="AL312" s="1" t="str">
        <f t="shared" si="34"/>
        <v/>
      </c>
      <c r="AM312" s="2" t="str">
        <f t="shared" si="37"/>
        <v/>
      </c>
      <c r="AN312" s="2" t="str">
        <f t="shared" si="35"/>
        <v/>
      </c>
      <c r="AO312" s="2" t="str">
        <f t="shared" si="36"/>
        <v/>
      </c>
      <c r="AP312"/>
    </row>
    <row r="313" spans="36:42">
      <c r="AJ313" s="1">
        <v>313</v>
      </c>
      <c r="AK313" s="1" t="str">
        <f t="shared" si="33"/>
        <v/>
      </c>
      <c r="AL313" s="1" t="str">
        <f t="shared" si="34"/>
        <v/>
      </c>
      <c r="AM313" s="2" t="str">
        <f t="shared" si="37"/>
        <v/>
      </c>
      <c r="AN313" s="2" t="str">
        <f t="shared" si="35"/>
        <v/>
      </c>
      <c r="AO313" s="2" t="str">
        <f t="shared" si="36"/>
        <v/>
      </c>
      <c r="AP313"/>
    </row>
    <row r="314" spans="36:42">
      <c r="AJ314" s="1">
        <v>314</v>
      </c>
      <c r="AK314" s="1" t="str">
        <f t="shared" si="33"/>
        <v/>
      </c>
      <c r="AL314" s="1" t="str">
        <f t="shared" si="34"/>
        <v/>
      </c>
      <c r="AM314" s="2" t="str">
        <f t="shared" si="37"/>
        <v/>
      </c>
      <c r="AN314" s="2" t="str">
        <f t="shared" si="35"/>
        <v/>
      </c>
      <c r="AO314" s="2" t="str">
        <f t="shared" si="36"/>
        <v/>
      </c>
      <c r="AP314"/>
    </row>
    <row r="315" spans="36:42">
      <c r="AJ315" s="1">
        <v>315</v>
      </c>
      <c r="AK315" s="1" t="str">
        <f t="shared" si="33"/>
        <v/>
      </c>
      <c r="AL315" s="1" t="str">
        <f t="shared" si="34"/>
        <v/>
      </c>
      <c r="AM315" s="2" t="str">
        <f t="shared" si="37"/>
        <v/>
      </c>
      <c r="AN315" s="2" t="str">
        <f t="shared" si="35"/>
        <v/>
      </c>
      <c r="AO315" s="2" t="str">
        <f t="shared" si="36"/>
        <v/>
      </c>
      <c r="AP315"/>
    </row>
    <row r="316" spans="36:42">
      <c r="AJ316" s="1">
        <v>316</v>
      </c>
      <c r="AK316" s="1" t="str">
        <f t="shared" si="33"/>
        <v/>
      </c>
      <c r="AL316" s="1" t="str">
        <f t="shared" si="34"/>
        <v/>
      </c>
      <c r="AM316" s="2" t="str">
        <f t="shared" si="37"/>
        <v/>
      </c>
      <c r="AN316" s="2" t="str">
        <f t="shared" si="35"/>
        <v/>
      </c>
      <c r="AO316" s="2" t="str">
        <f t="shared" si="36"/>
        <v/>
      </c>
      <c r="AP316"/>
    </row>
    <row r="317" spans="36:42">
      <c r="AJ317" s="1">
        <v>317</v>
      </c>
      <c r="AK317" s="1" t="str">
        <f t="shared" si="33"/>
        <v/>
      </c>
      <c r="AL317" s="1" t="str">
        <f t="shared" si="34"/>
        <v/>
      </c>
      <c r="AM317" s="2" t="str">
        <f t="shared" si="37"/>
        <v/>
      </c>
      <c r="AN317" s="2" t="str">
        <f t="shared" si="35"/>
        <v/>
      </c>
      <c r="AO317" s="2" t="str">
        <f t="shared" si="36"/>
        <v/>
      </c>
      <c r="AP317"/>
    </row>
    <row r="318" spans="36:42">
      <c r="AJ318" s="1">
        <v>318</v>
      </c>
      <c r="AK318" s="1" t="str">
        <f t="shared" si="33"/>
        <v/>
      </c>
      <c r="AL318" s="1" t="str">
        <f t="shared" si="34"/>
        <v/>
      </c>
      <c r="AM318" s="2" t="str">
        <f t="shared" si="37"/>
        <v/>
      </c>
      <c r="AN318" s="2" t="str">
        <f t="shared" si="35"/>
        <v/>
      </c>
      <c r="AO318" s="2" t="str">
        <f t="shared" si="36"/>
        <v/>
      </c>
      <c r="AP318"/>
    </row>
    <row r="319" spans="36:42">
      <c r="AJ319" s="1">
        <v>319</v>
      </c>
      <c r="AK319" s="1" t="str">
        <f t="shared" si="33"/>
        <v/>
      </c>
      <c r="AL319" s="1" t="str">
        <f t="shared" si="34"/>
        <v/>
      </c>
      <c r="AM319" s="2" t="str">
        <f t="shared" si="37"/>
        <v/>
      </c>
      <c r="AN319" s="2" t="str">
        <f t="shared" si="35"/>
        <v/>
      </c>
      <c r="AO319" s="2" t="str">
        <f t="shared" si="36"/>
        <v/>
      </c>
      <c r="AP319"/>
    </row>
    <row r="320" spans="36:42">
      <c r="AJ320" s="1">
        <v>320</v>
      </c>
      <c r="AK320" s="1" t="str">
        <f t="shared" si="33"/>
        <v/>
      </c>
      <c r="AL320" s="1" t="str">
        <f t="shared" si="34"/>
        <v/>
      </c>
      <c r="AM320" s="2" t="str">
        <f t="shared" si="37"/>
        <v/>
      </c>
      <c r="AN320" s="2" t="str">
        <f t="shared" si="35"/>
        <v/>
      </c>
      <c r="AO320" s="2" t="str">
        <f t="shared" si="36"/>
        <v/>
      </c>
      <c r="AP320"/>
    </row>
    <row r="321" spans="36:42">
      <c r="AJ321" s="1">
        <v>321</v>
      </c>
      <c r="AK321" s="1" t="str">
        <f t="shared" si="33"/>
        <v/>
      </c>
      <c r="AL321" s="1" t="str">
        <f t="shared" si="34"/>
        <v/>
      </c>
      <c r="AM321" s="2" t="str">
        <f t="shared" si="37"/>
        <v/>
      </c>
      <c r="AN321" s="2" t="str">
        <f t="shared" si="35"/>
        <v/>
      </c>
      <c r="AO321" s="2" t="str">
        <f t="shared" si="36"/>
        <v/>
      </c>
      <c r="AP321"/>
    </row>
    <row r="322" spans="36:42">
      <c r="AJ322" s="1">
        <v>322</v>
      </c>
      <c r="AK322" s="1" t="str">
        <f t="shared" si="33"/>
        <v/>
      </c>
      <c r="AL322" s="1" t="str">
        <f t="shared" si="34"/>
        <v/>
      </c>
      <c r="AM322" s="2" t="str">
        <f t="shared" si="37"/>
        <v/>
      </c>
      <c r="AN322" s="2" t="str">
        <f t="shared" si="35"/>
        <v/>
      </c>
      <c r="AO322" s="2" t="str">
        <f t="shared" si="36"/>
        <v/>
      </c>
      <c r="AP322"/>
    </row>
    <row r="323" spans="36:42">
      <c r="AJ323" s="1">
        <v>323</v>
      </c>
      <c r="AK323" s="1" t="str">
        <f t="shared" si="33"/>
        <v/>
      </c>
      <c r="AL323" s="1" t="str">
        <f t="shared" si="34"/>
        <v/>
      </c>
      <c r="AM323" s="2" t="str">
        <f t="shared" si="37"/>
        <v/>
      </c>
      <c r="AN323" s="2" t="str">
        <f t="shared" si="35"/>
        <v/>
      </c>
      <c r="AO323" s="2" t="str">
        <f t="shared" si="36"/>
        <v/>
      </c>
      <c r="AP323"/>
    </row>
    <row r="324" spans="36:42">
      <c r="AJ324" s="1">
        <v>324</v>
      </c>
      <c r="AK324" s="1" t="str">
        <f t="shared" si="33"/>
        <v/>
      </c>
      <c r="AL324" s="1" t="str">
        <f t="shared" si="34"/>
        <v/>
      </c>
      <c r="AM324" s="2" t="str">
        <f t="shared" si="37"/>
        <v/>
      </c>
      <c r="AN324" s="2" t="str">
        <f t="shared" si="35"/>
        <v/>
      </c>
      <c r="AO324" s="2" t="str">
        <f t="shared" si="36"/>
        <v/>
      </c>
      <c r="AP324"/>
    </row>
    <row r="325" spans="36:42">
      <c r="AJ325" s="1">
        <v>325</v>
      </c>
      <c r="AK325" s="1" t="str">
        <f t="shared" si="33"/>
        <v/>
      </c>
      <c r="AL325" s="1" t="str">
        <f t="shared" si="34"/>
        <v/>
      </c>
      <c r="AM325" s="2" t="str">
        <f t="shared" si="37"/>
        <v/>
      </c>
      <c r="AN325" s="2" t="str">
        <f t="shared" si="35"/>
        <v/>
      </c>
      <c r="AO325" s="2" t="str">
        <f t="shared" si="36"/>
        <v/>
      </c>
      <c r="AP325"/>
    </row>
    <row r="326" spans="36:42">
      <c r="AJ326" s="1">
        <v>326</v>
      </c>
      <c r="AK326" s="1" t="str">
        <f t="shared" si="33"/>
        <v/>
      </c>
      <c r="AL326" s="1" t="str">
        <f t="shared" si="34"/>
        <v/>
      </c>
      <c r="AM326" s="2" t="str">
        <f t="shared" si="37"/>
        <v/>
      </c>
      <c r="AN326" s="2" t="str">
        <f t="shared" si="35"/>
        <v/>
      </c>
      <c r="AO326" s="2" t="str">
        <f t="shared" si="36"/>
        <v/>
      </c>
      <c r="AP326"/>
    </row>
    <row r="327" spans="36:42">
      <c r="AJ327" s="1">
        <v>327</v>
      </c>
      <c r="AK327" s="1" t="str">
        <f t="shared" si="33"/>
        <v/>
      </c>
      <c r="AL327" s="1" t="str">
        <f t="shared" si="34"/>
        <v/>
      </c>
      <c r="AM327" s="2" t="str">
        <f t="shared" si="37"/>
        <v/>
      </c>
      <c r="AN327" s="2" t="str">
        <f t="shared" si="35"/>
        <v/>
      </c>
      <c r="AO327" s="2" t="str">
        <f t="shared" si="36"/>
        <v/>
      </c>
      <c r="AP327"/>
    </row>
    <row r="328" spans="36:42">
      <c r="AJ328" s="1">
        <v>328</v>
      </c>
      <c r="AK328" s="1" t="str">
        <f t="shared" si="33"/>
        <v/>
      </c>
      <c r="AL328" s="1" t="str">
        <f t="shared" si="34"/>
        <v/>
      </c>
      <c r="AM328" s="2" t="str">
        <f t="shared" si="37"/>
        <v/>
      </c>
      <c r="AN328" s="2" t="str">
        <f t="shared" si="35"/>
        <v/>
      </c>
      <c r="AO328" s="2" t="str">
        <f t="shared" si="36"/>
        <v/>
      </c>
      <c r="AP328"/>
    </row>
    <row r="329" spans="36:42">
      <c r="AJ329" s="1">
        <v>329</v>
      </c>
      <c r="AK329" s="1" t="str">
        <f t="shared" si="33"/>
        <v/>
      </c>
      <c r="AL329" s="1" t="str">
        <f t="shared" si="34"/>
        <v/>
      </c>
      <c r="AM329" s="2" t="str">
        <f t="shared" si="37"/>
        <v/>
      </c>
      <c r="AN329" s="2" t="str">
        <f t="shared" si="35"/>
        <v/>
      </c>
      <c r="AO329" s="2" t="str">
        <f t="shared" si="36"/>
        <v/>
      </c>
      <c r="AP329"/>
    </row>
    <row r="330" spans="36:42">
      <c r="AJ330" s="1">
        <v>330</v>
      </c>
      <c r="AK330" s="1" t="str">
        <f t="shared" si="33"/>
        <v/>
      </c>
      <c r="AL330" s="1" t="str">
        <f t="shared" si="34"/>
        <v/>
      </c>
      <c r="AM330" s="2" t="str">
        <f t="shared" si="37"/>
        <v/>
      </c>
      <c r="AN330" s="2" t="str">
        <f t="shared" si="35"/>
        <v/>
      </c>
      <c r="AO330" s="2" t="str">
        <f t="shared" si="36"/>
        <v/>
      </c>
      <c r="AP330"/>
    </row>
    <row r="331" spans="36:42">
      <c r="AJ331" s="1">
        <v>331</v>
      </c>
      <c r="AK331" s="1" t="str">
        <f t="shared" si="33"/>
        <v/>
      </c>
      <c r="AL331" s="1" t="str">
        <f t="shared" si="34"/>
        <v/>
      </c>
      <c r="AM331" s="2" t="str">
        <f t="shared" si="37"/>
        <v/>
      </c>
      <c r="AN331" s="2" t="str">
        <f t="shared" si="35"/>
        <v/>
      </c>
      <c r="AO331" s="2" t="str">
        <f t="shared" si="36"/>
        <v/>
      </c>
      <c r="AP331"/>
    </row>
    <row r="332" spans="36:42">
      <c r="AJ332" s="1">
        <v>332</v>
      </c>
      <c r="AK332" s="1" t="str">
        <f t="shared" si="33"/>
        <v/>
      </c>
      <c r="AL332" s="1" t="str">
        <f t="shared" si="34"/>
        <v/>
      </c>
      <c r="AM332" s="2" t="str">
        <f t="shared" si="37"/>
        <v/>
      </c>
      <c r="AN332" s="2" t="str">
        <f t="shared" si="35"/>
        <v/>
      </c>
      <c r="AO332" s="2" t="str">
        <f t="shared" si="36"/>
        <v/>
      </c>
      <c r="AP332"/>
    </row>
    <row r="333" spans="36:42">
      <c r="AJ333" s="1">
        <v>333</v>
      </c>
      <c r="AK333" s="1" t="str">
        <f t="shared" ref="AK333:AK396" si="38">IF(G333="","",AJ333)</f>
        <v/>
      </c>
      <c r="AL333" s="1" t="str">
        <f t="shared" ref="AL333:AL396" si="39">IF(S333="","",IF(S332="","",AJ333))</f>
        <v/>
      </c>
      <c r="AM333" s="2" t="str">
        <f t="shared" si="37"/>
        <v/>
      </c>
      <c r="AN333" s="2" t="str">
        <f t="shared" ref="AN333:AN396" si="40">IF(AM333="","",T333)</f>
        <v/>
      </c>
      <c r="AO333" s="2" t="str">
        <f t="shared" ref="AO333:AO396" si="41">IF(AM333="","",Y333)</f>
        <v/>
      </c>
      <c r="AP333"/>
    </row>
    <row r="334" spans="36:42">
      <c r="AJ334" s="1">
        <v>334</v>
      </c>
      <c r="AK334" s="1" t="str">
        <f t="shared" si="38"/>
        <v/>
      </c>
      <c r="AL334" s="1" t="str">
        <f t="shared" si="39"/>
        <v/>
      </c>
      <c r="AM334" s="2" t="str">
        <f t="shared" ref="AM334:AM397" si="42">IF(AC334="","",IF(AC334&gt;$T$9,"",AJ334))</f>
        <v/>
      </c>
      <c r="AN334" s="2" t="str">
        <f t="shared" si="40"/>
        <v/>
      </c>
      <c r="AO334" s="2" t="str">
        <f t="shared" si="41"/>
        <v/>
      </c>
      <c r="AP334"/>
    </row>
    <row r="335" spans="36:42">
      <c r="AJ335" s="1">
        <v>335</v>
      </c>
      <c r="AK335" s="1" t="str">
        <f t="shared" si="38"/>
        <v/>
      </c>
      <c r="AL335" s="1" t="str">
        <f t="shared" si="39"/>
        <v/>
      </c>
      <c r="AM335" s="2" t="str">
        <f t="shared" si="42"/>
        <v/>
      </c>
      <c r="AN335" s="2" t="str">
        <f t="shared" si="40"/>
        <v/>
      </c>
      <c r="AO335" s="2" t="str">
        <f t="shared" si="41"/>
        <v/>
      </c>
      <c r="AP335"/>
    </row>
    <row r="336" spans="36:42">
      <c r="AJ336" s="1">
        <v>336</v>
      </c>
      <c r="AK336" s="1" t="str">
        <f t="shared" si="38"/>
        <v/>
      </c>
      <c r="AL336" s="1" t="str">
        <f t="shared" si="39"/>
        <v/>
      </c>
      <c r="AM336" s="2" t="str">
        <f t="shared" si="42"/>
        <v/>
      </c>
      <c r="AN336" s="2" t="str">
        <f t="shared" si="40"/>
        <v/>
      </c>
      <c r="AO336" s="2" t="str">
        <f t="shared" si="41"/>
        <v/>
      </c>
      <c r="AP336"/>
    </row>
    <row r="337" spans="36:42">
      <c r="AJ337" s="1">
        <v>337</v>
      </c>
      <c r="AK337" s="1" t="str">
        <f t="shared" si="38"/>
        <v/>
      </c>
      <c r="AL337" s="1" t="str">
        <f t="shared" si="39"/>
        <v/>
      </c>
      <c r="AM337" s="2" t="str">
        <f t="shared" si="42"/>
        <v/>
      </c>
      <c r="AN337" s="2" t="str">
        <f t="shared" si="40"/>
        <v/>
      </c>
      <c r="AO337" s="2" t="str">
        <f t="shared" si="41"/>
        <v/>
      </c>
      <c r="AP337"/>
    </row>
    <row r="338" spans="36:42">
      <c r="AJ338" s="1">
        <v>338</v>
      </c>
      <c r="AK338" s="1" t="str">
        <f t="shared" si="38"/>
        <v/>
      </c>
      <c r="AL338" s="1" t="str">
        <f t="shared" si="39"/>
        <v/>
      </c>
      <c r="AM338" s="2" t="str">
        <f t="shared" si="42"/>
        <v/>
      </c>
      <c r="AN338" s="2" t="str">
        <f t="shared" si="40"/>
        <v/>
      </c>
      <c r="AO338" s="2" t="str">
        <f t="shared" si="41"/>
        <v/>
      </c>
      <c r="AP338"/>
    </row>
    <row r="339" spans="36:42">
      <c r="AJ339" s="1">
        <v>339</v>
      </c>
      <c r="AK339" s="1" t="str">
        <f t="shared" si="38"/>
        <v/>
      </c>
      <c r="AL339" s="1" t="str">
        <f t="shared" si="39"/>
        <v/>
      </c>
      <c r="AM339" s="2" t="str">
        <f t="shared" si="42"/>
        <v/>
      </c>
      <c r="AN339" s="2" t="str">
        <f t="shared" si="40"/>
        <v/>
      </c>
      <c r="AO339" s="2" t="str">
        <f t="shared" si="41"/>
        <v/>
      </c>
      <c r="AP339"/>
    </row>
    <row r="340" spans="36:42">
      <c r="AJ340" s="1">
        <v>340</v>
      </c>
      <c r="AK340" s="1" t="str">
        <f t="shared" si="38"/>
        <v/>
      </c>
      <c r="AL340" s="1" t="str">
        <f t="shared" si="39"/>
        <v/>
      </c>
      <c r="AM340" s="2" t="str">
        <f t="shared" si="42"/>
        <v/>
      </c>
      <c r="AN340" s="2" t="str">
        <f t="shared" si="40"/>
        <v/>
      </c>
      <c r="AO340" s="2" t="str">
        <f t="shared" si="41"/>
        <v/>
      </c>
      <c r="AP340"/>
    </row>
    <row r="341" spans="36:42">
      <c r="AJ341" s="1">
        <v>341</v>
      </c>
      <c r="AK341" s="1" t="str">
        <f t="shared" si="38"/>
        <v/>
      </c>
      <c r="AL341" s="1" t="str">
        <f t="shared" si="39"/>
        <v/>
      </c>
      <c r="AM341" s="2" t="str">
        <f t="shared" si="42"/>
        <v/>
      </c>
      <c r="AN341" s="2" t="str">
        <f t="shared" si="40"/>
        <v/>
      </c>
      <c r="AO341" s="2" t="str">
        <f t="shared" si="41"/>
        <v/>
      </c>
      <c r="AP341"/>
    </row>
    <row r="342" spans="36:42">
      <c r="AJ342" s="1">
        <v>342</v>
      </c>
      <c r="AK342" s="1" t="str">
        <f t="shared" si="38"/>
        <v/>
      </c>
      <c r="AL342" s="1" t="str">
        <f t="shared" si="39"/>
        <v/>
      </c>
      <c r="AM342" s="2" t="str">
        <f t="shared" si="42"/>
        <v/>
      </c>
      <c r="AN342" s="2" t="str">
        <f t="shared" si="40"/>
        <v/>
      </c>
      <c r="AO342" s="2" t="str">
        <f t="shared" si="41"/>
        <v/>
      </c>
      <c r="AP342"/>
    </row>
    <row r="343" spans="36:42">
      <c r="AJ343" s="1">
        <v>343</v>
      </c>
      <c r="AK343" s="1" t="str">
        <f t="shared" si="38"/>
        <v/>
      </c>
      <c r="AL343" s="1" t="str">
        <f t="shared" si="39"/>
        <v/>
      </c>
      <c r="AM343" s="2" t="str">
        <f t="shared" si="42"/>
        <v/>
      </c>
      <c r="AN343" s="2" t="str">
        <f t="shared" si="40"/>
        <v/>
      </c>
      <c r="AO343" s="2" t="str">
        <f t="shared" si="41"/>
        <v/>
      </c>
      <c r="AP343"/>
    </row>
    <row r="344" spans="36:42">
      <c r="AJ344" s="1">
        <v>344</v>
      </c>
      <c r="AK344" s="1" t="str">
        <f t="shared" si="38"/>
        <v/>
      </c>
      <c r="AL344" s="1" t="str">
        <f t="shared" si="39"/>
        <v/>
      </c>
      <c r="AM344" s="2" t="str">
        <f t="shared" si="42"/>
        <v/>
      </c>
      <c r="AN344" s="2" t="str">
        <f t="shared" si="40"/>
        <v/>
      </c>
      <c r="AO344" s="2" t="str">
        <f t="shared" si="41"/>
        <v/>
      </c>
      <c r="AP344"/>
    </row>
    <row r="345" spans="36:42">
      <c r="AJ345" s="1">
        <v>345</v>
      </c>
      <c r="AK345" s="1" t="str">
        <f t="shared" si="38"/>
        <v/>
      </c>
      <c r="AL345" s="1" t="str">
        <f t="shared" si="39"/>
        <v/>
      </c>
      <c r="AM345" s="2" t="str">
        <f t="shared" si="42"/>
        <v/>
      </c>
      <c r="AN345" s="2" t="str">
        <f t="shared" si="40"/>
        <v/>
      </c>
      <c r="AO345" s="2" t="str">
        <f t="shared" si="41"/>
        <v/>
      </c>
      <c r="AP345"/>
    </row>
    <row r="346" spans="36:42">
      <c r="AJ346" s="1">
        <v>346</v>
      </c>
      <c r="AK346" s="1" t="str">
        <f t="shared" si="38"/>
        <v/>
      </c>
      <c r="AL346" s="1" t="str">
        <f t="shared" si="39"/>
        <v/>
      </c>
      <c r="AM346" s="2" t="str">
        <f t="shared" si="42"/>
        <v/>
      </c>
      <c r="AN346" s="2" t="str">
        <f t="shared" si="40"/>
        <v/>
      </c>
      <c r="AO346" s="2" t="str">
        <f t="shared" si="41"/>
        <v/>
      </c>
      <c r="AP346"/>
    </row>
    <row r="347" spans="36:42">
      <c r="AJ347" s="1">
        <v>347</v>
      </c>
      <c r="AK347" s="1" t="str">
        <f t="shared" si="38"/>
        <v/>
      </c>
      <c r="AL347" s="1" t="str">
        <f t="shared" si="39"/>
        <v/>
      </c>
      <c r="AM347" s="2" t="str">
        <f t="shared" si="42"/>
        <v/>
      </c>
      <c r="AN347" s="2" t="str">
        <f t="shared" si="40"/>
        <v/>
      </c>
      <c r="AO347" s="2" t="str">
        <f t="shared" si="41"/>
        <v/>
      </c>
      <c r="AP347"/>
    </row>
    <row r="348" spans="36:42">
      <c r="AJ348" s="1">
        <v>348</v>
      </c>
      <c r="AK348" s="1" t="str">
        <f t="shared" si="38"/>
        <v/>
      </c>
      <c r="AL348" s="1" t="str">
        <f t="shared" si="39"/>
        <v/>
      </c>
      <c r="AM348" s="2" t="str">
        <f t="shared" si="42"/>
        <v/>
      </c>
      <c r="AN348" s="2" t="str">
        <f t="shared" si="40"/>
        <v/>
      </c>
      <c r="AO348" s="2" t="str">
        <f t="shared" si="41"/>
        <v/>
      </c>
      <c r="AP348"/>
    </row>
    <row r="349" spans="36:42">
      <c r="AJ349" s="1">
        <v>349</v>
      </c>
      <c r="AK349" s="1" t="str">
        <f t="shared" si="38"/>
        <v/>
      </c>
      <c r="AL349" s="1" t="str">
        <f t="shared" si="39"/>
        <v/>
      </c>
      <c r="AM349" s="2" t="str">
        <f t="shared" si="42"/>
        <v/>
      </c>
      <c r="AN349" s="2" t="str">
        <f t="shared" si="40"/>
        <v/>
      </c>
      <c r="AO349" s="2" t="str">
        <f t="shared" si="41"/>
        <v/>
      </c>
      <c r="AP349"/>
    </row>
    <row r="350" spans="36:42">
      <c r="AJ350" s="1">
        <v>350</v>
      </c>
      <c r="AK350" s="1" t="str">
        <f t="shared" si="38"/>
        <v/>
      </c>
      <c r="AL350" s="1" t="str">
        <f t="shared" si="39"/>
        <v/>
      </c>
      <c r="AM350" s="2" t="str">
        <f t="shared" si="42"/>
        <v/>
      </c>
      <c r="AN350" s="2" t="str">
        <f t="shared" si="40"/>
        <v/>
      </c>
      <c r="AO350" s="2" t="str">
        <f t="shared" si="41"/>
        <v/>
      </c>
      <c r="AP350"/>
    </row>
    <row r="351" spans="36:42">
      <c r="AJ351" s="1">
        <v>351</v>
      </c>
      <c r="AK351" s="1" t="str">
        <f t="shared" si="38"/>
        <v/>
      </c>
      <c r="AL351" s="1" t="str">
        <f t="shared" si="39"/>
        <v/>
      </c>
      <c r="AM351" s="2" t="str">
        <f t="shared" si="42"/>
        <v/>
      </c>
      <c r="AN351" s="2" t="str">
        <f t="shared" si="40"/>
        <v/>
      </c>
      <c r="AO351" s="2" t="str">
        <f t="shared" si="41"/>
        <v/>
      </c>
      <c r="AP351"/>
    </row>
    <row r="352" spans="36:42">
      <c r="AJ352" s="1">
        <v>352</v>
      </c>
      <c r="AK352" s="1" t="str">
        <f t="shared" si="38"/>
        <v/>
      </c>
      <c r="AL352" s="1" t="str">
        <f t="shared" si="39"/>
        <v/>
      </c>
      <c r="AM352" s="2" t="str">
        <f t="shared" si="42"/>
        <v/>
      </c>
      <c r="AN352" s="2" t="str">
        <f t="shared" si="40"/>
        <v/>
      </c>
      <c r="AO352" s="2" t="str">
        <f t="shared" si="41"/>
        <v/>
      </c>
      <c r="AP352"/>
    </row>
    <row r="353" spans="36:42">
      <c r="AJ353" s="1">
        <v>353</v>
      </c>
      <c r="AK353" s="1" t="str">
        <f t="shared" si="38"/>
        <v/>
      </c>
      <c r="AL353" s="1" t="str">
        <f t="shared" si="39"/>
        <v/>
      </c>
      <c r="AM353" s="2" t="str">
        <f t="shared" si="42"/>
        <v/>
      </c>
      <c r="AN353" s="2" t="str">
        <f t="shared" si="40"/>
        <v/>
      </c>
      <c r="AO353" s="2" t="str">
        <f t="shared" si="41"/>
        <v/>
      </c>
      <c r="AP353"/>
    </row>
    <row r="354" spans="36:42">
      <c r="AJ354" s="1">
        <v>354</v>
      </c>
      <c r="AK354" s="1" t="str">
        <f t="shared" si="38"/>
        <v/>
      </c>
      <c r="AL354" s="1" t="str">
        <f t="shared" si="39"/>
        <v/>
      </c>
      <c r="AM354" s="2" t="str">
        <f t="shared" si="42"/>
        <v/>
      </c>
      <c r="AN354" s="2" t="str">
        <f t="shared" si="40"/>
        <v/>
      </c>
      <c r="AO354" s="2" t="str">
        <f t="shared" si="41"/>
        <v/>
      </c>
      <c r="AP354"/>
    </row>
    <row r="355" spans="36:42">
      <c r="AJ355" s="1">
        <v>355</v>
      </c>
      <c r="AK355" s="1" t="str">
        <f t="shared" si="38"/>
        <v/>
      </c>
      <c r="AL355" s="1" t="str">
        <f t="shared" si="39"/>
        <v/>
      </c>
      <c r="AM355" s="2" t="str">
        <f t="shared" si="42"/>
        <v/>
      </c>
      <c r="AN355" s="2" t="str">
        <f t="shared" si="40"/>
        <v/>
      </c>
      <c r="AO355" s="2" t="str">
        <f t="shared" si="41"/>
        <v/>
      </c>
      <c r="AP355"/>
    </row>
    <row r="356" spans="36:42">
      <c r="AJ356" s="1">
        <v>356</v>
      </c>
      <c r="AK356" s="1" t="str">
        <f t="shared" si="38"/>
        <v/>
      </c>
      <c r="AL356" s="1" t="str">
        <f t="shared" si="39"/>
        <v/>
      </c>
      <c r="AM356" s="2" t="str">
        <f t="shared" si="42"/>
        <v/>
      </c>
      <c r="AN356" s="2" t="str">
        <f t="shared" si="40"/>
        <v/>
      </c>
      <c r="AO356" s="2" t="str">
        <f t="shared" si="41"/>
        <v/>
      </c>
      <c r="AP356"/>
    </row>
    <row r="357" spans="36:42">
      <c r="AJ357" s="1">
        <v>357</v>
      </c>
      <c r="AK357" s="1" t="str">
        <f t="shared" si="38"/>
        <v/>
      </c>
      <c r="AL357" s="1" t="str">
        <f t="shared" si="39"/>
        <v/>
      </c>
      <c r="AM357" s="2" t="str">
        <f t="shared" si="42"/>
        <v/>
      </c>
      <c r="AN357" s="2" t="str">
        <f t="shared" si="40"/>
        <v/>
      </c>
      <c r="AO357" s="2" t="str">
        <f t="shared" si="41"/>
        <v/>
      </c>
      <c r="AP357"/>
    </row>
    <row r="358" spans="36:42">
      <c r="AJ358" s="1">
        <v>358</v>
      </c>
      <c r="AK358" s="1" t="str">
        <f t="shared" si="38"/>
        <v/>
      </c>
      <c r="AL358" s="1" t="str">
        <f t="shared" si="39"/>
        <v/>
      </c>
      <c r="AM358" s="2" t="str">
        <f t="shared" si="42"/>
        <v/>
      </c>
      <c r="AN358" s="2" t="str">
        <f t="shared" si="40"/>
        <v/>
      </c>
      <c r="AO358" s="2" t="str">
        <f t="shared" si="41"/>
        <v/>
      </c>
      <c r="AP358"/>
    </row>
    <row r="359" spans="36:42">
      <c r="AJ359" s="1">
        <v>359</v>
      </c>
      <c r="AK359" s="1" t="str">
        <f t="shared" si="38"/>
        <v/>
      </c>
      <c r="AL359" s="1" t="str">
        <f t="shared" si="39"/>
        <v/>
      </c>
      <c r="AM359" s="2" t="str">
        <f t="shared" si="42"/>
        <v/>
      </c>
      <c r="AN359" s="2" t="str">
        <f t="shared" si="40"/>
        <v/>
      </c>
      <c r="AO359" s="2" t="str">
        <f t="shared" si="41"/>
        <v/>
      </c>
      <c r="AP359"/>
    </row>
    <row r="360" spans="36:42">
      <c r="AJ360" s="1">
        <v>360</v>
      </c>
      <c r="AK360" s="1" t="str">
        <f t="shared" si="38"/>
        <v/>
      </c>
      <c r="AL360" s="1" t="str">
        <f t="shared" si="39"/>
        <v/>
      </c>
      <c r="AM360" s="2" t="str">
        <f t="shared" si="42"/>
        <v/>
      </c>
      <c r="AN360" s="2" t="str">
        <f t="shared" si="40"/>
        <v/>
      </c>
      <c r="AO360" s="2" t="str">
        <f t="shared" si="41"/>
        <v/>
      </c>
      <c r="AP360"/>
    </row>
    <row r="361" spans="36:42">
      <c r="AJ361" s="1">
        <v>361</v>
      </c>
      <c r="AK361" s="1" t="str">
        <f t="shared" si="38"/>
        <v/>
      </c>
      <c r="AL361" s="1" t="str">
        <f t="shared" si="39"/>
        <v/>
      </c>
      <c r="AM361" s="2" t="str">
        <f t="shared" si="42"/>
        <v/>
      </c>
      <c r="AN361" s="2" t="str">
        <f t="shared" si="40"/>
        <v/>
      </c>
      <c r="AO361" s="2" t="str">
        <f t="shared" si="41"/>
        <v/>
      </c>
      <c r="AP361"/>
    </row>
    <row r="362" spans="36:42">
      <c r="AJ362" s="1">
        <v>362</v>
      </c>
      <c r="AK362" s="1" t="str">
        <f t="shared" si="38"/>
        <v/>
      </c>
      <c r="AL362" s="1" t="str">
        <f t="shared" si="39"/>
        <v/>
      </c>
      <c r="AM362" s="2" t="str">
        <f t="shared" si="42"/>
        <v/>
      </c>
      <c r="AN362" s="2" t="str">
        <f t="shared" si="40"/>
        <v/>
      </c>
      <c r="AO362" s="2" t="str">
        <f t="shared" si="41"/>
        <v/>
      </c>
      <c r="AP362"/>
    </row>
    <row r="363" spans="36:42">
      <c r="AJ363" s="1">
        <v>363</v>
      </c>
      <c r="AK363" s="1" t="str">
        <f t="shared" si="38"/>
        <v/>
      </c>
      <c r="AL363" s="1" t="str">
        <f t="shared" si="39"/>
        <v/>
      </c>
      <c r="AM363" s="2" t="str">
        <f t="shared" si="42"/>
        <v/>
      </c>
      <c r="AN363" s="2" t="str">
        <f t="shared" si="40"/>
        <v/>
      </c>
      <c r="AO363" s="2" t="str">
        <f t="shared" si="41"/>
        <v/>
      </c>
      <c r="AP363"/>
    </row>
    <row r="364" spans="36:42">
      <c r="AJ364" s="1">
        <v>364</v>
      </c>
      <c r="AK364" s="1" t="str">
        <f t="shared" si="38"/>
        <v/>
      </c>
      <c r="AL364" s="1" t="str">
        <f t="shared" si="39"/>
        <v/>
      </c>
      <c r="AM364" s="2" t="str">
        <f t="shared" si="42"/>
        <v/>
      </c>
      <c r="AN364" s="2" t="str">
        <f t="shared" si="40"/>
        <v/>
      </c>
      <c r="AO364" s="2" t="str">
        <f t="shared" si="41"/>
        <v/>
      </c>
      <c r="AP364"/>
    </row>
    <row r="365" spans="36:42">
      <c r="AJ365" s="1">
        <v>365</v>
      </c>
      <c r="AK365" s="1" t="str">
        <f t="shared" si="38"/>
        <v/>
      </c>
      <c r="AL365" s="1" t="str">
        <f t="shared" si="39"/>
        <v/>
      </c>
      <c r="AM365" s="2" t="str">
        <f t="shared" si="42"/>
        <v/>
      </c>
      <c r="AN365" s="2" t="str">
        <f t="shared" si="40"/>
        <v/>
      </c>
      <c r="AO365" s="2" t="str">
        <f t="shared" si="41"/>
        <v/>
      </c>
      <c r="AP365"/>
    </row>
    <row r="366" spans="36:42">
      <c r="AJ366" s="1">
        <v>366</v>
      </c>
      <c r="AK366" s="1" t="str">
        <f t="shared" si="38"/>
        <v/>
      </c>
      <c r="AL366" s="1" t="str">
        <f t="shared" si="39"/>
        <v/>
      </c>
      <c r="AM366" s="2" t="str">
        <f t="shared" si="42"/>
        <v/>
      </c>
      <c r="AN366" s="2" t="str">
        <f t="shared" si="40"/>
        <v/>
      </c>
      <c r="AO366" s="2" t="str">
        <f t="shared" si="41"/>
        <v/>
      </c>
      <c r="AP366"/>
    </row>
    <row r="367" spans="36:42">
      <c r="AJ367" s="1">
        <v>367</v>
      </c>
      <c r="AK367" s="1" t="str">
        <f t="shared" si="38"/>
        <v/>
      </c>
      <c r="AL367" s="1" t="str">
        <f t="shared" si="39"/>
        <v/>
      </c>
      <c r="AM367" s="2" t="str">
        <f t="shared" si="42"/>
        <v/>
      </c>
      <c r="AN367" s="2" t="str">
        <f t="shared" si="40"/>
        <v/>
      </c>
      <c r="AO367" s="2" t="str">
        <f t="shared" si="41"/>
        <v/>
      </c>
      <c r="AP367"/>
    </row>
    <row r="368" spans="36:42">
      <c r="AJ368" s="1">
        <v>368</v>
      </c>
      <c r="AK368" s="1" t="str">
        <f t="shared" si="38"/>
        <v/>
      </c>
      <c r="AL368" s="1" t="str">
        <f t="shared" si="39"/>
        <v/>
      </c>
      <c r="AM368" s="2" t="str">
        <f t="shared" si="42"/>
        <v/>
      </c>
      <c r="AN368" s="2" t="str">
        <f t="shared" si="40"/>
        <v/>
      </c>
      <c r="AO368" s="2" t="str">
        <f t="shared" si="41"/>
        <v/>
      </c>
      <c r="AP368"/>
    </row>
    <row r="369" spans="36:42">
      <c r="AJ369" s="1">
        <v>369</v>
      </c>
      <c r="AK369" s="1" t="str">
        <f t="shared" si="38"/>
        <v/>
      </c>
      <c r="AL369" s="1" t="str">
        <f t="shared" si="39"/>
        <v/>
      </c>
      <c r="AM369" s="2" t="str">
        <f t="shared" si="42"/>
        <v/>
      </c>
      <c r="AN369" s="2" t="str">
        <f t="shared" si="40"/>
        <v/>
      </c>
      <c r="AO369" s="2" t="str">
        <f t="shared" si="41"/>
        <v/>
      </c>
      <c r="AP369"/>
    </row>
    <row r="370" spans="36:42">
      <c r="AJ370" s="1">
        <v>370</v>
      </c>
      <c r="AK370" s="1" t="str">
        <f t="shared" si="38"/>
        <v/>
      </c>
      <c r="AL370" s="1" t="str">
        <f t="shared" si="39"/>
        <v/>
      </c>
      <c r="AM370" s="2" t="str">
        <f t="shared" si="42"/>
        <v/>
      </c>
      <c r="AN370" s="2" t="str">
        <f t="shared" si="40"/>
        <v/>
      </c>
      <c r="AO370" s="2" t="str">
        <f t="shared" si="41"/>
        <v/>
      </c>
      <c r="AP370"/>
    </row>
    <row r="371" spans="36:42">
      <c r="AJ371" s="1">
        <v>371</v>
      </c>
      <c r="AK371" s="1" t="str">
        <f t="shared" si="38"/>
        <v/>
      </c>
      <c r="AL371" s="1" t="str">
        <f t="shared" si="39"/>
        <v/>
      </c>
      <c r="AM371" s="2" t="str">
        <f t="shared" si="42"/>
        <v/>
      </c>
      <c r="AN371" s="2" t="str">
        <f t="shared" si="40"/>
        <v/>
      </c>
      <c r="AO371" s="2" t="str">
        <f t="shared" si="41"/>
        <v/>
      </c>
      <c r="AP371"/>
    </row>
    <row r="372" spans="36:42">
      <c r="AJ372" s="1">
        <v>372</v>
      </c>
      <c r="AK372" s="1" t="str">
        <f t="shared" si="38"/>
        <v/>
      </c>
      <c r="AL372" s="1" t="str">
        <f t="shared" si="39"/>
        <v/>
      </c>
      <c r="AM372" s="2" t="str">
        <f t="shared" si="42"/>
        <v/>
      </c>
      <c r="AN372" s="2" t="str">
        <f t="shared" si="40"/>
        <v/>
      </c>
      <c r="AO372" s="2" t="str">
        <f t="shared" si="41"/>
        <v/>
      </c>
      <c r="AP372"/>
    </row>
    <row r="373" spans="36:42">
      <c r="AJ373" s="1">
        <v>373</v>
      </c>
      <c r="AK373" s="1" t="str">
        <f t="shared" si="38"/>
        <v/>
      </c>
      <c r="AL373" s="1" t="str">
        <f t="shared" si="39"/>
        <v/>
      </c>
      <c r="AM373" s="2" t="str">
        <f t="shared" si="42"/>
        <v/>
      </c>
      <c r="AN373" s="2" t="str">
        <f t="shared" si="40"/>
        <v/>
      </c>
      <c r="AO373" s="2" t="str">
        <f t="shared" si="41"/>
        <v/>
      </c>
      <c r="AP373"/>
    </row>
    <row r="374" spans="36:42">
      <c r="AJ374" s="1">
        <v>374</v>
      </c>
      <c r="AK374" s="1" t="str">
        <f t="shared" si="38"/>
        <v/>
      </c>
      <c r="AL374" s="1" t="str">
        <f t="shared" si="39"/>
        <v/>
      </c>
      <c r="AM374" s="2" t="str">
        <f t="shared" si="42"/>
        <v/>
      </c>
      <c r="AN374" s="2" t="str">
        <f t="shared" si="40"/>
        <v/>
      </c>
      <c r="AO374" s="2" t="str">
        <f t="shared" si="41"/>
        <v/>
      </c>
      <c r="AP374"/>
    </row>
    <row r="375" spans="36:42">
      <c r="AJ375" s="1">
        <v>375</v>
      </c>
      <c r="AK375" s="1" t="str">
        <f t="shared" si="38"/>
        <v/>
      </c>
      <c r="AL375" s="1" t="str">
        <f t="shared" si="39"/>
        <v/>
      </c>
      <c r="AM375" s="2" t="str">
        <f t="shared" si="42"/>
        <v/>
      </c>
      <c r="AN375" s="2" t="str">
        <f t="shared" si="40"/>
        <v/>
      </c>
      <c r="AO375" s="2" t="str">
        <f t="shared" si="41"/>
        <v/>
      </c>
      <c r="AP375"/>
    </row>
    <row r="376" spans="36:42">
      <c r="AJ376" s="1">
        <v>376</v>
      </c>
      <c r="AK376" s="1" t="str">
        <f t="shared" si="38"/>
        <v/>
      </c>
      <c r="AL376" s="1" t="str">
        <f t="shared" si="39"/>
        <v/>
      </c>
      <c r="AM376" s="2" t="str">
        <f t="shared" si="42"/>
        <v/>
      </c>
      <c r="AN376" s="2" t="str">
        <f t="shared" si="40"/>
        <v/>
      </c>
      <c r="AO376" s="2" t="str">
        <f t="shared" si="41"/>
        <v/>
      </c>
      <c r="AP376"/>
    </row>
    <row r="377" spans="36:42">
      <c r="AJ377" s="1">
        <v>377</v>
      </c>
      <c r="AK377" s="1" t="str">
        <f t="shared" si="38"/>
        <v/>
      </c>
      <c r="AL377" s="1" t="str">
        <f t="shared" si="39"/>
        <v/>
      </c>
      <c r="AM377" s="2" t="str">
        <f t="shared" si="42"/>
        <v/>
      </c>
      <c r="AN377" s="2" t="str">
        <f t="shared" si="40"/>
        <v/>
      </c>
      <c r="AO377" s="2" t="str">
        <f t="shared" si="41"/>
        <v/>
      </c>
      <c r="AP377"/>
    </row>
    <row r="378" spans="36:42">
      <c r="AJ378" s="1">
        <v>378</v>
      </c>
      <c r="AK378" s="1" t="str">
        <f t="shared" si="38"/>
        <v/>
      </c>
      <c r="AL378" s="1" t="str">
        <f t="shared" si="39"/>
        <v/>
      </c>
      <c r="AM378" s="2" t="str">
        <f t="shared" si="42"/>
        <v/>
      </c>
      <c r="AN378" s="2" t="str">
        <f t="shared" si="40"/>
        <v/>
      </c>
      <c r="AO378" s="2" t="str">
        <f t="shared" si="41"/>
        <v/>
      </c>
      <c r="AP378"/>
    </row>
    <row r="379" spans="36:42">
      <c r="AJ379" s="1">
        <v>379</v>
      </c>
      <c r="AK379" s="1" t="str">
        <f t="shared" si="38"/>
        <v/>
      </c>
      <c r="AL379" s="1" t="str">
        <f t="shared" si="39"/>
        <v/>
      </c>
      <c r="AM379" s="2" t="str">
        <f t="shared" si="42"/>
        <v/>
      </c>
      <c r="AN379" s="2" t="str">
        <f t="shared" si="40"/>
        <v/>
      </c>
      <c r="AO379" s="2" t="str">
        <f t="shared" si="41"/>
        <v/>
      </c>
      <c r="AP379"/>
    </row>
    <row r="380" spans="36:42">
      <c r="AJ380" s="1">
        <v>380</v>
      </c>
      <c r="AK380" s="1" t="str">
        <f t="shared" si="38"/>
        <v/>
      </c>
      <c r="AL380" s="1" t="str">
        <f t="shared" si="39"/>
        <v/>
      </c>
      <c r="AM380" s="2" t="str">
        <f t="shared" si="42"/>
        <v/>
      </c>
      <c r="AN380" s="2" t="str">
        <f t="shared" si="40"/>
        <v/>
      </c>
      <c r="AO380" s="2" t="str">
        <f t="shared" si="41"/>
        <v/>
      </c>
      <c r="AP380"/>
    </row>
    <row r="381" spans="36:42">
      <c r="AJ381" s="1">
        <v>381</v>
      </c>
      <c r="AK381" s="1" t="str">
        <f t="shared" si="38"/>
        <v/>
      </c>
      <c r="AL381" s="1" t="str">
        <f t="shared" si="39"/>
        <v/>
      </c>
      <c r="AM381" s="2" t="str">
        <f t="shared" si="42"/>
        <v/>
      </c>
      <c r="AN381" s="2" t="str">
        <f t="shared" si="40"/>
        <v/>
      </c>
      <c r="AO381" s="2" t="str">
        <f t="shared" si="41"/>
        <v/>
      </c>
      <c r="AP381"/>
    </row>
    <row r="382" spans="36:42">
      <c r="AJ382" s="1">
        <v>382</v>
      </c>
      <c r="AK382" s="1" t="str">
        <f t="shared" si="38"/>
        <v/>
      </c>
      <c r="AL382" s="1" t="str">
        <f t="shared" si="39"/>
        <v/>
      </c>
      <c r="AM382" s="2" t="str">
        <f t="shared" si="42"/>
        <v/>
      </c>
      <c r="AN382" s="2" t="str">
        <f t="shared" si="40"/>
        <v/>
      </c>
      <c r="AO382" s="2" t="str">
        <f t="shared" si="41"/>
        <v/>
      </c>
      <c r="AP382"/>
    </row>
    <row r="383" spans="36:42">
      <c r="AJ383" s="1">
        <v>383</v>
      </c>
      <c r="AK383" s="1" t="str">
        <f t="shared" si="38"/>
        <v/>
      </c>
      <c r="AL383" s="1" t="str">
        <f t="shared" si="39"/>
        <v/>
      </c>
      <c r="AM383" s="2" t="str">
        <f t="shared" si="42"/>
        <v/>
      </c>
      <c r="AN383" s="2" t="str">
        <f t="shared" si="40"/>
        <v/>
      </c>
      <c r="AO383" s="2" t="str">
        <f t="shared" si="41"/>
        <v/>
      </c>
      <c r="AP383"/>
    </row>
    <row r="384" spans="36:42">
      <c r="AJ384" s="1">
        <v>384</v>
      </c>
      <c r="AK384" s="1" t="str">
        <f t="shared" si="38"/>
        <v/>
      </c>
      <c r="AL384" s="1" t="str">
        <f t="shared" si="39"/>
        <v/>
      </c>
      <c r="AM384" s="2" t="str">
        <f t="shared" si="42"/>
        <v/>
      </c>
      <c r="AN384" s="2" t="str">
        <f t="shared" si="40"/>
        <v/>
      </c>
      <c r="AO384" s="2" t="str">
        <f t="shared" si="41"/>
        <v/>
      </c>
      <c r="AP384"/>
    </row>
    <row r="385" spans="36:42">
      <c r="AJ385" s="1">
        <v>385</v>
      </c>
      <c r="AK385" s="1" t="str">
        <f t="shared" si="38"/>
        <v/>
      </c>
      <c r="AL385" s="1" t="str">
        <f t="shared" si="39"/>
        <v/>
      </c>
      <c r="AM385" s="2" t="str">
        <f t="shared" si="42"/>
        <v/>
      </c>
      <c r="AN385" s="2" t="str">
        <f t="shared" si="40"/>
        <v/>
      </c>
      <c r="AO385" s="2" t="str">
        <f t="shared" si="41"/>
        <v/>
      </c>
      <c r="AP385"/>
    </row>
    <row r="386" spans="36:42">
      <c r="AJ386" s="1">
        <v>386</v>
      </c>
      <c r="AK386" s="1" t="str">
        <f t="shared" si="38"/>
        <v/>
      </c>
      <c r="AL386" s="1" t="str">
        <f t="shared" si="39"/>
        <v/>
      </c>
      <c r="AM386" s="2" t="str">
        <f t="shared" si="42"/>
        <v/>
      </c>
      <c r="AN386" s="2" t="str">
        <f t="shared" si="40"/>
        <v/>
      </c>
      <c r="AO386" s="2" t="str">
        <f t="shared" si="41"/>
        <v/>
      </c>
      <c r="AP386"/>
    </row>
    <row r="387" spans="36:42">
      <c r="AJ387" s="1">
        <v>387</v>
      </c>
      <c r="AK387" s="1" t="str">
        <f t="shared" si="38"/>
        <v/>
      </c>
      <c r="AL387" s="1" t="str">
        <f t="shared" si="39"/>
        <v/>
      </c>
      <c r="AM387" s="2" t="str">
        <f t="shared" si="42"/>
        <v/>
      </c>
      <c r="AN387" s="2" t="str">
        <f t="shared" si="40"/>
        <v/>
      </c>
      <c r="AO387" s="2" t="str">
        <f t="shared" si="41"/>
        <v/>
      </c>
      <c r="AP387"/>
    </row>
    <row r="388" spans="36:42">
      <c r="AJ388" s="1">
        <v>388</v>
      </c>
      <c r="AK388" s="1" t="str">
        <f t="shared" si="38"/>
        <v/>
      </c>
      <c r="AL388" s="1" t="str">
        <f t="shared" si="39"/>
        <v/>
      </c>
      <c r="AM388" s="2" t="str">
        <f t="shared" si="42"/>
        <v/>
      </c>
      <c r="AN388" s="2" t="str">
        <f t="shared" si="40"/>
        <v/>
      </c>
      <c r="AO388" s="2" t="str">
        <f t="shared" si="41"/>
        <v/>
      </c>
      <c r="AP388"/>
    </row>
    <row r="389" spans="36:42">
      <c r="AJ389" s="1">
        <v>389</v>
      </c>
      <c r="AK389" s="1" t="str">
        <f t="shared" si="38"/>
        <v/>
      </c>
      <c r="AL389" s="1" t="str">
        <f t="shared" si="39"/>
        <v/>
      </c>
      <c r="AM389" s="2" t="str">
        <f t="shared" si="42"/>
        <v/>
      </c>
      <c r="AN389" s="2" t="str">
        <f t="shared" si="40"/>
        <v/>
      </c>
      <c r="AO389" s="2" t="str">
        <f t="shared" si="41"/>
        <v/>
      </c>
      <c r="AP389"/>
    </row>
    <row r="390" spans="36:42">
      <c r="AJ390" s="1">
        <v>390</v>
      </c>
      <c r="AK390" s="1" t="str">
        <f t="shared" si="38"/>
        <v/>
      </c>
      <c r="AL390" s="1" t="str">
        <f t="shared" si="39"/>
        <v/>
      </c>
      <c r="AM390" s="2" t="str">
        <f t="shared" si="42"/>
        <v/>
      </c>
      <c r="AN390" s="2" t="str">
        <f t="shared" si="40"/>
        <v/>
      </c>
      <c r="AO390" s="2" t="str">
        <f t="shared" si="41"/>
        <v/>
      </c>
      <c r="AP390"/>
    </row>
    <row r="391" spans="36:42">
      <c r="AJ391" s="1">
        <v>391</v>
      </c>
      <c r="AK391" s="1" t="str">
        <f t="shared" si="38"/>
        <v/>
      </c>
      <c r="AL391" s="1" t="str">
        <f t="shared" si="39"/>
        <v/>
      </c>
      <c r="AM391" s="2" t="str">
        <f t="shared" si="42"/>
        <v/>
      </c>
      <c r="AN391" s="2" t="str">
        <f t="shared" si="40"/>
        <v/>
      </c>
      <c r="AO391" s="2" t="str">
        <f t="shared" si="41"/>
        <v/>
      </c>
      <c r="AP391"/>
    </row>
    <row r="392" spans="36:42">
      <c r="AJ392" s="1">
        <v>392</v>
      </c>
      <c r="AK392" s="1" t="str">
        <f t="shared" si="38"/>
        <v/>
      </c>
      <c r="AL392" s="1" t="str">
        <f t="shared" si="39"/>
        <v/>
      </c>
      <c r="AM392" s="2" t="str">
        <f t="shared" si="42"/>
        <v/>
      </c>
      <c r="AN392" s="2" t="str">
        <f t="shared" si="40"/>
        <v/>
      </c>
      <c r="AO392" s="2" t="str">
        <f t="shared" si="41"/>
        <v/>
      </c>
      <c r="AP392"/>
    </row>
    <row r="393" spans="36:42">
      <c r="AJ393" s="1">
        <v>393</v>
      </c>
      <c r="AK393" s="1" t="str">
        <f t="shared" si="38"/>
        <v/>
      </c>
      <c r="AL393" s="1" t="str">
        <f t="shared" si="39"/>
        <v/>
      </c>
      <c r="AM393" s="2" t="str">
        <f t="shared" si="42"/>
        <v/>
      </c>
      <c r="AN393" s="2" t="str">
        <f t="shared" si="40"/>
        <v/>
      </c>
      <c r="AO393" s="2" t="str">
        <f t="shared" si="41"/>
        <v/>
      </c>
      <c r="AP393"/>
    </row>
    <row r="394" spans="36:42">
      <c r="AJ394" s="1">
        <v>394</v>
      </c>
      <c r="AK394" s="1" t="str">
        <f t="shared" si="38"/>
        <v/>
      </c>
      <c r="AL394" s="1" t="str">
        <f t="shared" si="39"/>
        <v/>
      </c>
      <c r="AM394" s="2" t="str">
        <f t="shared" si="42"/>
        <v/>
      </c>
      <c r="AN394" s="2" t="str">
        <f t="shared" si="40"/>
        <v/>
      </c>
      <c r="AO394" s="2" t="str">
        <f t="shared" si="41"/>
        <v/>
      </c>
      <c r="AP394"/>
    </row>
    <row r="395" spans="36:42">
      <c r="AJ395" s="1">
        <v>395</v>
      </c>
      <c r="AK395" s="1" t="str">
        <f t="shared" si="38"/>
        <v/>
      </c>
      <c r="AL395" s="1" t="str">
        <f t="shared" si="39"/>
        <v/>
      </c>
      <c r="AM395" s="2" t="str">
        <f t="shared" si="42"/>
        <v/>
      </c>
      <c r="AN395" s="2" t="str">
        <f t="shared" si="40"/>
        <v/>
      </c>
      <c r="AO395" s="2" t="str">
        <f t="shared" si="41"/>
        <v/>
      </c>
      <c r="AP395"/>
    </row>
    <row r="396" spans="36:42">
      <c r="AJ396" s="1">
        <v>396</v>
      </c>
      <c r="AK396" s="1" t="str">
        <f t="shared" si="38"/>
        <v/>
      </c>
      <c r="AL396" s="1" t="str">
        <f t="shared" si="39"/>
        <v/>
      </c>
      <c r="AM396" s="2" t="str">
        <f t="shared" si="42"/>
        <v/>
      </c>
      <c r="AN396" s="2" t="str">
        <f t="shared" si="40"/>
        <v/>
      </c>
      <c r="AO396" s="2" t="str">
        <f t="shared" si="41"/>
        <v/>
      </c>
      <c r="AP396"/>
    </row>
    <row r="397" spans="36:42">
      <c r="AJ397" s="1">
        <v>397</v>
      </c>
      <c r="AK397" s="1" t="str">
        <f t="shared" ref="AK397:AK460" si="43">IF(G397="","",AJ397)</f>
        <v/>
      </c>
      <c r="AL397" s="1" t="str">
        <f t="shared" ref="AL397:AL460" si="44">IF(S397="","",IF(S396="","",AJ397))</f>
        <v/>
      </c>
      <c r="AM397" s="2" t="str">
        <f t="shared" si="42"/>
        <v/>
      </c>
      <c r="AN397" s="2" t="str">
        <f t="shared" ref="AN397:AN460" si="45">IF(AM397="","",T397)</f>
        <v/>
      </c>
      <c r="AO397" s="2" t="str">
        <f t="shared" ref="AO397:AO460" si="46">IF(AM397="","",Y397)</f>
        <v/>
      </c>
      <c r="AP397"/>
    </row>
    <row r="398" spans="36:42">
      <c r="AJ398" s="1">
        <v>398</v>
      </c>
      <c r="AK398" s="1" t="str">
        <f t="shared" si="43"/>
        <v/>
      </c>
      <c r="AL398" s="1" t="str">
        <f t="shared" si="44"/>
        <v/>
      </c>
      <c r="AM398" s="2" t="str">
        <f t="shared" ref="AM398:AM461" si="47">IF(AC398="","",IF(AC398&gt;$T$9,"",AJ398))</f>
        <v/>
      </c>
      <c r="AN398" s="2" t="str">
        <f t="shared" si="45"/>
        <v/>
      </c>
      <c r="AO398" s="2" t="str">
        <f t="shared" si="46"/>
        <v/>
      </c>
      <c r="AP398"/>
    </row>
    <row r="399" spans="36:42">
      <c r="AJ399" s="1">
        <v>399</v>
      </c>
      <c r="AK399" s="1" t="str">
        <f t="shared" si="43"/>
        <v/>
      </c>
      <c r="AL399" s="1" t="str">
        <f t="shared" si="44"/>
        <v/>
      </c>
      <c r="AM399" s="2" t="str">
        <f t="shared" si="47"/>
        <v/>
      </c>
      <c r="AN399" s="2" t="str">
        <f t="shared" si="45"/>
        <v/>
      </c>
      <c r="AO399" s="2" t="str">
        <f t="shared" si="46"/>
        <v/>
      </c>
      <c r="AP399"/>
    </row>
    <row r="400" spans="36:42">
      <c r="AJ400" s="1">
        <v>400</v>
      </c>
      <c r="AK400" s="1" t="str">
        <f t="shared" si="43"/>
        <v/>
      </c>
      <c r="AL400" s="1" t="str">
        <f t="shared" si="44"/>
        <v/>
      </c>
      <c r="AM400" s="2" t="str">
        <f t="shared" si="47"/>
        <v/>
      </c>
      <c r="AN400" s="2" t="str">
        <f t="shared" si="45"/>
        <v/>
      </c>
      <c r="AO400" s="2" t="str">
        <f t="shared" si="46"/>
        <v/>
      </c>
      <c r="AP400"/>
    </row>
    <row r="401" spans="36:42">
      <c r="AJ401" s="1">
        <v>401</v>
      </c>
      <c r="AK401" s="1" t="str">
        <f t="shared" si="43"/>
        <v/>
      </c>
      <c r="AL401" s="1" t="str">
        <f t="shared" si="44"/>
        <v/>
      </c>
      <c r="AM401" s="2" t="str">
        <f t="shared" si="47"/>
        <v/>
      </c>
      <c r="AN401" s="2" t="str">
        <f t="shared" si="45"/>
        <v/>
      </c>
      <c r="AO401" s="2" t="str">
        <f t="shared" si="46"/>
        <v/>
      </c>
      <c r="AP401"/>
    </row>
    <row r="402" spans="36:42">
      <c r="AJ402" s="1">
        <v>402</v>
      </c>
      <c r="AK402" s="1" t="str">
        <f t="shared" si="43"/>
        <v/>
      </c>
      <c r="AL402" s="1" t="str">
        <f t="shared" si="44"/>
        <v/>
      </c>
      <c r="AM402" s="2" t="str">
        <f t="shared" si="47"/>
        <v/>
      </c>
      <c r="AN402" s="2" t="str">
        <f t="shared" si="45"/>
        <v/>
      </c>
      <c r="AO402" s="2" t="str">
        <f t="shared" si="46"/>
        <v/>
      </c>
      <c r="AP402"/>
    </row>
    <row r="403" spans="36:42">
      <c r="AJ403" s="1">
        <v>403</v>
      </c>
      <c r="AK403" s="1" t="str">
        <f t="shared" si="43"/>
        <v/>
      </c>
      <c r="AL403" s="1" t="str">
        <f t="shared" si="44"/>
        <v/>
      </c>
      <c r="AM403" s="2" t="str">
        <f t="shared" si="47"/>
        <v/>
      </c>
      <c r="AN403" s="2" t="str">
        <f t="shared" si="45"/>
        <v/>
      </c>
      <c r="AO403" s="2" t="str">
        <f t="shared" si="46"/>
        <v/>
      </c>
      <c r="AP403"/>
    </row>
    <row r="404" spans="36:42">
      <c r="AJ404" s="1">
        <v>404</v>
      </c>
      <c r="AK404" s="1" t="str">
        <f t="shared" si="43"/>
        <v/>
      </c>
      <c r="AL404" s="1" t="str">
        <f t="shared" si="44"/>
        <v/>
      </c>
      <c r="AM404" s="2" t="str">
        <f t="shared" si="47"/>
        <v/>
      </c>
      <c r="AN404" s="2" t="str">
        <f t="shared" si="45"/>
        <v/>
      </c>
      <c r="AO404" s="2" t="str">
        <f t="shared" si="46"/>
        <v/>
      </c>
      <c r="AP404"/>
    </row>
    <row r="405" spans="36:42">
      <c r="AJ405" s="1">
        <v>405</v>
      </c>
      <c r="AK405" s="1" t="str">
        <f t="shared" si="43"/>
        <v/>
      </c>
      <c r="AL405" s="1" t="str">
        <f t="shared" si="44"/>
        <v/>
      </c>
      <c r="AM405" s="2" t="str">
        <f t="shared" si="47"/>
        <v/>
      </c>
      <c r="AN405" s="2" t="str">
        <f t="shared" si="45"/>
        <v/>
      </c>
      <c r="AO405" s="2" t="str">
        <f t="shared" si="46"/>
        <v/>
      </c>
      <c r="AP405"/>
    </row>
    <row r="406" spans="36:42">
      <c r="AJ406" s="1">
        <v>406</v>
      </c>
      <c r="AK406" s="1" t="str">
        <f t="shared" si="43"/>
        <v/>
      </c>
      <c r="AL406" s="1" t="str">
        <f t="shared" si="44"/>
        <v/>
      </c>
      <c r="AM406" s="2" t="str">
        <f t="shared" si="47"/>
        <v/>
      </c>
      <c r="AN406" s="2" t="str">
        <f t="shared" si="45"/>
        <v/>
      </c>
      <c r="AO406" s="2" t="str">
        <f t="shared" si="46"/>
        <v/>
      </c>
      <c r="AP406"/>
    </row>
    <row r="407" spans="36:42">
      <c r="AJ407" s="1">
        <v>407</v>
      </c>
      <c r="AK407" s="1" t="str">
        <f t="shared" si="43"/>
        <v/>
      </c>
      <c r="AL407" s="1" t="str">
        <f t="shared" si="44"/>
        <v/>
      </c>
      <c r="AM407" s="2" t="str">
        <f t="shared" si="47"/>
        <v/>
      </c>
      <c r="AN407" s="2" t="str">
        <f t="shared" si="45"/>
        <v/>
      </c>
      <c r="AO407" s="2" t="str">
        <f t="shared" si="46"/>
        <v/>
      </c>
      <c r="AP407"/>
    </row>
    <row r="408" spans="36:42">
      <c r="AJ408" s="1">
        <v>408</v>
      </c>
      <c r="AK408" s="1" t="str">
        <f t="shared" si="43"/>
        <v/>
      </c>
      <c r="AL408" s="1" t="str">
        <f t="shared" si="44"/>
        <v/>
      </c>
      <c r="AM408" s="2" t="str">
        <f t="shared" si="47"/>
        <v/>
      </c>
      <c r="AN408" s="2" t="str">
        <f t="shared" si="45"/>
        <v/>
      </c>
      <c r="AO408" s="2" t="str">
        <f t="shared" si="46"/>
        <v/>
      </c>
      <c r="AP408"/>
    </row>
    <row r="409" spans="36:42">
      <c r="AJ409" s="1">
        <v>409</v>
      </c>
      <c r="AK409" s="1" t="str">
        <f t="shared" si="43"/>
        <v/>
      </c>
      <c r="AL409" s="1" t="str">
        <f t="shared" si="44"/>
        <v/>
      </c>
      <c r="AM409" s="2" t="str">
        <f t="shared" si="47"/>
        <v/>
      </c>
      <c r="AN409" s="2" t="str">
        <f t="shared" si="45"/>
        <v/>
      </c>
      <c r="AO409" s="2" t="str">
        <f t="shared" si="46"/>
        <v/>
      </c>
      <c r="AP409"/>
    </row>
    <row r="410" spans="36:42">
      <c r="AJ410" s="1">
        <v>410</v>
      </c>
      <c r="AK410" s="1" t="str">
        <f t="shared" si="43"/>
        <v/>
      </c>
      <c r="AL410" s="1" t="str">
        <f t="shared" si="44"/>
        <v/>
      </c>
      <c r="AM410" s="2" t="str">
        <f t="shared" si="47"/>
        <v/>
      </c>
      <c r="AN410" s="2" t="str">
        <f t="shared" si="45"/>
        <v/>
      </c>
      <c r="AO410" s="2" t="str">
        <f t="shared" si="46"/>
        <v/>
      </c>
      <c r="AP410"/>
    </row>
    <row r="411" spans="36:42">
      <c r="AJ411" s="1">
        <v>411</v>
      </c>
      <c r="AK411" s="1" t="str">
        <f t="shared" si="43"/>
        <v/>
      </c>
      <c r="AL411" s="1" t="str">
        <f t="shared" si="44"/>
        <v/>
      </c>
      <c r="AM411" s="2" t="str">
        <f t="shared" si="47"/>
        <v/>
      </c>
      <c r="AN411" s="2" t="str">
        <f t="shared" si="45"/>
        <v/>
      </c>
      <c r="AO411" s="2" t="str">
        <f t="shared" si="46"/>
        <v/>
      </c>
      <c r="AP411"/>
    </row>
    <row r="412" spans="36:42">
      <c r="AJ412" s="1">
        <v>412</v>
      </c>
      <c r="AK412" s="1" t="str">
        <f t="shared" si="43"/>
        <v/>
      </c>
      <c r="AL412" s="1" t="str">
        <f t="shared" si="44"/>
        <v/>
      </c>
      <c r="AM412" s="2" t="str">
        <f t="shared" si="47"/>
        <v/>
      </c>
      <c r="AN412" s="2" t="str">
        <f t="shared" si="45"/>
        <v/>
      </c>
      <c r="AO412" s="2" t="str">
        <f t="shared" si="46"/>
        <v/>
      </c>
      <c r="AP412"/>
    </row>
    <row r="413" spans="36:42">
      <c r="AJ413" s="1">
        <v>413</v>
      </c>
      <c r="AK413" s="1" t="str">
        <f t="shared" si="43"/>
        <v/>
      </c>
      <c r="AL413" s="1" t="str">
        <f t="shared" si="44"/>
        <v/>
      </c>
      <c r="AM413" s="2" t="str">
        <f t="shared" si="47"/>
        <v/>
      </c>
      <c r="AN413" s="2" t="str">
        <f t="shared" si="45"/>
        <v/>
      </c>
      <c r="AO413" s="2" t="str">
        <f t="shared" si="46"/>
        <v/>
      </c>
      <c r="AP413"/>
    </row>
    <row r="414" spans="36:42">
      <c r="AJ414" s="1">
        <v>414</v>
      </c>
      <c r="AK414" s="1" t="str">
        <f t="shared" si="43"/>
        <v/>
      </c>
      <c r="AL414" s="1" t="str">
        <f t="shared" si="44"/>
        <v/>
      </c>
      <c r="AM414" s="2" t="str">
        <f t="shared" si="47"/>
        <v/>
      </c>
      <c r="AN414" s="2" t="str">
        <f t="shared" si="45"/>
        <v/>
      </c>
      <c r="AO414" s="2" t="str">
        <f t="shared" si="46"/>
        <v/>
      </c>
      <c r="AP414"/>
    </row>
    <row r="415" spans="36:42">
      <c r="AJ415" s="1">
        <v>415</v>
      </c>
      <c r="AK415" s="1" t="str">
        <f t="shared" si="43"/>
        <v/>
      </c>
      <c r="AL415" s="1" t="str">
        <f t="shared" si="44"/>
        <v/>
      </c>
      <c r="AM415" s="2" t="str">
        <f t="shared" si="47"/>
        <v/>
      </c>
      <c r="AN415" s="2" t="str">
        <f t="shared" si="45"/>
        <v/>
      </c>
      <c r="AO415" s="2" t="str">
        <f t="shared" si="46"/>
        <v/>
      </c>
      <c r="AP415"/>
    </row>
    <row r="416" spans="36:42">
      <c r="AJ416" s="1">
        <v>416</v>
      </c>
      <c r="AK416" s="1" t="str">
        <f t="shared" si="43"/>
        <v/>
      </c>
      <c r="AL416" s="1" t="str">
        <f t="shared" si="44"/>
        <v/>
      </c>
      <c r="AM416" s="2" t="str">
        <f t="shared" si="47"/>
        <v/>
      </c>
      <c r="AN416" s="2" t="str">
        <f t="shared" si="45"/>
        <v/>
      </c>
      <c r="AO416" s="2" t="str">
        <f t="shared" si="46"/>
        <v/>
      </c>
      <c r="AP416"/>
    </row>
    <row r="417" spans="36:42">
      <c r="AJ417" s="1">
        <v>417</v>
      </c>
      <c r="AK417" s="1" t="str">
        <f t="shared" si="43"/>
        <v/>
      </c>
      <c r="AL417" s="1" t="str">
        <f t="shared" si="44"/>
        <v/>
      </c>
      <c r="AM417" s="2" t="str">
        <f t="shared" si="47"/>
        <v/>
      </c>
      <c r="AN417" s="2" t="str">
        <f t="shared" si="45"/>
        <v/>
      </c>
      <c r="AO417" s="2" t="str">
        <f t="shared" si="46"/>
        <v/>
      </c>
      <c r="AP417"/>
    </row>
    <row r="418" spans="36:42">
      <c r="AJ418" s="1">
        <v>418</v>
      </c>
      <c r="AK418" s="1" t="str">
        <f t="shared" si="43"/>
        <v/>
      </c>
      <c r="AL418" s="1" t="str">
        <f t="shared" si="44"/>
        <v/>
      </c>
      <c r="AM418" s="2" t="str">
        <f t="shared" si="47"/>
        <v/>
      </c>
      <c r="AN418" s="2" t="str">
        <f t="shared" si="45"/>
        <v/>
      </c>
      <c r="AO418" s="2" t="str">
        <f t="shared" si="46"/>
        <v/>
      </c>
      <c r="AP418"/>
    </row>
    <row r="419" spans="36:42">
      <c r="AJ419" s="1">
        <v>419</v>
      </c>
      <c r="AK419" s="1" t="str">
        <f t="shared" si="43"/>
        <v/>
      </c>
      <c r="AL419" s="1" t="str">
        <f t="shared" si="44"/>
        <v/>
      </c>
      <c r="AM419" s="2" t="str">
        <f t="shared" si="47"/>
        <v/>
      </c>
      <c r="AN419" s="2" t="str">
        <f t="shared" si="45"/>
        <v/>
      </c>
      <c r="AO419" s="2" t="str">
        <f t="shared" si="46"/>
        <v/>
      </c>
      <c r="AP419"/>
    </row>
    <row r="420" spans="36:42">
      <c r="AJ420" s="1">
        <v>420</v>
      </c>
      <c r="AK420" s="1" t="str">
        <f t="shared" si="43"/>
        <v/>
      </c>
      <c r="AL420" s="1" t="str">
        <f t="shared" si="44"/>
        <v/>
      </c>
      <c r="AM420" s="2" t="str">
        <f t="shared" si="47"/>
        <v/>
      </c>
      <c r="AN420" s="2" t="str">
        <f t="shared" si="45"/>
        <v/>
      </c>
      <c r="AO420" s="2" t="str">
        <f t="shared" si="46"/>
        <v/>
      </c>
      <c r="AP420"/>
    </row>
    <row r="421" spans="36:42">
      <c r="AJ421" s="1">
        <v>421</v>
      </c>
      <c r="AK421" s="1" t="str">
        <f t="shared" si="43"/>
        <v/>
      </c>
      <c r="AL421" s="1" t="str">
        <f t="shared" si="44"/>
        <v/>
      </c>
      <c r="AM421" s="2" t="str">
        <f t="shared" si="47"/>
        <v/>
      </c>
      <c r="AN421" s="2" t="str">
        <f t="shared" si="45"/>
        <v/>
      </c>
      <c r="AO421" s="2" t="str">
        <f t="shared" si="46"/>
        <v/>
      </c>
      <c r="AP421"/>
    </row>
    <row r="422" spans="36:42">
      <c r="AJ422" s="1">
        <v>422</v>
      </c>
      <c r="AK422" s="1" t="str">
        <f t="shared" si="43"/>
        <v/>
      </c>
      <c r="AL422" s="1" t="str">
        <f t="shared" si="44"/>
        <v/>
      </c>
      <c r="AM422" s="2" t="str">
        <f t="shared" si="47"/>
        <v/>
      </c>
      <c r="AN422" s="2" t="str">
        <f t="shared" si="45"/>
        <v/>
      </c>
      <c r="AO422" s="2" t="str">
        <f t="shared" si="46"/>
        <v/>
      </c>
      <c r="AP422"/>
    </row>
    <row r="423" spans="36:42">
      <c r="AJ423" s="1">
        <v>423</v>
      </c>
      <c r="AK423" s="1" t="str">
        <f t="shared" si="43"/>
        <v/>
      </c>
      <c r="AL423" s="1" t="str">
        <f t="shared" si="44"/>
        <v/>
      </c>
      <c r="AM423" s="2" t="str">
        <f t="shared" si="47"/>
        <v/>
      </c>
      <c r="AN423" s="2" t="str">
        <f t="shared" si="45"/>
        <v/>
      </c>
      <c r="AO423" s="2" t="str">
        <f t="shared" si="46"/>
        <v/>
      </c>
      <c r="AP423"/>
    </row>
    <row r="424" spans="36:42">
      <c r="AJ424" s="1">
        <v>424</v>
      </c>
      <c r="AK424" s="1" t="str">
        <f t="shared" si="43"/>
        <v/>
      </c>
      <c r="AL424" s="1" t="str">
        <f t="shared" si="44"/>
        <v/>
      </c>
      <c r="AM424" s="2" t="str">
        <f t="shared" si="47"/>
        <v/>
      </c>
      <c r="AN424" s="2" t="str">
        <f t="shared" si="45"/>
        <v/>
      </c>
      <c r="AO424" s="2" t="str">
        <f t="shared" si="46"/>
        <v/>
      </c>
      <c r="AP424"/>
    </row>
    <row r="425" spans="36:42">
      <c r="AJ425" s="1">
        <v>425</v>
      </c>
      <c r="AK425" s="1" t="str">
        <f t="shared" si="43"/>
        <v/>
      </c>
      <c r="AL425" s="1" t="str">
        <f t="shared" si="44"/>
        <v/>
      </c>
      <c r="AM425" s="2" t="str">
        <f t="shared" si="47"/>
        <v/>
      </c>
      <c r="AN425" s="2" t="str">
        <f t="shared" si="45"/>
        <v/>
      </c>
      <c r="AO425" s="2" t="str">
        <f t="shared" si="46"/>
        <v/>
      </c>
      <c r="AP425"/>
    </row>
    <row r="426" spans="36:42">
      <c r="AJ426" s="1">
        <v>426</v>
      </c>
      <c r="AK426" s="1" t="str">
        <f t="shared" si="43"/>
        <v/>
      </c>
      <c r="AL426" s="1" t="str">
        <f t="shared" si="44"/>
        <v/>
      </c>
      <c r="AM426" s="2" t="str">
        <f t="shared" si="47"/>
        <v/>
      </c>
      <c r="AN426" s="2" t="str">
        <f t="shared" si="45"/>
        <v/>
      </c>
      <c r="AO426" s="2" t="str">
        <f t="shared" si="46"/>
        <v/>
      </c>
      <c r="AP426"/>
    </row>
    <row r="427" spans="36:42">
      <c r="AJ427" s="1">
        <v>427</v>
      </c>
      <c r="AK427" s="1" t="str">
        <f t="shared" si="43"/>
        <v/>
      </c>
      <c r="AL427" s="1" t="str">
        <f t="shared" si="44"/>
        <v/>
      </c>
      <c r="AM427" s="2" t="str">
        <f t="shared" si="47"/>
        <v/>
      </c>
      <c r="AN427" s="2" t="str">
        <f t="shared" si="45"/>
        <v/>
      </c>
      <c r="AO427" s="2" t="str">
        <f t="shared" si="46"/>
        <v/>
      </c>
      <c r="AP427"/>
    </row>
    <row r="428" spans="36:42">
      <c r="AJ428" s="1">
        <v>428</v>
      </c>
      <c r="AK428" s="1" t="str">
        <f t="shared" si="43"/>
        <v/>
      </c>
      <c r="AL428" s="1" t="str">
        <f t="shared" si="44"/>
        <v/>
      </c>
      <c r="AM428" s="2" t="str">
        <f t="shared" si="47"/>
        <v/>
      </c>
      <c r="AN428" s="2" t="str">
        <f t="shared" si="45"/>
        <v/>
      </c>
      <c r="AO428" s="2" t="str">
        <f t="shared" si="46"/>
        <v/>
      </c>
      <c r="AP428"/>
    </row>
    <row r="429" spans="36:42">
      <c r="AJ429" s="1">
        <v>429</v>
      </c>
      <c r="AK429" s="1" t="str">
        <f t="shared" si="43"/>
        <v/>
      </c>
      <c r="AL429" s="1" t="str">
        <f t="shared" si="44"/>
        <v/>
      </c>
      <c r="AM429" s="2" t="str">
        <f t="shared" si="47"/>
        <v/>
      </c>
      <c r="AN429" s="2" t="str">
        <f t="shared" si="45"/>
        <v/>
      </c>
      <c r="AO429" s="2" t="str">
        <f t="shared" si="46"/>
        <v/>
      </c>
      <c r="AP429"/>
    </row>
    <row r="430" spans="36:42">
      <c r="AJ430" s="1">
        <v>430</v>
      </c>
      <c r="AK430" s="1" t="str">
        <f t="shared" si="43"/>
        <v/>
      </c>
      <c r="AL430" s="1" t="str">
        <f t="shared" si="44"/>
        <v/>
      </c>
      <c r="AM430" s="2" t="str">
        <f t="shared" si="47"/>
        <v/>
      </c>
      <c r="AN430" s="2" t="str">
        <f t="shared" si="45"/>
        <v/>
      </c>
      <c r="AO430" s="2" t="str">
        <f t="shared" si="46"/>
        <v/>
      </c>
      <c r="AP430"/>
    </row>
    <row r="431" spans="36:42">
      <c r="AJ431" s="1">
        <v>431</v>
      </c>
      <c r="AK431" s="1" t="str">
        <f t="shared" si="43"/>
        <v/>
      </c>
      <c r="AL431" s="1" t="str">
        <f t="shared" si="44"/>
        <v/>
      </c>
      <c r="AM431" s="2" t="str">
        <f t="shared" si="47"/>
        <v/>
      </c>
      <c r="AN431" s="2" t="str">
        <f t="shared" si="45"/>
        <v/>
      </c>
      <c r="AO431" s="2" t="str">
        <f t="shared" si="46"/>
        <v/>
      </c>
      <c r="AP431"/>
    </row>
    <row r="432" spans="36:42">
      <c r="AJ432" s="1">
        <v>432</v>
      </c>
      <c r="AK432" s="1" t="str">
        <f t="shared" si="43"/>
        <v/>
      </c>
      <c r="AL432" s="1" t="str">
        <f t="shared" si="44"/>
        <v/>
      </c>
      <c r="AM432" s="2" t="str">
        <f t="shared" si="47"/>
        <v/>
      </c>
      <c r="AN432" s="2" t="str">
        <f t="shared" si="45"/>
        <v/>
      </c>
      <c r="AO432" s="2" t="str">
        <f t="shared" si="46"/>
        <v/>
      </c>
      <c r="AP432"/>
    </row>
    <row r="433" spans="36:42">
      <c r="AJ433" s="1">
        <v>433</v>
      </c>
      <c r="AK433" s="1" t="str">
        <f t="shared" si="43"/>
        <v/>
      </c>
      <c r="AL433" s="1" t="str">
        <f t="shared" si="44"/>
        <v/>
      </c>
      <c r="AM433" s="2" t="str">
        <f t="shared" si="47"/>
        <v/>
      </c>
      <c r="AN433" s="2" t="str">
        <f t="shared" si="45"/>
        <v/>
      </c>
      <c r="AO433" s="2" t="str">
        <f t="shared" si="46"/>
        <v/>
      </c>
      <c r="AP433"/>
    </row>
    <row r="434" spans="36:42">
      <c r="AJ434" s="1">
        <v>434</v>
      </c>
      <c r="AK434" s="1" t="str">
        <f t="shared" si="43"/>
        <v/>
      </c>
      <c r="AL434" s="1" t="str">
        <f t="shared" si="44"/>
        <v/>
      </c>
      <c r="AM434" s="2" t="str">
        <f t="shared" si="47"/>
        <v/>
      </c>
      <c r="AN434" s="2" t="str">
        <f t="shared" si="45"/>
        <v/>
      </c>
      <c r="AO434" s="2" t="str">
        <f t="shared" si="46"/>
        <v/>
      </c>
      <c r="AP434"/>
    </row>
    <row r="435" spans="36:42">
      <c r="AJ435" s="1">
        <v>435</v>
      </c>
      <c r="AK435" s="1" t="str">
        <f t="shared" si="43"/>
        <v/>
      </c>
      <c r="AL435" s="1" t="str">
        <f t="shared" si="44"/>
        <v/>
      </c>
      <c r="AM435" s="2" t="str">
        <f t="shared" si="47"/>
        <v/>
      </c>
      <c r="AN435" s="2" t="str">
        <f t="shared" si="45"/>
        <v/>
      </c>
      <c r="AO435" s="2" t="str">
        <f t="shared" si="46"/>
        <v/>
      </c>
      <c r="AP435"/>
    </row>
    <row r="436" spans="36:42">
      <c r="AJ436" s="1">
        <v>436</v>
      </c>
      <c r="AK436" s="1" t="str">
        <f t="shared" si="43"/>
        <v/>
      </c>
      <c r="AL436" s="1" t="str">
        <f t="shared" si="44"/>
        <v/>
      </c>
      <c r="AM436" s="2" t="str">
        <f t="shared" si="47"/>
        <v/>
      </c>
      <c r="AN436" s="2" t="str">
        <f t="shared" si="45"/>
        <v/>
      </c>
      <c r="AO436" s="2" t="str">
        <f t="shared" si="46"/>
        <v/>
      </c>
      <c r="AP436"/>
    </row>
    <row r="437" spans="36:42">
      <c r="AJ437" s="1">
        <v>437</v>
      </c>
      <c r="AK437" s="1" t="str">
        <f t="shared" si="43"/>
        <v/>
      </c>
      <c r="AL437" s="1" t="str">
        <f t="shared" si="44"/>
        <v/>
      </c>
      <c r="AM437" s="2" t="str">
        <f t="shared" si="47"/>
        <v/>
      </c>
      <c r="AN437" s="2" t="str">
        <f t="shared" si="45"/>
        <v/>
      </c>
      <c r="AO437" s="2" t="str">
        <f t="shared" si="46"/>
        <v/>
      </c>
      <c r="AP437"/>
    </row>
    <row r="438" spans="36:42">
      <c r="AJ438" s="1">
        <v>438</v>
      </c>
      <c r="AK438" s="1" t="str">
        <f t="shared" si="43"/>
        <v/>
      </c>
      <c r="AL438" s="1" t="str">
        <f t="shared" si="44"/>
        <v/>
      </c>
      <c r="AM438" s="2" t="str">
        <f t="shared" si="47"/>
        <v/>
      </c>
      <c r="AN438" s="2" t="str">
        <f t="shared" si="45"/>
        <v/>
      </c>
      <c r="AO438" s="2" t="str">
        <f t="shared" si="46"/>
        <v/>
      </c>
      <c r="AP438"/>
    </row>
    <row r="439" spans="36:42">
      <c r="AJ439" s="1">
        <v>439</v>
      </c>
      <c r="AK439" s="1" t="str">
        <f t="shared" si="43"/>
        <v/>
      </c>
      <c r="AL439" s="1" t="str">
        <f t="shared" si="44"/>
        <v/>
      </c>
      <c r="AM439" s="2" t="str">
        <f t="shared" si="47"/>
        <v/>
      </c>
      <c r="AN439" s="2" t="str">
        <f t="shared" si="45"/>
        <v/>
      </c>
      <c r="AO439" s="2" t="str">
        <f t="shared" si="46"/>
        <v/>
      </c>
      <c r="AP439"/>
    </row>
    <row r="440" spans="36:42">
      <c r="AJ440" s="1">
        <v>440</v>
      </c>
      <c r="AK440" s="1" t="str">
        <f t="shared" si="43"/>
        <v/>
      </c>
      <c r="AL440" s="1" t="str">
        <f t="shared" si="44"/>
        <v/>
      </c>
      <c r="AM440" s="2" t="str">
        <f t="shared" si="47"/>
        <v/>
      </c>
      <c r="AN440" s="2" t="str">
        <f t="shared" si="45"/>
        <v/>
      </c>
      <c r="AO440" s="2" t="str">
        <f t="shared" si="46"/>
        <v/>
      </c>
      <c r="AP440"/>
    </row>
    <row r="441" spans="36:42">
      <c r="AJ441" s="1">
        <v>441</v>
      </c>
      <c r="AK441" s="1" t="str">
        <f t="shared" si="43"/>
        <v/>
      </c>
      <c r="AL441" s="1" t="str">
        <f t="shared" si="44"/>
        <v/>
      </c>
      <c r="AM441" s="2" t="str">
        <f t="shared" si="47"/>
        <v/>
      </c>
      <c r="AN441" s="2" t="str">
        <f t="shared" si="45"/>
        <v/>
      </c>
      <c r="AO441" s="2" t="str">
        <f t="shared" si="46"/>
        <v/>
      </c>
      <c r="AP441"/>
    </row>
    <row r="442" spans="36:42">
      <c r="AJ442" s="1">
        <v>442</v>
      </c>
      <c r="AK442" s="1" t="str">
        <f t="shared" si="43"/>
        <v/>
      </c>
      <c r="AL442" s="1" t="str">
        <f t="shared" si="44"/>
        <v/>
      </c>
      <c r="AM442" s="2" t="str">
        <f t="shared" si="47"/>
        <v/>
      </c>
      <c r="AN442" s="2" t="str">
        <f t="shared" si="45"/>
        <v/>
      </c>
      <c r="AO442" s="2" t="str">
        <f t="shared" si="46"/>
        <v/>
      </c>
      <c r="AP442"/>
    </row>
    <row r="443" spans="36:42">
      <c r="AJ443" s="1">
        <v>443</v>
      </c>
      <c r="AK443" s="1" t="str">
        <f t="shared" si="43"/>
        <v/>
      </c>
      <c r="AL443" s="1" t="str">
        <f t="shared" si="44"/>
        <v/>
      </c>
      <c r="AM443" s="2" t="str">
        <f t="shared" si="47"/>
        <v/>
      </c>
      <c r="AN443" s="2" t="str">
        <f t="shared" si="45"/>
        <v/>
      </c>
      <c r="AO443" s="2" t="str">
        <f t="shared" si="46"/>
        <v/>
      </c>
      <c r="AP443"/>
    </row>
    <row r="444" spans="36:42">
      <c r="AJ444" s="1">
        <v>444</v>
      </c>
      <c r="AK444" s="1" t="str">
        <f t="shared" si="43"/>
        <v/>
      </c>
      <c r="AL444" s="1" t="str">
        <f t="shared" si="44"/>
        <v/>
      </c>
      <c r="AM444" s="2" t="str">
        <f t="shared" si="47"/>
        <v/>
      </c>
      <c r="AN444" s="2" t="str">
        <f t="shared" si="45"/>
        <v/>
      </c>
      <c r="AO444" s="2" t="str">
        <f t="shared" si="46"/>
        <v/>
      </c>
      <c r="AP444"/>
    </row>
    <row r="445" spans="36:42">
      <c r="AJ445" s="1">
        <v>445</v>
      </c>
      <c r="AK445" s="1" t="str">
        <f t="shared" si="43"/>
        <v/>
      </c>
      <c r="AL445" s="1" t="str">
        <f t="shared" si="44"/>
        <v/>
      </c>
      <c r="AM445" s="2" t="str">
        <f t="shared" si="47"/>
        <v/>
      </c>
      <c r="AN445" s="2" t="str">
        <f t="shared" si="45"/>
        <v/>
      </c>
      <c r="AO445" s="2" t="str">
        <f t="shared" si="46"/>
        <v/>
      </c>
      <c r="AP445"/>
    </row>
    <row r="446" spans="36:42">
      <c r="AJ446" s="1">
        <v>446</v>
      </c>
      <c r="AK446" s="1" t="str">
        <f t="shared" si="43"/>
        <v/>
      </c>
      <c r="AL446" s="1" t="str">
        <f t="shared" si="44"/>
        <v/>
      </c>
      <c r="AM446" s="2" t="str">
        <f t="shared" si="47"/>
        <v/>
      </c>
      <c r="AN446" s="2" t="str">
        <f t="shared" si="45"/>
        <v/>
      </c>
      <c r="AO446" s="2" t="str">
        <f t="shared" si="46"/>
        <v/>
      </c>
      <c r="AP446"/>
    </row>
    <row r="447" spans="36:42">
      <c r="AJ447" s="1">
        <v>447</v>
      </c>
      <c r="AK447" s="1" t="str">
        <f t="shared" si="43"/>
        <v/>
      </c>
      <c r="AL447" s="1" t="str">
        <f t="shared" si="44"/>
        <v/>
      </c>
      <c r="AM447" s="2" t="str">
        <f t="shared" si="47"/>
        <v/>
      </c>
      <c r="AN447" s="2" t="str">
        <f t="shared" si="45"/>
        <v/>
      </c>
      <c r="AO447" s="2" t="str">
        <f t="shared" si="46"/>
        <v/>
      </c>
      <c r="AP447"/>
    </row>
    <row r="448" spans="36:42">
      <c r="AJ448" s="1">
        <v>448</v>
      </c>
      <c r="AK448" s="1" t="str">
        <f t="shared" si="43"/>
        <v/>
      </c>
      <c r="AL448" s="1" t="str">
        <f t="shared" si="44"/>
        <v/>
      </c>
      <c r="AM448" s="2" t="str">
        <f t="shared" si="47"/>
        <v/>
      </c>
      <c r="AN448" s="2" t="str">
        <f t="shared" si="45"/>
        <v/>
      </c>
      <c r="AO448" s="2" t="str">
        <f t="shared" si="46"/>
        <v/>
      </c>
      <c r="AP448"/>
    </row>
    <row r="449" spans="36:42">
      <c r="AJ449" s="1">
        <v>449</v>
      </c>
      <c r="AK449" s="1" t="str">
        <f t="shared" si="43"/>
        <v/>
      </c>
      <c r="AL449" s="1" t="str">
        <f t="shared" si="44"/>
        <v/>
      </c>
      <c r="AM449" s="2" t="str">
        <f t="shared" si="47"/>
        <v/>
      </c>
      <c r="AN449" s="2" t="str">
        <f t="shared" si="45"/>
        <v/>
      </c>
      <c r="AO449" s="2" t="str">
        <f t="shared" si="46"/>
        <v/>
      </c>
      <c r="AP449"/>
    </row>
    <row r="450" spans="36:42">
      <c r="AJ450" s="1">
        <v>450</v>
      </c>
      <c r="AK450" s="1" t="str">
        <f t="shared" si="43"/>
        <v/>
      </c>
      <c r="AL450" s="1" t="str">
        <f t="shared" si="44"/>
        <v/>
      </c>
      <c r="AM450" s="2" t="str">
        <f t="shared" si="47"/>
        <v/>
      </c>
      <c r="AN450" s="2" t="str">
        <f t="shared" si="45"/>
        <v/>
      </c>
      <c r="AO450" s="2" t="str">
        <f t="shared" si="46"/>
        <v/>
      </c>
      <c r="AP450"/>
    </row>
    <row r="451" spans="36:42">
      <c r="AJ451" s="1">
        <v>451</v>
      </c>
      <c r="AK451" s="1" t="str">
        <f t="shared" si="43"/>
        <v/>
      </c>
      <c r="AL451" s="1" t="str">
        <f t="shared" si="44"/>
        <v/>
      </c>
      <c r="AM451" s="2" t="str">
        <f t="shared" si="47"/>
        <v/>
      </c>
      <c r="AN451" s="2" t="str">
        <f t="shared" si="45"/>
        <v/>
      </c>
      <c r="AO451" s="2" t="str">
        <f t="shared" si="46"/>
        <v/>
      </c>
      <c r="AP451"/>
    </row>
    <row r="452" spans="36:42">
      <c r="AJ452" s="1">
        <v>452</v>
      </c>
      <c r="AK452" s="1" t="str">
        <f t="shared" si="43"/>
        <v/>
      </c>
      <c r="AL452" s="1" t="str">
        <f t="shared" si="44"/>
        <v/>
      </c>
      <c r="AM452" s="2" t="str">
        <f t="shared" si="47"/>
        <v/>
      </c>
      <c r="AN452" s="2" t="str">
        <f t="shared" si="45"/>
        <v/>
      </c>
      <c r="AO452" s="2" t="str">
        <f t="shared" si="46"/>
        <v/>
      </c>
      <c r="AP452"/>
    </row>
    <row r="453" spans="36:42">
      <c r="AJ453" s="1">
        <v>453</v>
      </c>
      <c r="AK453" s="1" t="str">
        <f t="shared" si="43"/>
        <v/>
      </c>
      <c r="AL453" s="1" t="str">
        <f t="shared" si="44"/>
        <v/>
      </c>
      <c r="AM453" s="2" t="str">
        <f t="shared" si="47"/>
        <v/>
      </c>
      <c r="AN453" s="2" t="str">
        <f t="shared" si="45"/>
        <v/>
      </c>
      <c r="AO453" s="2" t="str">
        <f t="shared" si="46"/>
        <v/>
      </c>
      <c r="AP453"/>
    </row>
    <row r="454" spans="36:42">
      <c r="AJ454" s="1">
        <v>454</v>
      </c>
      <c r="AK454" s="1" t="str">
        <f t="shared" si="43"/>
        <v/>
      </c>
      <c r="AL454" s="1" t="str">
        <f t="shared" si="44"/>
        <v/>
      </c>
      <c r="AM454" s="2" t="str">
        <f t="shared" si="47"/>
        <v/>
      </c>
      <c r="AN454" s="2" t="str">
        <f t="shared" si="45"/>
        <v/>
      </c>
      <c r="AO454" s="2" t="str">
        <f t="shared" si="46"/>
        <v/>
      </c>
      <c r="AP454"/>
    </row>
    <row r="455" spans="36:42">
      <c r="AJ455" s="1">
        <v>455</v>
      </c>
      <c r="AK455" s="1" t="str">
        <f t="shared" si="43"/>
        <v/>
      </c>
      <c r="AL455" s="1" t="str">
        <f t="shared" si="44"/>
        <v/>
      </c>
      <c r="AM455" s="2" t="str">
        <f t="shared" si="47"/>
        <v/>
      </c>
      <c r="AN455" s="2" t="str">
        <f t="shared" si="45"/>
        <v/>
      </c>
      <c r="AO455" s="2" t="str">
        <f t="shared" si="46"/>
        <v/>
      </c>
      <c r="AP455"/>
    </row>
    <row r="456" spans="36:42">
      <c r="AJ456" s="1">
        <v>456</v>
      </c>
      <c r="AK456" s="1" t="str">
        <f t="shared" si="43"/>
        <v/>
      </c>
      <c r="AL456" s="1" t="str">
        <f t="shared" si="44"/>
        <v/>
      </c>
      <c r="AM456" s="2" t="str">
        <f t="shared" si="47"/>
        <v/>
      </c>
      <c r="AN456" s="2" t="str">
        <f t="shared" si="45"/>
        <v/>
      </c>
      <c r="AO456" s="2" t="str">
        <f t="shared" si="46"/>
        <v/>
      </c>
      <c r="AP456"/>
    </row>
    <row r="457" spans="36:42">
      <c r="AJ457" s="1">
        <v>457</v>
      </c>
      <c r="AK457" s="1" t="str">
        <f t="shared" si="43"/>
        <v/>
      </c>
      <c r="AL457" s="1" t="str">
        <f t="shared" si="44"/>
        <v/>
      </c>
      <c r="AM457" s="2" t="str">
        <f t="shared" si="47"/>
        <v/>
      </c>
      <c r="AN457" s="2" t="str">
        <f t="shared" si="45"/>
        <v/>
      </c>
      <c r="AO457" s="2" t="str">
        <f t="shared" si="46"/>
        <v/>
      </c>
      <c r="AP457"/>
    </row>
    <row r="458" spans="36:42">
      <c r="AJ458" s="1">
        <v>458</v>
      </c>
      <c r="AK458" s="1" t="str">
        <f t="shared" si="43"/>
        <v/>
      </c>
      <c r="AL458" s="1" t="str">
        <f t="shared" si="44"/>
        <v/>
      </c>
      <c r="AM458" s="2" t="str">
        <f t="shared" si="47"/>
        <v/>
      </c>
      <c r="AN458" s="2" t="str">
        <f t="shared" si="45"/>
        <v/>
      </c>
      <c r="AO458" s="2" t="str">
        <f t="shared" si="46"/>
        <v/>
      </c>
      <c r="AP458"/>
    </row>
    <row r="459" spans="36:42">
      <c r="AJ459" s="1">
        <v>459</v>
      </c>
      <c r="AK459" s="1" t="str">
        <f t="shared" si="43"/>
        <v/>
      </c>
      <c r="AL459" s="1" t="str">
        <f t="shared" si="44"/>
        <v/>
      </c>
      <c r="AM459" s="2" t="str">
        <f t="shared" si="47"/>
        <v/>
      </c>
      <c r="AN459" s="2" t="str">
        <f t="shared" si="45"/>
        <v/>
      </c>
      <c r="AO459" s="2" t="str">
        <f t="shared" si="46"/>
        <v/>
      </c>
      <c r="AP459"/>
    </row>
    <row r="460" spans="36:42">
      <c r="AJ460" s="1">
        <v>460</v>
      </c>
      <c r="AK460" s="1" t="str">
        <f t="shared" si="43"/>
        <v/>
      </c>
      <c r="AL460" s="1" t="str">
        <f t="shared" si="44"/>
        <v/>
      </c>
      <c r="AM460" s="2" t="str">
        <f t="shared" si="47"/>
        <v/>
      </c>
      <c r="AN460" s="2" t="str">
        <f t="shared" si="45"/>
        <v/>
      </c>
      <c r="AO460" s="2" t="str">
        <f t="shared" si="46"/>
        <v/>
      </c>
      <c r="AP460"/>
    </row>
    <row r="461" spans="36:42">
      <c r="AJ461" s="1">
        <v>461</v>
      </c>
      <c r="AK461" s="1" t="str">
        <f t="shared" ref="AK461:AK512" si="48">IF(G461="","",AJ461)</f>
        <v/>
      </c>
      <c r="AL461" s="1" t="str">
        <f t="shared" ref="AL461:AL512" si="49">IF(S461="","",IF(S460="","",AJ461))</f>
        <v/>
      </c>
      <c r="AM461" s="2" t="str">
        <f t="shared" si="47"/>
        <v/>
      </c>
      <c r="AN461" s="2" t="str">
        <f t="shared" ref="AN461:AN512" si="50">IF(AM461="","",T461)</f>
        <v/>
      </c>
      <c r="AO461" s="2" t="str">
        <f t="shared" ref="AO461:AO512" si="51">IF(AM461="","",Y461)</f>
        <v/>
      </c>
      <c r="AP461"/>
    </row>
    <row r="462" spans="36:42">
      <c r="AJ462" s="1">
        <v>462</v>
      </c>
      <c r="AK462" s="1" t="str">
        <f t="shared" si="48"/>
        <v/>
      </c>
      <c r="AL462" s="1" t="str">
        <f t="shared" si="49"/>
        <v/>
      </c>
      <c r="AM462" s="2" t="str">
        <f t="shared" ref="AM462:AM512" si="52">IF(AC462="","",IF(AC462&gt;$T$9,"",AJ462))</f>
        <v/>
      </c>
      <c r="AN462" s="2" t="str">
        <f t="shared" si="50"/>
        <v/>
      </c>
      <c r="AO462" s="2" t="str">
        <f t="shared" si="51"/>
        <v/>
      </c>
      <c r="AP462"/>
    </row>
    <row r="463" spans="36:42">
      <c r="AJ463" s="1">
        <v>463</v>
      </c>
      <c r="AK463" s="1" t="str">
        <f t="shared" si="48"/>
        <v/>
      </c>
      <c r="AL463" s="1" t="str">
        <f t="shared" si="49"/>
        <v/>
      </c>
      <c r="AM463" s="2" t="str">
        <f t="shared" si="52"/>
        <v/>
      </c>
      <c r="AN463" s="2" t="str">
        <f t="shared" si="50"/>
        <v/>
      </c>
      <c r="AO463" s="2" t="str">
        <f t="shared" si="51"/>
        <v/>
      </c>
      <c r="AP463"/>
    </row>
    <row r="464" spans="36:42">
      <c r="AJ464" s="1">
        <v>464</v>
      </c>
      <c r="AK464" s="1" t="str">
        <f t="shared" si="48"/>
        <v/>
      </c>
      <c r="AL464" s="1" t="str">
        <f t="shared" si="49"/>
        <v/>
      </c>
      <c r="AM464" s="2" t="str">
        <f t="shared" si="52"/>
        <v/>
      </c>
      <c r="AN464" s="2" t="str">
        <f t="shared" si="50"/>
        <v/>
      </c>
      <c r="AO464" s="2" t="str">
        <f t="shared" si="51"/>
        <v/>
      </c>
      <c r="AP464"/>
    </row>
    <row r="465" spans="36:42">
      <c r="AJ465" s="1">
        <v>465</v>
      </c>
      <c r="AK465" s="1" t="str">
        <f t="shared" si="48"/>
        <v/>
      </c>
      <c r="AL465" s="1" t="str">
        <f t="shared" si="49"/>
        <v/>
      </c>
      <c r="AM465" s="2" t="str">
        <f t="shared" si="52"/>
        <v/>
      </c>
      <c r="AN465" s="2" t="str">
        <f t="shared" si="50"/>
        <v/>
      </c>
      <c r="AO465" s="2" t="str">
        <f t="shared" si="51"/>
        <v/>
      </c>
      <c r="AP465"/>
    </row>
    <row r="466" spans="36:42">
      <c r="AJ466" s="1">
        <v>466</v>
      </c>
      <c r="AK466" s="1" t="str">
        <f t="shared" si="48"/>
        <v/>
      </c>
      <c r="AL466" s="1" t="str">
        <f t="shared" si="49"/>
        <v/>
      </c>
      <c r="AM466" s="2" t="str">
        <f t="shared" si="52"/>
        <v/>
      </c>
      <c r="AN466" s="2" t="str">
        <f t="shared" si="50"/>
        <v/>
      </c>
      <c r="AO466" s="2" t="str">
        <f t="shared" si="51"/>
        <v/>
      </c>
      <c r="AP466"/>
    </row>
    <row r="467" spans="36:42">
      <c r="AJ467" s="1">
        <v>467</v>
      </c>
      <c r="AK467" s="1" t="str">
        <f t="shared" si="48"/>
        <v/>
      </c>
      <c r="AL467" s="1" t="str">
        <f t="shared" si="49"/>
        <v/>
      </c>
      <c r="AM467" s="2" t="str">
        <f t="shared" si="52"/>
        <v/>
      </c>
      <c r="AN467" s="2" t="str">
        <f t="shared" si="50"/>
        <v/>
      </c>
      <c r="AO467" s="2" t="str">
        <f t="shared" si="51"/>
        <v/>
      </c>
      <c r="AP467"/>
    </row>
    <row r="468" spans="36:42">
      <c r="AJ468" s="1">
        <v>468</v>
      </c>
      <c r="AK468" s="1" t="str">
        <f t="shared" si="48"/>
        <v/>
      </c>
      <c r="AL468" s="1" t="str">
        <f t="shared" si="49"/>
        <v/>
      </c>
      <c r="AM468" s="2" t="str">
        <f t="shared" si="52"/>
        <v/>
      </c>
      <c r="AN468" s="2" t="str">
        <f t="shared" si="50"/>
        <v/>
      </c>
      <c r="AO468" s="2" t="str">
        <f t="shared" si="51"/>
        <v/>
      </c>
      <c r="AP468"/>
    </row>
    <row r="469" spans="36:42">
      <c r="AJ469" s="1">
        <v>469</v>
      </c>
      <c r="AK469" s="1" t="str">
        <f t="shared" si="48"/>
        <v/>
      </c>
      <c r="AL469" s="1" t="str">
        <f t="shared" si="49"/>
        <v/>
      </c>
      <c r="AM469" s="2" t="str">
        <f t="shared" si="52"/>
        <v/>
      </c>
      <c r="AN469" s="2" t="str">
        <f t="shared" si="50"/>
        <v/>
      </c>
      <c r="AO469" s="2" t="str">
        <f t="shared" si="51"/>
        <v/>
      </c>
      <c r="AP469"/>
    </row>
    <row r="470" spans="36:42">
      <c r="AJ470" s="1">
        <v>470</v>
      </c>
      <c r="AK470" s="1" t="str">
        <f t="shared" si="48"/>
        <v/>
      </c>
      <c r="AL470" s="1" t="str">
        <f t="shared" si="49"/>
        <v/>
      </c>
      <c r="AM470" s="2" t="str">
        <f t="shared" si="52"/>
        <v/>
      </c>
      <c r="AN470" s="2" t="str">
        <f t="shared" si="50"/>
        <v/>
      </c>
      <c r="AO470" s="2" t="str">
        <f t="shared" si="51"/>
        <v/>
      </c>
      <c r="AP470"/>
    </row>
    <row r="471" spans="36:42">
      <c r="AJ471" s="1">
        <v>471</v>
      </c>
      <c r="AK471" s="1" t="str">
        <f t="shared" si="48"/>
        <v/>
      </c>
      <c r="AL471" s="1" t="str">
        <f t="shared" si="49"/>
        <v/>
      </c>
      <c r="AM471" s="2" t="str">
        <f t="shared" si="52"/>
        <v/>
      </c>
      <c r="AN471" s="2" t="str">
        <f t="shared" si="50"/>
        <v/>
      </c>
      <c r="AO471" s="2" t="str">
        <f t="shared" si="51"/>
        <v/>
      </c>
      <c r="AP471"/>
    </row>
    <row r="472" spans="36:42">
      <c r="AJ472" s="1">
        <v>472</v>
      </c>
      <c r="AK472" s="1" t="str">
        <f t="shared" si="48"/>
        <v/>
      </c>
      <c r="AL472" s="1" t="str">
        <f t="shared" si="49"/>
        <v/>
      </c>
      <c r="AM472" s="2" t="str">
        <f t="shared" si="52"/>
        <v/>
      </c>
      <c r="AN472" s="2" t="str">
        <f t="shared" si="50"/>
        <v/>
      </c>
      <c r="AO472" s="2" t="str">
        <f t="shared" si="51"/>
        <v/>
      </c>
      <c r="AP472"/>
    </row>
    <row r="473" spans="36:42">
      <c r="AJ473" s="1">
        <v>473</v>
      </c>
      <c r="AK473" s="1" t="str">
        <f t="shared" si="48"/>
        <v/>
      </c>
      <c r="AL473" s="1" t="str">
        <f t="shared" si="49"/>
        <v/>
      </c>
      <c r="AM473" s="2" t="str">
        <f t="shared" si="52"/>
        <v/>
      </c>
      <c r="AN473" s="2" t="str">
        <f t="shared" si="50"/>
        <v/>
      </c>
      <c r="AO473" s="2" t="str">
        <f t="shared" si="51"/>
        <v/>
      </c>
      <c r="AP473"/>
    </row>
    <row r="474" spans="36:42">
      <c r="AJ474" s="1">
        <v>474</v>
      </c>
      <c r="AK474" s="1" t="str">
        <f t="shared" si="48"/>
        <v/>
      </c>
      <c r="AL474" s="1" t="str">
        <f t="shared" si="49"/>
        <v/>
      </c>
      <c r="AM474" s="2" t="str">
        <f t="shared" si="52"/>
        <v/>
      </c>
      <c r="AN474" s="2" t="str">
        <f t="shared" si="50"/>
        <v/>
      </c>
      <c r="AO474" s="2" t="str">
        <f t="shared" si="51"/>
        <v/>
      </c>
      <c r="AP474"/>
    </row>
    <row r="475" spans="36:42">
      <c r="AJ475" s="1">
        <v>475</v>
      </c>
      <c r="AK475" s="1" t="str">
        <f t="shared" si="48"/>
        <v/>
      </c>
      <c r="AL475" s="1" t="str">
        <f t="shared" si="49"/>
        <v/>
      </c>
      <c r="AM475" s="2" t="str">
        <f t="shared" si="52"/>
        <v/>
      </c>
      <c r="AN475" s="2" t="str">
        <f t="shared" si="50"/>
        <v/>
      </c>
      <c r="AO475" s="2" t="str">
        <f t="shared" si="51"/>
        <v/>
      </c>
      <c r="AP475"/>
    </row>
    <row r="476" spans="36:42">
      <c r="AJ476" s="1">
        <v>476</v>
      </c>
      <c r="AK476" s="1" t="str">
        <f t="shared" si="48"/>
        <v/>
      </c>
      <c r="AL476" s="1" t="str">
        <f t="shared" si="49"/>
        <v/>
      </c>
      <c r="AM476" s="2" t="str">
        <f t="shared" si="52"/>
        <v/>
      </c>
      <c r="AN476" s="2" t="str">
        <f t="shared" si="50"/>
        <v/>
      </c>
      <c r="AO476" s="2" t="str">
        <f t="shared" si="51"/>
        <v/>
      </c>
      <c r="AP476"/>
    </row>
    <row r="477" spans="36:42">
      <c r="AJ477" s="1">
        <v>477</v>
      </c>
      <c r="AK477" s="1" t="str">
        <f t="shared" si="48"/>
        <v/>
      </c>
      <c r="AL477" s="1" t="str">
        <f t="shared" si="49"/>
        <v/>
      </c>
      <c r="AM477" s="2" t="str">
        <f t="shared" si="52"/>
        <v/>
      </c>
      <c r="AN477" s="2" t="str">
        <f t="shared" si="50"/>
        <v/>
      </c>
      <c r="AO477" s="2" t="str">
        <f t="shared" si="51"/>
        <v/>
      </c>
      <c r="AP477"/>
    </row>
    <row r="478" spans="36:42">
      <c r="AJ478" s="1">
        <v>478</v>
      </c>
      <c r="AK478" s="1" t="str">
        <f t="shared" si="48"/>
        <v/>
      </c>
      <c r="AL478" s="1" t="str">
        <f t="shared" si="49"/>
        <v/>
      </c>
      <c r="AM478" s="2" t="str">
        <f t="shared" si="52"/>
        <v/>
      </c>
      <c r="AN478" s="2" t="str">
        <f t="shared" si="50"/>
        <v/>
      </c>
      <c r="AO478" s="2" t="str">
        <f t="shared" si="51"/>
        <v/>
      </c>
      <c r="AP478"/>
    </row>
    <row r="479" spans="36:42">
      <c r="AJ479" s="1">
        <v>479</v>
      </c>
      <c r="AK479" s="1" t="str">
        <f t="shared" si="48"/>
        <v/>
      </c>
      <c r="AL479" s="1" t="str">
        <f t="shared" si="49"/>
        <v/>
      </c>
      <c r="AM479" s="2" t="str">
        <f t="shared" si="52"/>
        <v/>
      </c>
      <c r="AN479" s="2" t="str">
        <f t="shared" si="50"/>
        <v/>
      </c>
      <c r="AO479" s="2" t="str">
        <f t="shared" si="51"/>
        <v/>
      </c>
      <c r="AP479"/>
    </row>
    <row r="480" spans="36:42">
      <c r="AJ480" s="1">
        <v>480</v>
      </c>
      <c r="AK480" s="1" t="str">
        <f t="shared" si="48"/>
        <v/>
      </c>
      <c r="AL480" s="1" t="str">
        <f t="shared" si="49"/>
        <v/>
      </c>
      <c r="AM480" s="2" t="str">
        <f t="shared" si="52"/>
        <v/>
      </c>
      <c r="AN480" s="2" t="str">
        <f t="shared" si="50"/>
        <v/>
      </c>
      <c r="AO480" s="2" t="str">
        <f t="shared" si="51"/>
        <v/>
      </c>
      <c r="AP480"/>
    </row>
    <row r="481" spans="36:42">
      <c r="AJ481" s="1">
        <v>481</v>
      </c>
      <c r="AK481" s="1" t="str">
        <f t="shared" si="48"/>
        <v/>
      </c>
      <c r="AL481" s="1" t="str">
        <f t="shared" si="49"/>
        <v/>
      </c>
      <c r="AM481" s="2" t="str">
        <f t="shared" si="52"/>
        <v/>
      </c>
      <c r="AN481" s="2" t="str">
        <f t="shared" si="50"/>
        <v/>
      </c>
      <c r="AO481" s="2" t="str">
        <f t="shared" si="51"/>
        <v/>
      </c>
      <c r="AP481"/>
    </row>
    <row r="482" spans="36:42">
      <c r="AJ482" s="1">
        <v>482</v>
      </c>
      <c r="AK482" s="1" t="str">
        <f t="shared" si="48"/>
        <v/>
      </c>
      <c r="AL482" s="1" t="str">
        <f t="shared" si="49"/>
        <v/>
      </c>
      <c r="AM482" s="2" t="str">
        <f t="shared" si="52"/>
        <v/>
      </c>
      <c r="AN482" s="2" t="str">
        <f t="shared" si="50"/>
        <v/>
      </c>
      <c r="AO482" s="2" t="str">
        <f t="shared" si="51"/>
        <v/>
      </c>
      <c r="AP482"/>
    </row>
    <row r="483" spans="36:42">
      <c r="AJ483" s="1">
        <v>483</v>
      </c>
      <c r="AK483" s="1" t="str">
        <f t="shared" si="48"/>
        <v/>
      </c>
      <c r="AL483" s="1" t="str">
        <f t="shared" si="49"/>
        <v/>
      </c>
      <c r="AM483" s="2" t="str">
        <f t="shared" si="52"/>
        <v/>
      </c>
      <c r="AN483" s="2" t="str">
        <f t="shared" si="50"/>
        <v/>
      </c>
      <c r="AO483" s="2" t="str">
        <f t="shared" si="51"/>
        <v/>
      </c>
      <c r="AP483"/>
    </row>
    <row r="484" spans="36:42">
      <c r="AJ484" s="1">
        <v>484</v>
      </c>
      <c r="AK484" s="1" t="str">
        <f t="shared" si="48"/>
        <v/>
      </c>
      <c r="AL484" s="1" t="str">
        <f t="shared" si="49"/>
        <v/>
      </c>
      <c r="AM484" s="2" t="str">
        <f t="shared" si="52"/>
        <v/>
      </c>
      <c r="AN484" s="2" t="str">
        <f t="shared" si="50"/>
        <v/>
      </c>
      <c r="AO484" s="2" t="str">
        <f t="shared" si="51"/>
        <v/>
      </c>
      <c r="AP484"/>
    </row>
    <row r="485" spans="36:42">
      <c r="AJ485" s="1">
        <v>485</v>
      </c>
      <c r="AK485" s="1" t="str">
        <f t="shared" si="48"/>
        <v/>
      </c>
      <c r="AL485" s="1" t="str">
        <f t="shared" si="49"/>
        <v/>
      </c>
      <c r="AM485" s="2" t="str">
        <f t="shared" si="52"/>
        <v/>
      </c>
      <c r="AN485" s="2" t="str">
        <f t="shared" si="50"/>
        <v/>
      </c>
      <c r="AO485" s="2" t="str">
        <f t="shared" si="51"/>
        <v/>
      </c>
      <c r="AP485"/>
    </row>
    <row r="486" spans="36:42">
      <c r="AJ486" s="1">
        <v>486</v>
      </c>
      <c r="AK486" s="1" t="str">
        <f t="shared" si="48"/>
        <v/>
      </c>
      <c r="AL486" s="1" t="str">
        <f t="shared" si="49"/>
        <v/>
      </c>
      <c r="AM486" s="2" t="str">
        <f t="shared" si="52"/>
        <v/>
      </c>
      <c r="AN486" s="2" t="str">
        <f t="shared" si="50"/>
        <v/>
      </c>
      <c r="AO486" s="2" t="str">
        <f t="shared" si="51"/>
        <v/>
      </c>
      <c r="AP486"/>
    </row>
    <row r="487" spans="36:42">
      <c r="AJ487" s="1">
        <v>487</v>
      </c>
      <c r="AK487" s="1" t="str">
        <f t="shared" si="48"/>
        <v/>
      </c>
      <c r="AL487" s="1" t="str">
        <f t="shared" si="49"/>
        <v/>
      </c>
      <c r="AM487" s="2" t="str">
        <f t="shared" si="52"/>
        <v/>
      </c>
      <c r="AN487" s="2" t="str">
        <f t="shared" si="50"/>
        <v/>
      </c>
      <c r="AO487" s="2" t="str">
        <f t="shared" si="51"/>
        <v/>
      </c>
      <c r="AP487"/>
    </row>
    <row r="488" spans="36:42">
      <c r="AJ488" s="1">
        <v>488</v>
      </c>
      <c r="AK488" s="1" t="str">
        <f t="shared" si="48"/>
        <v/>
      </c>
      <c r="AL488" s="1" t="str">
        <f t="shared" si="49"/>
        <v/>
      </c>
      <c r="AM488" s="2" t="str">
        <f t="shared" si="52"/>
        <v/>
      </c>
      <c r="AN488" s="2" t="str">
        <f t="shared" si="50"/>
        <v/>
      </c>
      <c r="AO488" s="2" t="str">
        <f t="shared" si="51"/>
        <v/>
      </c>
      <c r="AP488"/>
    </row>
    <row r="489" spans="36:42">
      <c r="AJ489" s="1">
        <v>489</v>
      </c>
      <c r="AK489" s="1" t="str">
        <f t="shared" si="48"/>
        <v/>
      </c>
      <c r="AL489" s="1" t="str">
        <f t="shared" si="49"/>
        <v/>
      </c>
      <c r="AM489" s="2" t="str">
        <f t="shared" si="52"/>
        <v/>
      </c>
      <c r="AN489" s="2" t="str">
        <f t="shared" si="50"/>
        <v/>
      </c>
      <c r="AO489" s="2" t="str">
        <f t="shared" si="51"/>
        <v/>
      </c>
      <c r="AP489"/>
    </row>
    <row r="490" spans="36:42">
      <c r="AJ490" s="1">
        <v>490</v>
      </c>
      <c r="AK490" s="1" t="str">
        <f t="shared" si="48"/>
        <v/>
      </c>
      <c r="AL490" s="1" t="str">
        <f t="shared" si="49"/>
        <v/>
      </c>
      <c r="AM490" s="2" t="str">
        <f t="shared" si="52"/>
        <v/>
      </c>
      <c r="AN490" s="2" t="str">
        <f t="shared" si="50"/>
        <v/>
      </c>
      <c r="AO490" s="2" t="str">
        <f t="shared" si="51"/>
        <v/>
      </c>
      <c r="AP490"/>
    </row>
    <row r="491" spans="36:42">
      <c r="AJ491" s="1">
        <v>491</v>
      </c>
      <c r="AK491" s="1" t="str">
        <f t="shared" si="48"/>
        <v/>
      </c>
      <c r="AL491" s="1" t="str">
        <f t="shared" si="49"/>
        <v/>
      </c>
      <c r="AM491" s="2" t="str">
        <f t="shared" si="52"/>
        <v/>
      </c>
      <c r="AN491" s="2" t="str">
        <f t="shared" si="50"/>
        <v/>
      </c>
      <c r="AO491" s="2" t="str">
        <f t="shared" si="51"/>
        <v/>
      </c>
      <c r="AP491"/>
    </row>
    <row r="492" spans="36:42">
      <c r="AJ492" s="1">
        <v>492</v>
      </c>
      <c r="AK492" s="1" t="str">
        <f t="shared" si="48"/>
        <v/>
      </c>
      <c r="AL492" s="1" t="str">
        <f t="shared" si="49"/>
        <v/>
      </c>
      <c r="AM492" s="2" t="str">
        <f t="shared" si="52"/>
        <v/>
      </c>
      <c r="AN492" s="2" t="str">
        <f t="shared" si="50"/>
        <v/>
      </c>
      <c r="AO492" s="2" t="str">
        <f t="shared" si="51"/>
        <v/>
      </c>
      <c r="AP492"/>
    </row>
    <row r="493" spans="36:42">
      <c r="AJ493" s="1">
        <v>493</v>
      </c>
      <c r="AK493" s="1" t="str">
        <f t="shared" si="48"/>
        <v/>
      </c>
      <c r="AL493" s="1" t="str">
        <f t="shared" si="49"/>
        <v/>
      </c>
      <c r="AM493" s="2" t="str">
        <f t="shared" si="52"/>
        <v/>
      </c>
      <c r="AN493" s="2" t="str">
        <f t="shared" si="50"/>
        <v/>
      </c>
      <c r="AO493" s="2" t="str">
        <f t="shared" si="51"/>
        <v/>
      </c>
      <c r="AP493"/>
    </row>
    <row r="494" spans="36:42">
      <c r="AJ494" s="1">
        <v>494</v>
      </c>
      <c r="AK494" s="1" t="str">
        <f t="shared" si="48"/>
        <v/>
      </c>
      <c r="AL494" s="1" t="str">
        <f t="shared" si="49"/>
        <v/>
      </c>
      <c r="AM494" s="2" t="str">
        <f t="shared" si="52"/>
        <v/>
      </c>
      <c r="AN494" s="2" t="str">
        <f t="shared" si="50"/>
        <v/>
      </c>
      <c r="AO494" s="2" t="str">
        <f t="shared" si="51"/>
        <v/>
      </c>
      <c r="AP494"/>
    </row>
    <row r="495" spans="36:42">
      <c r="AJ495" s="1">
        <v>495</v>
      </c>
      <c r="AK495" s="1" t="str">
        <f t="shared" si="48"/>
        <v/>
      </c>
      <c r="AL495" s="1" t="str">
        <f t="shared" si="49"/>
        <v/>
      </c>
      <c r="AM495" s="2" t="str">
        <f t="shared" si="52"/>
        <v/>
      </c>
      <c r="AN495" s="2" t="str">
        <f t="shared" si="50"/>
        <v/>
      </c>
      <c r="AO495" s="2" t="str">
        <f t="shared" si="51"/>
        <v/>
      </c>
      <c r="AP495"/>
    </row>
    <row r="496" spans="36:42">
      <c r="AJ496" s="1">
        <v>496</v>
      </c>
      <c r="AK496" s="1" t="str">
        <f t="shared" si="48"/>
        <v/>
      </c>
      <c r="AL496" s="1" t="str">
        <f t="shared" si="49"/>
        <v/>
      </c>
      <c r="AM496" s="2" t="str">
        <f t="shared" si="52"/>
        <v/>
      </c>
      <c r="AN496" s="2" t="str">
        <f t="shared" si="50"/>
        <v/>
      </c>
      <c r="AO496" s="2" t="str">
        <f t="shared" si="51"/>
        <v/>
      </c>
      <c r="AP496"/>
    </row>
    <row r="497" spans="36:42">
      <c r="AJ497" s="1">
        <v>497</v>
      </c>
      <c r="AK497" s="1" t="str">
        <f t="shared" si="48"/>
        <v/>
      </c>
      <c r="AL497" s="1" t="str">
        <f t="shared" si="49"/>
        <v/>
      </c>
      <c r="AM497" s="2" t="str">
        <f t="shared" si="52"/>
        <v/>
      </c>
      <c r="AN497" s="2" t="str">
        <f t="shared" si="50"/>
        <v/>
      </c>
      <c r="AO497" s="2" t="str">
        <f t="shared" si="51"/>
        <v/>
      </c>
      <c r="AP497"/>
    </row>
    <row r="498" spans="36:42">
      <c r="AJ498" s="1">
        <v>498</v>
      </c>
      <c r="AK498" s="1" t="str">
        <f t="shared" si="48"/>
        <v/>
      </c>
      <c r="AL498" s="1" t="str">
        <f t="shared" si="49"/>
        <v/>
      </c>
      <c r="AM498" s="2" t="str">
        <f t="shared" si="52"/>
        <v/>
      </c>
      <c r="AN498" s="2" t="str">
        <f t="shared" si="50"/>
        <v/>
      </c>
      <c r="AO498" s="2" t="str">
        <f t="shared" si="51"/>
        <v/>
      </c>
      <c r="AP498"/>
    </row>
    <row r="499" spans="36:42">
      <c r="AJ499" s="1">
        <v>499</v>
      </c>
      <c r="AK499" s="1" t="str">
        <f t="shared" si="48"/>
        <v/>
      </c>
      <c r="AL499" s="1" t="str">
        <f t="shared" si="49"/>
        <v/>
      </c>
      <c r="AM499" s="2" t="str">
        <f t="shared" si="52"/>
        <v/>
      </c>
      <c r="AN499" s="2" t="str">
        <f t="shared" si="50"/>
        <v/>
      </c>
      <c r="AO499" s="2" t="str">
        <f t="shared" si="51"/>
        <v/>
      </c>
      <c r="AP499"/>
    </row>
    <row r="500" spans="36:42">
      <c r="AJ500" s="1">
        <v>500</v>
      </c>
      <c r="AK500" s="1" t="str">
        <f t="shared" si="48"/>
        <v/>
      </c>
      <c r="AL500" s="1" t="str">
        <f t="shared" si="49"/>
        <v/>
      </c>
      <c r="AM500" s="2" t="str">
        <f t="shared" si="52"/>
        <v/>
      </c>
      <c r="AN500" s="2" t="str">
        <f t="shared" si="50"/>
        <v/>
      </c>
      <c r="AO500" s="2" t="str">
        <f t="shared" si="51"/>
        <v/>
      </c>
      <c r="AP500"/>
    </row>
    <row r="501" spans="36:42">
      <c r="AJ501" s="1">
        <v>501</v>
      </c>
      <c r="AK501" s="1" t="str">
        <f t="shared" si="48"/>
        <v/>
      </c>
      <c r="AL501" s="1" t="str">
        <f t="shared" si="49"/>
        <v/>
      </c>
      <c r="AM501" s="2" t="str">
        <f t="shared" si="52"/>
        <v/>
      </c>
      <c r="AN501" s="2" t="str">
        <f t="shared" si="50"/>
        <v/>
      </c>
      <c r="AO501" s="2" t="str">
        <f t="shared" si="51"/>
        <v/>
      </c>
      <c r="AP501"/>
    </row>
    <row r="502" spans="36:42">
      <c r="AJ502" s="1">
        <v>502</v>
      </c>
      <c r="AK502" s="1" t="str">
        <f t="shared" si="48"/>
        <v/>
      </c>
      <c r="AL502" s="1" t="str">
        <f t="shared" si="49"/>
        <v/>
      </c>
      <c r="AM502" s="2" t="str">
        <f t="shared" si="52"/>
        <v/>
      </c>
      <c r="AN502" s="2" t="str">
        <f t="shared" si="50"/>
        <v/>
      </c>
      <c r="AO502" s="2" t="str">
        <f t="shared" si="51"/>
        <v/>
      </c>
      <c r="AP502"/>
    </row>
    <row r="503" spans="36:42">
      <c r="AJ503" s="1">
        <v>503</v>
      </c>
      <c r="AK503" s="1" t="str">
        <f t="shared" si="48"/>
        <v/>
      </c>
      <c r="AL503" s="1" t="str">
        <f t="shared" si="49"/>
        <v/>
      </c>
      <c r="AM503" s="2" t="str">
        <f t="shared" si="52"/>
        <v/>
      </c>
      <c r="AN503" s="2" t="str">
        <f t="shared" si="50"/>
        <v/>
      </c>
      <c r="AO503" s="2" t="str">
        <f t="shared" si="51"/>
        <v/>
      </c>
      <c r="AP503"/>
    </row>
    <row r="504" spans="36:42">
      <c r="AJ504" s="1">
        <v>504</v>
      </c>
      <c r="AK504" s="1" t="str">
        <f t="shared" si="48"/>
        <v/>
      </c>
      <c r="AL504" s="1" t="str">
        <f t="shared" si="49"/>
        <v/>
      </c>
      <c r="AM504" s="2" t="str">
        <f t="shared" si="52"/>
        <v/>
      </c>
      <c r="AN504" s="2" t="str">
        <f t="shared" si="50"/>
        <v/>
      </c>
      <c r="AO504" s="2" t="str">
        <f t="shared" si="51"/>
        <v/>
      </c>
      <c r="AP504"/>
    </row>
    <row r="505" spans="36:42">
      <c r="AJ505" s="1">
        <v>505</v>
      </c>
      <c r="AK505" s="1" t="str">
        <f t="shared" si="48"/>
        <v/>
      </c>
      <c r="AL505" s="1" t="str">
        <f t="shared" si="49"/>
        <v/>
      </c>
      <c r="AM505" s="2" t="str">
        <f t="shared" si="52"/>
        <v/>
      </c>
      <c r="AN505" s="2" t="str">
        <f t="shared" si="50"/>
        <v/>
      </c>
      <c r="AO505" s="2" t="str">
        <f t="shared" si="51"/>
        <v/>
      </c>
      <c r="AP505"/>
    </row>
    <row r="506" spans="36:42">
      <c r="AJ506" s="1">
        <v>506</v>
      </c>
      <c r="AK506" s="1" t="str">
        <f t="shared" si="48"/>
        <v/>
      </c>
      <c r="AL506" s="1" t="str">
        <f t="shared" si="49"/>
        <v/>
      </c>
      <c r="AM506" s="2" t="str">
        <f t="shared" si="52"/>
        <v/>
      </c>
      <c r="AN506" s="2" t="str">
        <f t="shared" si="50"/>
        <v/>
      </c>
      <c r="AO506" s="2" t="str">
        <f t="shared" si="51"/>
        <v/>
      </c>
      <c r="AP506"/>
    </row>
    <row r="507" spans="36:42">
      <c r="AJ507" s="1">
        <v>507</v>
      </c>
      <c r="AK507" s="1" t="str">
        <f t="shared" si="48"/>
        <v/>
      </c>
      <c r="AL507" s="1" t="str">
        <f t="shared" si="49"/>
        <v/>
      </c>
      <c r="AM507" s="2" t="str">
        <f t="shared" si="52"/>
        <v/>
      </c>
      <c r="AN507" s="2" t="str">
        <f t="shared" si="50"/>
        <v/>
      </c>
      <c r="AO507" s="2" t="str">
        <f t="shared" si="51"/>
        <v/>
      </c>
      <c r="AP507"/>
    </row>
    <row r="508" spans="36:42">
      <c r="AJ508" s="1">
        <v>508</v>
      </c>
      <c r="AK508" s="1" t="str">
        <f t="shared" si="48"/>
        <v/>
      </c>
      <c r="AL508" s="1" t="str">
        <f t="shared" si="49"/>
        <v/>
      </c>
      <c r="AM508" s="2" t="str">
        <f t="shared" si="52"/>
        <v/>
      </c>
      <c r="AN508" s="2" t="str">
        <f t="shared" si="50"/>
        <v/>
      </c>
      <c r="AO508" s="2" t="str">
        <f t="shared" si="51"/>
        <v/>
      </c>
      <c r="AP508"/>
    </row>
    <row r="509" spans="36:42">
      <c r="AJ509" s="1">
        <v>509</v>
      </c>
      <c r="AK509" s="1" t="str">
        <f t="shared" si="48"/>
        <v/>
      </c>
      <c r="AL509" s="1" t="str">
        <f t="shared" si="49"/>
        <v/>
      </c>
      <c r="AM509" s="2" t="str">
        <f t="shared" si="52"/>
        <v/>
      </c>
      <c r="AN509" s="2" t="str">
        <f t="shared" si="50"/>
        <v/>
      </c>
      <c r="AO509" s="2" t="str">
        <f t="shared" si="51"/>
        <v/>
      </c>
      <c r="AP509"/>
    </row>
    <row r="510" spans="36:42">
      <c r="AJ510" s="1">
        <v>510</v>
      </c>
      <c r="AK510" s="1" t="str">
        <f t="shared" si="48"/>
        <v/>
      </c>
      <c r="AL510" s="1" t="str">
        <f t="shared" si="49"/>
        <v/>
      </c>
      <c r="AM510" s="2" t="str">
        <f t="shared" si="52"/>
        <v/>
      </c>
      <c r="AN510" s="2" t="str">
        <f t="shared" si="50"/>
        <v/>
      </c>
      <c r="AO510" s="2" t="str">
        <f t="shared" si="51"/>
        <v/>
      </c>
      <c r="AP510"/>
    </row>
    <row r="511" spans="36:42">
      <c r="AJ511" s="1">
        <v>511</v>
      </c>
      <c r="AK511" s="1" t="str">
        <f t="shared" si="48"/>
        <v/>
      </c>
      <c r="AL511" s="1" t="str">
        <f t="shared" si="49"/>
        <v/>
      </c>
      <c r="AM511" s="2" t="str">
        <f t="shared" si="52"/>
        <v/>
      </c>
      <c r="AN511" s="2" t="str">
        <f t="shared" si="50"/>
        <v/>
      </c>
      <c r="AO511" s="2" t="str">
        <f t="shared" si="51"/>
        <v/>
      </c>
      <c r="AP511"/>
    </row>
    <row r="512" spans="36:42">
      <c r="AJ512" s="1">
        <v>512</v>
      </c>
      <c r="AK512" s="1" t="str">
        <f t="shared" si="48"/>
        <v/>
      </c>
      <c r="AL512" s="1" t="str">
        <f t="shared" si="49"/>
        <v/>
      </c>
      <c r="AM512" s="2" t="str">
        <f t="shared" si="52"/>
        <v/>
      </c>
      <c r="AN512" s="2" t="str">
        <f t="shared" si="50"/>
        <v/>
      </c>
      <c r="AO512" s="2" t="str">
        <f t="shared" si="51"/>
        <v/>
      </c>
      <c r="AP512"/>
    </row>
  </sheetData>
  <pageMargins left="0.7" right="0.7" top="0.75" bottom="0.75" header="0.3" footer="0.3"/>
  <pageSetup paperSize="9" orientation="portrait" horizontalDpi="4294967295" verticalDpi="4294967295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91822C-15D1-4084-B359-BDE652096DB2}">
  <dimension ref="E1:AO512"/>
  <sheetViews>
    <sheetView topLeftCell="AD1" zoomScale="85" zoomScaleNormal="85" workbookViewId="0">
      <selection activeCell="P21" sqref="P21"/>
    </sheetView>
  </sheetViews>
  <sheetFormatPr defaultRowHeight="15"/>
  <cols>
    <col min="5" max="5" width="81.85546875" bestFit="1" customWidth="1"/>
    <col min="6" max="6" width="38.5703125" bestFit="1" customWidth="1"/>
    <col min="7" max="7" width="31.5703125" bestFit="1" customWidth="1"/>
    <col min="8" max="8" width="47.85546875" bestFit="1" customWidth="1"/>
    <col min="9" max="9" width="25" bestFit="1" customWidth="1"/>
    <col min="10" max="10" width="13" bestFit="1" customWidth="1"/>
    <col min="14" max="14" width="54.28515625" bestFit="1" customWidth="1"/>
    <col min="15" max="15" width="44.28515625" bestFit="1" customWidth="1"/>
    <col min="16" max="16" width="26.28515625" bestFit="1" customWidth="1"/>
    <col min="17" max="17" width="43.140625" customWidth="1"/>
    <col min="18" max="18" width="29.5703125" bestFit="1" customWidth="1"/>
    <col min="19" max="19" width="27" bestFit="1" customWidth="1"/>
    <col min="20" max="20" width="18.7109375" bestFit="1" customWidth="1"/>
    <col min="30" max="30" width="62" style="1" bestFit="1" customWidth="1"/>
    <col min="31" max="31" width="18.42578125" style="1" bestFit="1" customWidth="1"/>
    <col min="32" max="32" width="18.28515625" style="1" bestFit="1" customWidth="1"/>
    <col min="33" max="33" width="23.140625" style="1" bestFit="1" customWidth="1"/>
    <col min="34" max="34" width="23.28515625" style="1" bestFit="1" customWidth="1"/>
    <col min="35" max="35" width="10.28515625" style="1" customWidth="1"/>
    <col min="36" max="36" width="29.85546875" style="1" bestFit="1" customWidth="1"/>
    <col min="37" max="37" width="26.85546875" style="17" bestFit="1" customWidth="1"/>
    <col min="38" max="40" width="26.85546875" style="17" customWidth="1"/>
    <col min="41" max="41" width="26" style="17" bestFit="1" customWidth="1"/>
  </cols>
  <sheetData>
    <row r="1" spans="5:41">
      <c r="AI1" s="1">
        <v>1</v>
      </c>
    </row>
    <row r="2" spans="5:41" ht="18">
      <c r="E2" t="s">
        <v>21</v>
      </c>
      <c r="F2">
        <v>0</v>
      </c>
      <c r="H2" s="6" t="s">
        <v>29</v>
      </c>
      <c r="I2" s="6"/>
      <c r="N2" s="3" t="s">
        <v>0</v>
      </c>
      <c r="O2" s="3">
        <f ca="1">0.5*(AVERAGE(INDIRECT("AH"&amp;AJ10):INDIRECT("AH"&amp;AJ11))-AVERAGE(INDIRECT("AG"&amp;AJ10):INDIRECT("AG"&amp;AJ11)))</f>
        <v>6.7798048974057279E-2</v>
      </c>
      <c r="AI2" s="1">
        <v>2</v>
      </c>
    </row>
    <row r="3" spans="5:41" ht="18">
      <c r="E3" t="s">
        <v>22</v>
      </c>
      <c r="F3">
        <v>7</v>
      </c>
      <c r="H3" s="6" t="s">
        <v>5</v>
      </c>
      <c r="I3" s="19">
        <v>0.75</v>
      </c>
      <c r="N3" s="4" t="s">
        <v>1</v>
      </c>
      <c r="O3" s="4">
        <v>1.3791034067792607</v>
      </c>
      <c r="AI3" s="1">
        <v>3</v>
      </c>
    </row>
    <row r="4" spans="5:41">
      <c r="E4" t="s">
        <v>23</v>
      </c>
      <c r="F4">
        <v>27</v>
      </c>
      <c r="H4" s="6" t="s">
        <v>6</v>
      </c>
      <c r="I4" s="19">
        <v>4.45</v>
      </c>
      <c r="N4" s="4" t="s">
        <v>2</v>
      </c>
      <c r="O4" s="4">
        <v>6.5165588632204754</v>
      </c>
      <c r="AI4" s="1">
        <v>4</v>
      </c>
    </row>
    <row r="5" spans="5:41">
      <c r="N5" s="4" t="s">
        <v>3</v>
      </c>
      <c r="O5" s="4">
        <v>6.3734770486482191</v>
      </c>
      <c r="AI5" s="1">
        <v>5</v>
      </c>
    </row>
    <row r="6" spans="5:41" ht="17.25">
      <c r="N6" s="6" t="s">
        <v>30</v>
      </c>
      <c r="O6" s="6" cm="1">
        <f t="array" aca="1" ref="O6" ca="1">1-(SUM((INDIRECT("o"&amp;AJ10):INDIRECT("o"&amp;AJ11)-INDIRECT("T"&amp;AJ10):INDIRECT("T"&amp;AJ11))^2)/(SUM((INDIRECT("o"&amp;AJ10):INDIRECT("o"&amp;AJ11)-AVERAGE(INDIRECT("o"&amp;AJ10):INDIRECT("o"&amp;AJ11)))^2)))</f>
        <v>0.99098219217934624</v>
      </c>
      <c r="AI6" s="1">
        <v>6</v>
      </c>
    </row>
    <row r="7" spans="5:41">
      <c r="E7" t="s">
        <v>4</v>
      </c>
      <c r="F7">
        <v>32</v>
      </c>
      <c r="AI7" s="1">
        <v>7</v>
      </c>
    </row>
    <row r="8" spans="5:41">
      <c r="E8" t="s">
        <v>26</v>
      </c>
      <c r="F8">
        <v>32</v>
      </c>
      <c r="AI8" s="1">
        <v>8</v>
      </c>
    </row>
    <row r="9" spans="5:41">
      <c r="E9" t="s">
        <v>35</v>
      </c>
      <c r="F9">
        <v>20</v>
      </c>
      <c r="AI9" s="1">
        <v>9</v>
      </c>
    </row>
    <row r="10" spans="5:41" ht="19.5">
      <c r="E10" s="10" t="s">
        <v>201</v>
      </c>
      <c r="F10" s="10">
        <v>47.5</v>
      </c>
      <c r="G10" s="10"/>
      <c r="H10" s="10"/>
      <c r="AD10" s="1" t="s">
        <v>7</v>
      </c>
      <c r="AI10" s="1">
        <v>10</v>
      </c>
      <c r="AJ10" s="1">
        <f>MIN(AJ13:AJ512)</f>
        <v>19</v>
      </c>
    </row>
    <row r="11" spans="5:41" ht="18.75">
      <c r="E11" s="10" t="s">
        <v>27</v>
      </c>
      <c r="F11" s="10">
        <v>0.01</v>
      </c>
      <c r="G11" s="6" t="s">
        <v>34</v>
      </c>
      <c r="H11" s="6"/>
      <c r="I11" s="6"/>
      <c r="J11" s="6"/>
      <c r="AD11" s="1" t="s">
        <v>10</v>
      </c>
      <c r="AE11" s="1">
        <f ca="1">AVERAGE(AD13:INDIRECT("AB"&amp;AJ11))</f>
        <v>1.7923782052264752E-3</v>
      </c>
      <c r="AI11" s="1">
        <v>11</v>
      </c>
      <c r="AJ11" s="1">
        <f>MAX(AJ13:AJ512)</f>
        <v>39</v>
      </c>
      <c r="AK11" s="18" t="s">
        <v>25</v>
      </c>
    </row>
    <row r="12" spans="5:41" ht="18">
      <c r="E12" t="s">
        <v>28</v>
      </c>
      <c r="F12" t="s">
        <v>36</v>
      </c>
      <c r="G12" s="6" t="s">
        <v>20</v>
      </c>
      <c r="H12" s="6" t="s">
        <v>31</v>
      </c>
      <c r="I12" s="6" t="s">
        <v>8</v>
      </c>
      <c r="J12" s="6" t="s">
        <v>9</v>
      </c>
      <c r="O12" t="s">
        <v>32</v>
      </c>
      <c r="P12" t="s">
        <v>13</v>
      </c>
      <c r="Q12" t="s">
        <v>172</v>
      </c>
      <c r="R12" t="s">
        <v>33</v>
      </c>
      <c r="S12" t="s">
        <v>16</v>
      </c>
      <c r="T12" s="11" t="s">
        <v>17</v>
      </c>
      <c r="AD12" s="1" t="s">
        <v>18</v>
      </c>
      <c r="AE12" s="1" t="s">
        <v>75</v>
      </c>
      <c r="AF12" s="1" t="s">
        <v>76</v>
      </c>
      <c r="AG12" s="1" t="s">
        <v>77</v>
      </c>
      <c r="AH12" s="1" t="s">
        <v>78</v>
      </c>
      <c r="AI12" s="1">
        <v>12</v>
      </c>
      <c r="AJ12" s="1" t="s">
        <v>24</v>
      </c>
      <c r="AK12" s="17" t="s">
        <v>13</v>
      </c>
      <c r="AL12" s="17" t="s">
        <v>172</v>
      </c>
      <c r="AM12" s="17" t="s">
        <v>15</v>
      </c>
      <c r="AN12" s="5" t="s">
        <v>16</v>
      </c>
      <c r="AO12" s="17" t="s">
        <v>19</v>
      </c>
    </row>
    <row r="13" spans="5:41" s="7" customFormat="1">
      <c r="E13" s="7">
        <v>1</v>
      </c>
      <c r="F13" s="7">
        <f t="shared" ref="F13:F44" si="0">(E13-($F$8/2)-0.5)*$F$7/$F$8+$F$9</f>
        <v>4.5</v>
      </c>
      <c r="G13" s="7">
        <v>-5.7710999999999998E-2</v>
      </c>
      <c r="H13" s="7">
        <v>6.3871890000000002</v>
      </c>
      <c r="I13" s="14">
        <v>1825350</v>
      </c>
      <c r="J13" s="14">
        <v>394201</v>
      </c>
      <c r="O13" s="7" t="str">
        <f>IF($E13&lt;$F$3,"",IF($E13&gt;$F$4,"",H13+($F$2-G13)))</f>
        <v/>
      </c>
      <c r="P13" s="15" t="str">
        <f t="shared" ref="P13:P44" si="1">IF($E13&lt;$F$3,"",IF($E13&gt;$F$4,"",$F$10*I13/J13))</f>
        <v/>
      </c>
      <c r="Q13" s="7" t="str">
        <f t="shared" ref="Q13:Q44" si="2">IF($E13&lt;$F$3,"",IF($E13&gt;$F$4,"",$F$11+(-(10^-$O$3)+SQRT((10^-(2*$O$3))+4*(10^-$O$3)*P13*0.001))/2))</f>
        <v/>
      </c>
      <c r="R13" s="7" t="str">
        <f t="shared" ref="R13:R44" si="3">IF($E13&lt;$F$3,"",IF($E13&gt;$F$4,"",10^-($I$3*SQRT(Q13)/(1+$I$4*SQRT(Q13)))))</f>
        <v/>
      </c>
      <c r="S13" s="7" t="str">
        <f t="shared" ref="S13:S44" si="4">IF($E13&lt;$F$3,"",IF($E13&gt;$F$4,"",(10^-$O$3)/R13^2))</f>
        <v/>
      </c>
      <c r="T13" s="7" t="str">
        <f t="shared" ref="T13:T44" si="5">IF($E13&lt;$F$3,"",IF($E13&gt;$F$4,"",$O$5*(-S13+SQRT((S13^2)+4*S13*P13*0.001))/(2*P13*0.001)+$O$4*(1-(-S13+SQRT((S13^2)+4*S13*P13*0.001))/(2*P13*0.001))))</f>
        <v/>
      </c>
      <c r="AD13" s="16" t="str">
        <f t="shared" ref="AD13:AD44" si="6">IF($E13&lt;$F$3,"",IF($E13&gt;$F$4,"",SQRT((T13-O13)^2)))</f>
        <v/>
      </c>
      <c r="AE13" s="16" t="str">
        <f t="shared" ref="AE13:AE44" si="7">IF($E13&lt;$F$3,"",IF($E13&gt;$F$4,"",IF(O13&lt;$O$5+$AE$11,"",IF(O13&gt;$O$4-$AE$11,"",($O$4-(O13-$AE$11))/($O$4-$O$5)))))</f>
        <v/>
      </c>
      <c r="AF13" s="16" t="str">
        <f t="shared" ref="AF13:AF44" si="8">IF($E13&lt;$F$3,"",IF($E13&gt;$F$4,"",IF(O13&lt;$O$5+$AE$11,"",IF(O13&gt;$O$4-$AE$11,"",($O$4-(O13+$AE$11))/($O$4-$O$5)))))</f>
        <v/>
      </c>
      <c r="AG13" s="16" t="str">
        <f>IF($E13&lt;$F$3,"",IF($E13&gt;$F$4,"",IF(AE13="","",-LOG10((R13^2)*(AE13^2)*P13*0.001/(1-AE13)))))</f>
        <v/>
      </c>
      <c r="AH13" s="16" t="str">
        <f>IF($E13&lt;$F$3,"",IF($E13&gt;$F$4,"",IF(AF13="","",-LOG10((R13^2)*(AF13^2)*P13*0.001/(1-AF13)))))</f>
        <v/>
      </c>
      <c r="AI13" s="16">
        <v>13</v>
      </c>
      <c r="AJ13" s="16" t="str">
        <f t="shared" ref="AJ13:AJ44" si="9">IF($E13&lt;$F$3,"",IF($E13&gt;$F$4,"",IF(O13="","",AI13)))</f>
        <v/>
      </c>
      <c r="AK13" s="17">
        <v>1</v>
      </c>
      <c r="AL13" s="17">
        <f t="shared" ref="AL13:AL76" si="10">(-(10^-$O$3)+SQRT((10^-(2*$O$3))+4*(10^-$O$3)*AK13*0.001))/2</f>
        <v>9.7714297843650572E-4</v>
      </c>
      <c r="AM13" s="17">
        <f t="shared" ref="AM13:AM76" si="11">10^-($I$3*SQRT(AL13)/(1+$I$4*SQRT(AL13)))</f>
        <v>0.95371475252841842</v>
      </c>
      <c r="AN13" s="5">
        <f t="shared" ref="AN13:AN76" si="12">(10^-$O$3)/AM13^2</f>
        <v>4.5926102640626E-2</v>
      </c>
      <c r="AO13" s="17">
        <f t="shared" ref="AO13:AO76" si="13">$O$5*(-AN13+SQRT((AN13^2)+4*AN13*AK13*0.001))/(2*AK13*0.001)+$O$4*(1-(-AN13+SQRT((AN13^2)+4*AN13*AK13*0.001))/(2*AK13*0.001))</f>
        <v>6.3764638169044234</v>
      </c>
    </row>
    <row r="14" spans="5:41" s="7" customFormat="1">
      <c r="E14" s="7">
        <v>2</v>
      </c>
      <c r="F14" s="7">
        <f t="shared" si="0"/>
        <v>5.5</v>
      </c>
      <c r="G14" s="7">
        <v>-5.7104000000000002E-2</v>
      </c>
      <c r="H14" s="7">
        <v>6.3693530000000003</v>
      </c>
      <c r="I14" s="14">
        <v>4281950</v>
      </c>
      <c r="J14" s="14">
        <v>1486240</v>
      </c>
      <c r="O14" s="7" t="str">
        <f t="shared" ref="O14:O44" si="14">IF($E14&lt;$F$3,"",IF($E14&gt;$F$4,"",H14+($F$2-G14)))</f>
        <v/>
      </c>
      <c r="P14" s="15" t="str">
        <f t="shared" si="1"/>
        <v/>
      </c>
      <c r="Q14" s="7" t="str">
        <f t="shared" si="2"/>
        <v/>
      </c>
      <c r="R14" s="7" t="str">
        <f t="shared" si="3"/>
        <v/>
      </c>
      <c r="S14" s="7" t="str">
        <f t="shared" si="4"/>
        <v/>
      </c>
      <c r="T14" s="7" t="str">
        <f t="shared" si="5"/>
        <v/>
      </c>
      <c r="AD14" s="16" t="str">
        <f t="shared" si="6"/>
        <v/>
      </c>
      <c r="AE14" s="16" t="str">
        <f t="shared" si="7"/>
        <v/>
      </c>
      <c r="AF14" s="16" t="str">
        <f t="shared" si="8"/>
        <v/>
      </c>
      <c r="AG14" s="16" t="str">
        <f t="shared" ref="AG14:AG44" si="15">IF($E14&lt;$F$3,"",IF($E14&gt;$F$4,"",IF(AE14="","",-LOG10((R14^2)*(AE14^2)*P14*0.001/(1-AE14)))))</f>
        <v/>
      </c>
      <c r="AH14" s="16" t="str">
        <f t="shared" ref="AH14:AH44" si="16">IF($E14&lt;$F$3,"",IF($E14&gt;$F$4,"",IF(AF14="","",-LOG10((R14^2)*(AF14^2)*P14*0.001/(1-AF14)))))</f>
        <v/>
      </c>
      <c r="AI14" s="16">
        <v>14</v>
      </c>
      <c r="AJ14" s="16" t="str">
        <f t="shared" si="9"/>
        <v/>
      </c>
      <c r="AK14" s="17">
        <v>2</v>
      </c>
      <c r="AL14" s="17">
        <f t="shared" si="10"/>
        <v>1.9124449330165903E-3</v>
      </c>
      <c r="AM14" s="17">
        <f t="shared" si="11"/>
        <v>0.93873795061709009</v>
      </c>
      <c r="AN14" s="5">
        <f t="shared" si="12"/>
        <v>4.7403219859976378E-2</v>
      </c>
      <c r="AO14" s="17">
        <f t="shared" si="13"/>
        <v>6.3790525388963566</v>
      </c>
    </row>
    <row r="15" spans="5:41" s="7" customFormat="1">
      <c r="E15" s="7">
        <v>3</v>
      </c>
      <c r="F15" s="7">
        <f t="shared" si="0"/>
        <v>6.5</v>
      </c>
      <c r="G15" s="7">
        <v>-5.5910000000000001E-2</v>
      </c>
      <c r="H15" s="7">
        <v>6.3929220000000004</v>
      </c>
      <c r="I15" s="14">
        <v>85071600</v>
      </c>
      <c r="J15" s="14">
        <v>-2379200</v>
      </c>
      <c r="O15" s="7" t="str">
        <f t="shared" si="14"/>
        <v/>
      </c>
      <c r="P15" s="15" t="str">
        <f t="shared" si="1"/>
        <v/>
      </c>
      <c r="Q15" s="7" t="str">
        <f t="shared" si="2"/>
        <v/>
      </c>
      <c r="R15" s="7" t="str">
        <f t="shared" si="3"/>
        <v/>
      </c>
      <c r="S15" s="7" t="str">
        <f t="shared" si="4"/>
        <v/>
      </c>
      <c r="T15" s="7" t="str">
        <f t="shared" si="5"/>
        <v/>
      </c>
      <c r="AD15" s="16" t="str">
        <f t="shared" si="6"/>
        <v/>
      </c>
      <c r="AE15" s="16" t="str">
        <f t="shared" si="7"/>
        <v/>
      </c>
      <c r="AF15" s="16" t="str">
        <f t="shared" si="8"/>
        <v/>
      </c>
      <c r="AG15" s="16" t="str">
        <f t="shared" si="15"/>
        <v/>
      </c>
      <c r="AH15" s="16" t="str">
        <f t="shared" si="16"/>
        <v/>
      </c>
      <c r="AI15" s="16">
        <v>15</v>
      </c>
      <c r="AJ15" s="16" t="str">
        <f t="shared" si="9"/>
        <v/>
      </c>
      <c r="AK15" s="17">
        <v>3</v>
      </c>
      <c r="AL15" s="17">
        <f t="shared" si="10"/>
        <v>2.8108605939283042E-3</v>
      </c>
      <c r="AM15" s="17">
        <f t="shared" si="11"/>
        <v>0.92859701871310973</v>
      </c>
      <c r="AN15" s="5">
        <f t="shared" si="12"/>
        <v>4.8444226186279762E-2</v>
      </c>
      <c r="AO15" s="17">
        <f t="shared" si="13"/>
        <v>6.3813852649868457</v>
      </c>
    </row>
    <row r="16" spans="5:41" s="7" customFormat="1">
      <c r="E16" s="7">
        <v>4</v>
      </c>
      <c r="F16" s="7">
        <f t="shared" si="0"/>
        <v>7.5</v>
      </c>
      <c r="G16" s="7">
        <v>-9.4322000000000003E-2</v>
      </c>
      <c r="H16" s="7">
        <v>6.3741409999999998</v>
      </c>
      <c r="I16" s="14">
        <v>576232000</v>
      </c>
      <c r="J16" s="14">
        <v>97391400</v>
      </c>
      <c r="O16" s="7" t="str">
        <f t="shared" si="14"/>
        <v/>
      </c>
      <c r="P16" s="15" t="str">
        <f t="shared" si="1"/>
        <v/>
      </c>
      <c r="Q16" s="7" t="str">
        <f t="shared" si="2"/>
        <v/>
      </c>
      <c r="R16" s="7" t="str">
        <f t="shared" si="3"/>
        <v/>
      </c>
      <c r="S16" s="7" t="str">
        <f t="shared" si="4"/>
        <v/>
      </c>
      <c r="T16" s="7" t="str">
        <f t="shared" si="5"/>
        <v/>
      </c>
      <c r="AD16" s="16" t="str">
        <f t="shared" si="6"/>
        <v/>
      </c>
      <c r="AE16" s="16" t="str">
        <f t="shared" si="7"/>
        <v/>
      </c>
      <c r="AF16" s="16" t="str">
        <f t="shared" si="8"/>
        <v/>
      </c>
      <c r="AG16" s="16" t="str">
        <f t="shared" si="15"/>
        <v/>
      </c>
      <c r="AH16" s="16" t="str">
        <f t="shared" si="16"/>
        <v/>
      </c>
      <c r="AI16" s="16">
        <v>16</v>
      </c>
      <c r="AJ16" s="16" t="str">
        <f t="shared" si="9"/>
        <v/>
      </c>
      <c r="AK16" s="17">
        <v>4</v>
      </c>
      <c r="AL16" s="17">
        <f t="shared" si="10"/>
        <v>3.6764377540097516E-3</v>
      </c>
      <c r="AM16" s="17">
        <f t="shared" si="11"/>
        <v>0.92084736582175264</v>
      </c>
      <c r="AN16" s="5">
        <f t="shared" si="12"/>
        <v>4.926304959480609E-2</v>
      </c>
      <c r="AO16" s="17">
        <f t="shared" si="13"/>
        <v>6.3835210036218752</v>
      </c>
    </row>
    <row r="17" spans="5:41" s="7" customFormat="1">
      <c r="E17" s="7">
        <v>5</v>
      </c>
      <c r="F17" s="7">
        <f t="shared" si="0"/>
        <v>8.5</v>
      </c>
      <c r="G17" s="7">
        <v>-7.9755999999999994E-2</v>
      </c>
      <c r="H17" s="7">
        <v>6.3821659999999998</v>
      </c>
      <c r="I17" s="14">
        <v>1647430000</v>
      </c>
      <c r="J17" s="14">
        <v>344785000</v>
      </c>
      <c r="O17" s="7" t="str">
        <f t="shared" si="14"/>
        <v/>
      </c>
      <c r="P17" s="15" t="str">
        <f t="shared" si="1"/>
        <v/>
      </c>
      <c r="Q17" s="7" t="str">
        <f t="shared" si="2"/>
        <v/>
      </c>
      <c r="R17" s="7" t="str">
        <f t="shared" si="3"/>
        <v/>
      </c>
      <c r="S17" s="7" t="str">
        <f t="shared" si="4"/>
        <v/>
      </c>
      <c r="T17" s="7" t="str">
        <f t="shared" si="5"/>
        <v/>
      </c>
      <c r="AD17" s="16" t="str">
        <f t="shared" si="6"/>
        <v/>
      </c>
      <c r="AE17" s="16" t="str">
        <f t="shared" si="7"/>
        <v/>
      </c>
      <c r="AF17" s="16" t="str">
        <f t="shared" si="8"/>
        <v/>
      </c>
      <c r="AG17" s="16" t="str">
        <f t="shared" si="15"/>
        <v/>
      </c>
      <c r="AH17" s="16" t="str">
        <f t="shared" si="16"/>
        <v/>
      </c>
      <c r="AI17" s="16">
        <v>17</v>
      </c>
      <c r="AJ17" s="16" t="str">
        <f t="shared" si="9"/>
        <v/>
      </c>
      <c r="AK17" s="17">
        <v>5</v>
      </c>
      <c r="AL17" s="17">
        <f t="shared" si="10"/>
        <v>4.5125339526004525E-3</v>
      </c>
      <c r="AM17" s="17">
        <f t="shared" si="11"/>
        <v>0.91456179271485638</v>
      </c>
      <c r="AN17" s="5">
        <f t="shared" si="12"/>
        <v>4.994252377971483E-2</v>
      </c>
      <c r="AO17" s="17">
        <f t="shared" si="13"/>
        <v>6.3854961825365315</v>
      </c>
    </row>
    <row r="18" spans="5:41" s="7" customFormat="1">
      <c r="E18" s="7">
        <v>6</v>
      </c>
      <c r="F18" s="7">
        <f t="shared" si="0"/>
        <v>9.5</v>
      </c>
      <c r="G18" s="7">
        <v>-7.238E-2</v>
      </c>
      <c r="H18" s="7">
        <v>6.3842780000000001</v>
      </c>
      <c r="I18" s="14">
        <v>2860580000</v>
      </c>
      <c r="J18" s="14">
        <v>668358000</v>
      </c>
      <c r="O18" s="7" t="str">
        <f t="shared" si="14"/>
        <v/>
      </c>
      <c r="P18" s="15" t="str">
        <f t="shared" si="1"/>
        <v/>
      </c>
      <c r="Q18" s="7" t="str">
        <f t="shared" si="2"/>
        <v/>
      </c>
      <c r="R18" s="7" t="str">
        <f t="shared" si="3"/>
        <v/>
      </c>
      <c r="S18" s="7" t="str">
        <f t="shared" si="4"/>
        <v/>
      </c>
      <c r="T18" s="7" t="str">
        <f t="shared" si="5"/>
        <v/>
      </c>
      <c r="AD18" s="16" t="str">
        <f t="shared" si="6"/>
        <v/>
      </c>
      <c r="AE18" s="16" t="str">
        <f t="shared" si="7"/>
        <v/>
      </c>
      <c r="AF18" s="16" t="str">
        <f t="shared" si="8"/>
        <v/>
      </c>
      <c r="AG18" s="16" t="str">
        <f t="shared" si="15"/>
        <v/>
      </c>
      <c r="AH18" s="16" t="str">
        <f t="shared" si="16"/>
        <v/>
      </c>
      <c r="AI18" s="16">
        <v>18</v>
      </c>
      <c r="AJ18" s="16" t="str">
        <f t="shared" si="9"/>
        <v/>
      </c>
      <c r="AK18" s="17">
        <v>6</v>
      </c>
      <c r="AL18" s="17">
        <f t="shared" si="10"/>
        <v>5.3219708199656983E-3</v>
      </c>
      <c r="AM18" s="17">
        <f t="shared" si="11"/>
        <v>0.90927478775812587</v>
      </c>
      <c r="AN18" s="5">
        <f t="shared" si="12"/>
        <v>5.0524996816532559E-2</v>
      </c>
      <c r="AO18" s="17">
        <f t="shared" si="13"/>
        <v>6.3873362329371597</v>
      </c>
    </row>
    <row r="19" spans="5:41">
      <c r="E19">
        <v>7</v>
      </c>
      <c r="F19">
        <f t="shared" si="0"/>
        <v>10.5</v>
      </c>
      <c r="G19">
        <v>-6.7238000000000006E-2</v>
      </c>
      <c r="H19">
        <v>6.3843610000000002</v>
      </c>
      <c r="I19" s="12">
        <v>3468850000</v>
      </c>
      <c r="J19" s="12">
        <v>919107000</v>
      </c>
      <c r="O19">
        <f t="shared" si="14"/>
        <v>6.4515989999999999</v>
      </c>
      <c r="P19">
        <f t="shared" si="1"/>
        <v>179.27224468968248</v>
      </c>
      <c r="Q19">
        <f t="shared" si="2"/>
        <v>7.8135942516035048E-2</v>
      </c>
      <c r="R19">
        <f t="shared" si="3"/>
        <v>0.80643742746132074</v>
      </c>
      <c r="S19">
        <f t="shared" si="4"/>
        <v>6.4232561607994093E-2</v>
      </c>
      <c r="T19">
        <f t="shared" si="5"/>
        <v>6.4527924409478095</v>
      </c>
      <c r="AD19">
        <f t="shared" si="6"/>
        <v>1.1934409478095986E-3</v>
      </c>
      <c r="AE19">
        <f t="shared" ca="1" si="7"/>
        <v>0.466531974208308</v>
      </c>
      <c r="AF19">
        <f t="shared" ca="1" si="8"/>
        <v>0.44147808164223196</v>
      </c>
      <c r="AG19">
        <f t="shared" ca="1" si="15"/>
        <v>1.3226911592023169</v>
      </c>
      <c r="AH19">
        <f t="shared" ca="1" si="16"/>
        <v>1.3905675200662344</v>
      </c>
      <c r="AI19" s="1">
        <v>19</v>
      </c>
      <c r="AJ19" s="2">
        <f t="shared" si="9"/>
        <v>19</v>
      </c>
      <c r="AK19" s="17">
        <v>7</v>
      </c>
      <c r="AL19" s="17">
        <f t="shared" si="10"/>
        <v>6.1071466947388922E-3</v>
      </c>
      <c r="AM19" s="17">
        <f t="shared" si="11"/>
        <v>0.90471573701913199</v>
      </c>
      <c r="AN19" s="5">
        <f t="shared" si="12"/>
        <v>5.1035491760708929E-2</v>
      </c>
      <c r="AO19" s="17">
        <f t="shared" si="13"/>
        <v>6.3890601213097717</v>
      </c>
    </row>
    <row r="20" spans="5:41">
      <c r="E20">
        <v>8</v>
      </c>
      <c r="F20">
        <f t="shared" si="0"/>
        <v>11.5</v>
      </c>
      <c r="G20">
        <v>-6.4499000000000001E-2</v>
      </c>
      <c r="H20">
        <v>6.3872059999999999</v>
      </c>
      <c r="I20" s="12">
        <v>3550570000</v>
      </c>
      <c r="J20" s="12">
        <v>1077060000</v>
      </c>
      <c r="O20">
        <f t="shared" si="14"/>
        <v>6.4517049999999996</v>
      </c>
      <c r="P20">
        <f t="shared" si="1"/>
        <v>156.58558947505244</v>
      </c>
      <c r="Q20">
        <f t="shared" si="2"/>
        <v>7.2643758527833682E-2</v>
      </c>
      <c r="R20">
        <f t="shared" si="3"/>
        <v>0.80926512912855153</v>
      </c>
      <c r="S20">
        <f t="shared" si="4"/>
        <v>6.3784468166199856E-2</v>
      </c>
      <c r="T20">
        <f t="shared" si="5"/>
        <v>6.4498435808930505</v>
      </c>
      <c r="AD20">
        <f t="shared" si="6"/>
        <v>1.861419106949036E-3</v>
      </c>
      <c r="AE20">
        <f t="shared" ca="1" si="7"/>
        <v>0.4657911393208235</v>
      </c>
      <c r="AF20">
        <f t="shared" ca="1" si="8"/>
        <v>0.4407372467547474</v>
      </c>
      <c r="AG20">
        <f t="shared" ca="1" si="15"/>
        <v>1.3803951956286113</v>
      </c>
      <c r="AH20">
        <f t="shared" ca="1" si="16"/>
        <v>1.4483229416652621</v>
      </c>
      <c r="AI20" s="1">
        <v>20</v>
      </c>
      <c r="AJ20" s="2">
        <f t="shared" si="9"/>
        <v>20</v>
      </c>
      <c r="AK20" s="17">
        <v>8</v>
      </c>
      <c r="AL20" s="17">
        <f t="shared" si="10"/>
        <v>6.8701205259196242E-3</v>
      </c>
      <c r="AM20" s="17">
        <f t="shared" si="11"/>
        <v>0.9007121337142987</v>
      </c>
      <c r="AN20" s="5">
        <f t="shared" si="12"/>
        <v>5.1490198571012613E-2</v>
      </c>
      <c r="AO20" s="17">
        <f t="shared" si="13"/>
        <v>6.3906826022004157</v>
      </c>
    </row>
    <row r="21" spans="5:41">
      <c r="E21">
        <v>9</v>
      </c>
      <c r="F21">
        <f t="shared" si="0"/>
        <v>12.5</v>
      </c>
      <c r="G21">
        <v>-6.2210000000000001E-2</v>
      </c>
      <c r="H21">
        <v>6.3860830000000002</v>
      </c>
      <c r="I21" s="12">
        <v>3340350000</v>
      </c>
      <c r="J21" s="12">
        <v>1143870000</v>
      </c>
      <c r="O21">
        <f t="shared" si="14"/>
        <v>6.4482930000000005</v>
      </c>
      <c r="P21">
        <f t="shared" si="1"/>
        <v>138.71036481418344</v>
      </c>
      <c r="Q21">
        <f t="shared" si="2"/>
        <v>6.8047657027555747E-2</v>
      </c>
      <c r="R21">
        <f t="shared" si="3"/>
        <v>0.81181741564332899</v>
      </c>
      <c r="S21">
        <f t="shared" si="4"/>
        <v>6.3384032487199427E-2</v>
      </c>
      <c r="T21">
        <f t="shared" si="5"/>
        <v>6.4471536071264701</v>
      </c>
      <c r="AD21">
        <f t="shared" si="6"/>
        <v>1.139392873530376E-3</v>
      </c>
      <c r="AE21">
        <f t="shared" ca="1" si="7"/>
        <v>0.48963763588783499</v>
      </c>
      <c r="AF21">
        <f t="shared" ca="1" si="8"/>
        <v>0.46458374332175889</v>
      </c>
      <c r="AG21">
        <f t="shared" ca="1" si="15"/>
        <v>1.3671034141244787</v>
      </c>
      <c r="AH21">
        <f t="shared" ca="1" si="16"/>
        <v>1.4335378938851777</v>
      </c>
      <c r="AI21" s="1">
        <v>21</v>
      </c>
      <c r="AJ21" s="2">
        <f t="shared" si="9"/>
        <v>21</v>
      </c>
      <c r="AK21" s="17">
        <v>9</v>
      </c>
      <c r="AL21" s="17">
        <f t="shared" si="10"/>
        <v>7.6126755315921273E-3</v>
      </c>
      <c r="AM21" s="17">
        <f t="shared" si="11"/>
        <v>0.89714675264588184</v>
      </c>
      <c r="AN21" s="5">
        <f t="shared" si="12"/>
        <v>5.19002696518173E-2</v>
      </c>
      <c r="AO21" s="17">
        <f t="shared" si="13"/>
        <v>6.3922154993434761</v>
      </c>
    </row>
    <row r="22" spans="5:41">
      <c r="E22">
        <v>10</v>
      </c>
      <c r="F22">
        <f t="shared" si="0"/>
        <v>13.5</v>
      </c>
      <c r="G22">
        <v>-6.0288000000000001E-2</v>
      </c>
      <c r="H22">
        <v>6.3829380000000002</v>
      </c>
      <c r="I22" s="12">
        <v>3028930000</v>
      </c>
      <c r="J22" s="12">
        <v>1198440000</v>
      </c>
      <c r="O22">
        <f t="shared" si="14"/>
        <v>6.4432260000000001</v>
      </c>
      <c r="P22">
        <f t="shared" si="1"/>
        <v>120.05121240946563</v>
      </c>
      <c r="Q22">
        <f t="shared" si="2"/>
        <v>6.2945411550200212E-2</v>
      </c>
      <c r="R22">
        <f t="shared" si="3"/>
        <v>0.81487958158139595</v>
      </c>
      <c r="S22">
        <f t="shared" si="4"/>
        <v>6.2908556728431236E-2</v>
      </c>
      <c r="T22">
        <f t="shared" si="5"/>
        <v>6.4438964331930162</v>
      </c>
      <c r="AD22">
        <f t="shared" si="6"/>
        <v>6.704331930160734E-4</v>
      </c>
      <c r="AE22">
        <f t="shared" ca="1" si="7"/>
        <v>0.5250509413113662</v>
      </c>
      <c r="AF22">
        <f t="shared" ca="1" si="8"/>
        <v>0.49999704874529016</v>
      </c>
      <c r="AG22">
        <f t="shared" ca="1" si="15"/>
        <v>1.3346907263674874</v>
      </c>
      <c r="AH22">
        <f t="shared" ca="1" si="16"/>
        <v>1.3994842638863956</v>
      </c>
      <c r="AI22" s="1">
        <v>22</v>
      </c>
      <c r="AJ22" s="2">
        <f t="shared" si="9"/>
        <v>22</v>
      </c>
      <c r="AK22" s="17">
        <v>10</v>
      </c>
      <c r="AL22" s="17">
        <f t="shared" si="10"/>
        <v>8.3363682819355203E-3</v>
      </c>
      <c r="AM22" s="17">
        <f t="shared" si="11"/>
        <v>0.89393608776126332</v>
      </c>
      <c r="AN22" s="5">
        <f t="shared" si="12"/>
        <v>5.2273749630849548E-2</v>
      </c>
      <c r="AO22" s="17">
        <f t="shared" si="13"/>
        <v>6.3936685009113612</v>
      </c>
    </row>
    <row r="23" spans="5:41">
      <c r="E23">
        <v>11</v>
      </c>
      <c r="F23">
        <f t="shared" si="0"/>
        <v>14.5</v>
      </c>
      <c r="G23">
        <v>-5.8497E-2</v>
      </c>
      <c r="H23">
        <v>6.3835870000000003</v>
      </c>
      <c r="I23" s="12">
        <v>2685070000</v>
      </c>
      <c r="J23" s="12">
        <v>1218500000</v>
      </c>
      <c r="O23">
        <f t="shared" si="14"/>
        <v>6.4420840000000004</v>
      </c>
      <c r="P23">
        <f t="shared" si="1"/>
        <v>104.67035289290111</v>
      </c>
      <c r="Q23">
        <f t="shared" si="2"/>
        <v>5.8457898094097169E-2</v>
      </c>
      <c r="R23">
        <f t="shared" si="3"/>
        <v>0.81780223171234334</v>
      </c>
      <c r="S23">
        <f t="shared" si="4"/>
        <v>6.2459716759956062E-2</v>
      </c>
      <c r="T23">
        <f t="shared" si="5"/>
        <v>6.4407633264579127</v>
      </c>
      <c r="AD23">
        <f t="shared" si="6"/>
        <v>1.320673542087647E-3</v>
      </c>
      <c r="AE23">
        <f t="shared" ca="1" si="7"/>
        <v>0.53303238887277549</v>
      </c>
      <c r="AF23">
        <f t="shared" ca="1" si="8"/>
        <v>0.50797849630669945</v>
      </c>
      <c r="AG23">
        <f t="shared" ca="1" si="15"/>
        <v>1.3706592897246883</v>
      </c>
      <c r="AH23">
        <f t="shared" ca="1" si="16"/>
        <v>1.4351731564751027</v>
      </c>
      <c r="AI23" s="1">
        <v>23</v>
      </c>
      <c r="AJ23" s="2">
        <f t="shared" si="9"/>
        <v>23</v>
      </c>
      <c r="AK23" s="17">
        <v>11</v>
      </c>
      <c r="AL23" s="17">
        <f t="shared" si="10"/>
        <v>9.0425670891431074E-3</v>
      </c>
      <c r="AM23" s="17">
        <f t="shared" si="11"/>
        <v>0.89101845070497809</v>
      </c>
      <c r="AN23" s="5">
        <f t="shared" si="12"/>
        <v>5.2616650577893401E-2</v>
      </c>
      <c r="AO23" s="17">
        <f t="shared" si="13"/>
        <v>6.3950496847033751</v>
      </c>
    </row>
    <row r="24" spans="5:41">
      <c r="E24">
        <v>12</v>
      </c>
      <c r="F24">
        <f t="shared" si="0"/>
        <v>15.5</v>
      </c>
      <c r="G24">
        <v>-5.6749000000000001E-2</v>
      </c>
      <c r="H24">
        <v>6.3821380000000003</v>
      </c>
      <c r="I24" s="12">
        <v>2368410000</v>
      </c>
      <c r="J24" s="12">
        <v>1241060000</v>
      </c>
      <c r="O24">
        <f t="shared" si="14"/>
        <v>6.4388870000000002</v>
      </c>
      <c r="P24">
        <f t="shared" si="1"/>
        <v>90.647893735999872</v>
      </c>
      <c r="Q24">
        <f t="shared" si="2"/>
        <v>5.4097224877628525E-2</v>
      </c>
      <c r="R24">
        <f t="shared" si="3"/>
        <v>0.82088115897103875</v>
      </c>
      <c r="S24">
        <f t="shared" si="4"/>
        <v>6.1992052786416924E-2</v>
      </c>
      <c r="T24">
        <f t="shared" si="5"/>
        <v>6.4374438745391878</v>
      </c>
      <c r="AD24">
        <f t="shared" si="6"/>
        <v>1.4431254608124888E-3</v>
      </c>
      <c r="AE24">
        <f t="shared" ca="1" si="7"/>
        <v>0.5553762486397037</v>
      </c>
      <c r="AF24">
        <f t="shared" ca="1" si="8"/>
        <v>0.53032235607362765</v>
      </c>
      <c r="AG24">
        <f t="shared" ca="1" si="15"/>
        <v>1.3728997602741415</v>
      </c>
      <c r="AH24">
        <f t="shared" ca="1" si="16"/>
        <v>1.436801724910606</v>
      </c>
      <c r="AI24" s="1">
        <v>24</v>
      </c>
      <c r="AJ24" s="2">
        <f t="shared" si="9"/>
        <v>24</v>
      </c>
      <c r="AK24" s="17">
        <v>12</v>
      </c>
      <c r="AL24" s="17">
        <f t="shared" si="10"/>
        <v>9.732482420743014E-3</v>
      </c>
      <c r="AM24" s="17">
        <f t="shared" si="11"/>
        <v>0.88834693192740899</v>
      </c>
      <c r="AN24" s="5">
        <f t="shared" si="12"/>
        <v>5.2933593715859935E-2</v>
      </c>
      <c r="AO24" s="17">
        <f t="shared" si="13"/>
        <v>6.3963658814158943</v>
      </c>
    </row>
    <row r="25" spans="5:41">
      <c r="E25">
        <v>13</v>
      </c>
      <c r="F25">
        <f t="shared" si="0"/>
        <v>16.5</v>
      </c>
      <c r="G25">
        <v>-5.5201E-2</v>
      </c>
      <c r="H25">
        <v>6.3770670000000003</v>
      </c>
      <c r="I25" s="12">
        <v>2054940000</v>
      </c>
      <c r="J25" s="12">
        <v>1264150000</v>
      </c>
      <c r="O25">
        <f t="shared" si="14"/>
        <v>6.4322680000000005</v>
      </c>
      <c r="P25">
        <f t="shared" si="1"/>
        <v>77.213661353478628</v>
      </c>
      <c r="Q25">
        <f t="shared" si="2"/>
        <v>4.9625445187105058E-2</v>
      </c>
      <c r="R25">
        <f t="shared" si="3"/>
        <v>0.82432376692893317</v>
      </c>
      <c r="S25">
        <f t="shared" si="4"/>
        <v>6.1475341504653704E-2</v>
      </c>
      <c r="T25">
        <f t="shared" si="5"/>
        <v>6.4337183485207428</v>
      </c>
      <c r="AD25">
        <f t="shared" si="6"/>
        <v>1.4503485207422173E-3</v>
      </c>
      <c r="AE25">
        <f t="shared" ca="1" si="7"/>
        <v>0.60163649505737204</v>
      </c>
      <c r="AF25">
        <f t="shared" ca="1" si="8"/>
        <v>0.576582602491296</v>
      </c>
      <c r="AG25">
        <f t="shared" ca="1" si="15"/>
        <v>1.32172140997228</v>
      </c>
      <c r="AH25">
        <f t="shared" ca="1" si="16"/>
        <v>1.3851558405850699</v>
      </c>
      <c r="AI25" s="1">
        <v>25</v>
      </c>
      <c r="AJ25" s="2">
        <f t="shared" si="9"/>
        <v>25</v>
      </c>
      <c r="AK25" s="17">
        <v>13</v>
      </c>
      <c r="AL25" s="17">
        <f t="shared" si="10"/>
        <v>1.0407191273055692E-2</v>
      </c>
      <c r="AM25" s="17">
        <f t="shared" si="11"/>
        <v>0.88588500663904512</v>
      </c>
      <c r="AN25" s="5">
        <f t="shared" si="12"/>
        <v>5.3228213521737511E-2</v>
      </c>
      <c r="AO25" s="17">
        <f t="shared" si="13"/>
        <v>6.3976229351237457</v>
      </c>
    </row>
    <row r="26" spans="5:41">
      <c r="E26">
        <v>14</v>
      </c>
      <c r="F26">
        <f t="shared" si="0"/>
        <v>17.5</v>
      </c>
      <c r="G26">
        <v>-5.4037000000000002E-2</v>
      </c>
      <c r="H26">
        <v>6.3740730000000001</v>
      </c>
      <c r="I26" s="12">
        <v>1777780000</v>
      </c>
      <c r="J26" s="12">
        <v>1288350000</v>
      </c>
      <c r="O26">
        <f t="shared" si="14"/>
        <v>6.4281100000000002</v>
      </c>
      <c r="P26">
        <f t="shared" si="1"/>
        <v>65.544727752551708</v>
      </c>
      <c r="Q26">
        <f t="shared" si="2"/>
        <v>4.5453969276926458E-2</v>
      </c>
      <c r="R26">
        <f t="shared" si="3"/>
        <v>0.82784133332989807</v>
      </c>
      <c r="S26">
        <f t="shared" si="4"/>
        <v>6.0954023786870787E-2</v>
      </c>
      <c r="T26">
        <f t="shared" si="5"/>
        <v>6.4299068351936199</v>
      </c>
      <c r="AD26">
        <f t="shared" si="6"/>
        <v>1.796835193619728E-3</v>
      </c>
      <c r="AE26">
        <f t="shared" ca="1" si="7"/>
        <v>0.63069679187028771</v>
      </c>
      <c r="AF26">
        <f t="shared" ca="1" si="8"/>
        <v>0.60564289930421167</v>
      </c>
      <c r="AG26">
        <f t="shared" ca="1" si="15"/>
        <v>1.3153098596347228</v>
      </c>
      <c r="AH26">
        <f t="shared" ca="1" si="16"/>
        <v>1.37902442844662</v>
      </c>
      <c r="AI26" s="1">
        <v>26</v>
      </c>
      <c r="AJ26" s="2">
        <f t="shared" si="9"/>
        <v>26</v>
      </c>
      <c r="AK26" s="17">
        <v>14</v>
      </c>
      <c r="AL26" s="17">
        <f t="shared" si="10"/>
        <v>1.106765690915934E-2</v>
      </c>
      <c r="AM26" s="17">
        <f t="shared" si="11"/>
        <v>0.88360366992990413</v>
      </c>
      <c r="AN26" s="5">
        <f t="shared" si="12"/>
        <v>5.3503423416968308E-2</v>
      </c>
      <c r="AO26" s="17">
        <f t="shared" si="13"/>
        <v>6.3988258955257855</v>
      </c>
    </row>
    <row r="27" spans="5:41">
      <c r="E27">
        <v>15</v>
      </c>
      <c r="F27">
        <f t="shared" si="0"/>
        <v>18.5</v>
      </c>
      <c r="G27">
        <v>-5.2984000000000003E-2</v>
      </c>
      <c r="H27">
        <v>6.3704939999999999</v>
      </c>
      <c r="I27" s="12">
        <v>1497330000</v>
      </c>
      <c r="J27" s="12">
        <v>1307140000</v>
      </c>
      <c r="O27">
        <f t="shared" si="14"/>
        <v>6.4234780000000002</v>
      </c>
      <c r="P27">
        <f t="shared" si="1"/>
        <v>54.411291062931284</v>
      </c>
      <c r="Q27">
        <f t="shared" si="2"/>
        <v>4.1163195649793913E-2</v>
      </c>
      <c r="R27">
        <f t="shared" si="3"/>
        <v>0.83182664206238843</v>
      </c>
      <c r="S27">
        <f t="shared" si="4"/>
        <v>6.0371357469794405E-2</v>
      </c>
      <c r="T27">
        <f t="shared" si="5"/>
        <v>6.4255963481584368</v>
      </c>
      <c r="AD27">
        <f t="shared" si="6"/>
        <v>2.1183481584365893E-3</v>
      </c>
      <c r="AE27">
        <f t="shared" ca="1" si="7"/>
        <v>0.66306987865177247</v>
      </c>
      <c r="AF27">
        <f t="shared" ca="1" si="8"/>
        <v>0.63801598608569643</v>
      </c>
      <c r="AG27">
        <f t="shared" ca="1" si="15"/>
        <v>1.3086665562399535</v>
      </c>
      <c r="AH27">
        <f t="shared" ca="1" si="16"/>
        <v>1.373271587539082</v>
      </c>
      <c r="AI27" s="1">
        <v>27</v>
      </c>
      <c r="AJ27" s="2">
        <f t="shared" si="9"/>
        <v>27</v>
      </c>
      <c r="AK27" s="17">
        <v>15</v>
      </c>
      <c r="AL27" s="17">
        <f t="shared" si="10"/>
        <v>1.1714744995400476E-2</v>
      </c>
      <c r="AM27" s="17">
        <f t="shared" si="11"/>
        <v>0.88147950079929771</v>
      </c>
      <c r="AN27" s="5">
        <f t="shared" si="12"/>
        <v>5.3761596763646634E-2</v>
      </c>
      <c r="AO27" s="17">
        <f t="shared" si="13"/>
        <v>6.3999791632323424</v>
      </c>
    </row>
    <row r="28" spans="5:41">
      <c r="E28">
        <v>16</v>
      </c>
      <c r="F28">
        <f t="shared" si="0"/>
        <v>19.5</v>
      </c>
      <c r="G28">
        <v>-5.2049999999999999E-2</v>
      </c>
      <c r="H28">
        <v>6.3670989999999996</v>
      </c>
      <c r="I28" s="12">
        <v>1232710000</v>
      </c>
      <c r="J28" s="12">
        <v>1365790000</v>
      </c>
      <c r="O28">
        <f t="shared" si="14"/>
        <v>6.419149</v>
      </c>
      <c r="P28">
        <f t="shared" si="1"/>
        <v>42.871689644820947</v>
      </c>
      <c r="Q28">
        <f t="shared" si="2"/>
        <v>3.6305940615239604E-2</v>
      </c>
      <c r="R28">
        <f t="shared" si="3"/>
        <v>0.83688567979905371</v>
      </c>
      <c r="S28">
        <f t="shared" si="4"/>
        <v>5.9643664700131306E-2</v>
      </c>
      <c r="T28">
        <f t="shared" si="5"/>
        <v>6.420160401946335</v>
      </c>
      <c r="AD28">
        <f t="shared" si="6"/>
        <v>1.0114019463349777E-3</v>
      </c>
      <c r="AE28">
        <f t="shared" ca="1" si="7"/>
        <v>0.69332529589638747</v>
      </c>
      <c r="AF28">
        <f t="shared" ca="1" si="8"/>
        <v>0.66827140333031143</v>
      </c>
      <c r="AG28">
        <f t="shared" ca="1" si="15"/>
        <v>1.3273009902908171</v>
      </c>
      <c r="AH28">
        <f t="shared" ca="1" si="16"/>
        <v>1.3933742838359529</v>
      </c>
      <c r="AI28" s="1">
        <v>28</v>
      </c>
      <c r="AJ28" s="2">
        <f t="shared" si="9"/>
        <v>28</v>
      </c>
      <c r="AK28" s="17">
        <v>16</v>
      </c>
      <c r="AL28" s="17">
        <f t="shared" si="10"/>
        <v>1.2349236908461673E-2</v>
      </c>
      <c r="AM28" s="17">
        <f t="shared" si="11"/>
        <v>0.87949331401641373</v>
      </c>
      <c r="AN28" s="5">
        <f t="shared" si="12"/>
        <v>5.4004693883635865E-2</v>
      </c>
      <c r="AO28" s="17">
        <f t="shared" si="13"/>
        <v>6.4010866017652965</v>
      </c>
    </row>
    <row r="29" spans="5:41">
      <c r="E29">
        <v>17</v>
      </c>
      <c r="F29">
        <f t="shared" si="0"/>
        <v>20.5</v>
      </c>
      <c r="G29">
        <v>-5.1235000000000003E-2</v>
      </c>
      <c r="H29">
        <v>6.3632770000000001</v>
      </c>
      <c r="I29" s="12">
        <v>1008380000</v>
      </c>
      <c r="J29" s="12">
        <v>1400980000</v>
      </c>
      <c r="O29">
        <f t="shared" si="14"/>
        <v>6.4145120000000002</v>
      </c>
      <c r="P29">
        <f t="shared" si="1"/>
        <v>34.188960584733543</v>
      </c>
      <c r="Q29">
        <f t="shared" si="2"/>
        <v>3.2292457766052468E-2</v>
      </c>
      <c r="R29">
        <f t="shared" si="3"/>
        <v>0.84160988035078832</v>
      </c>
      <c r="S29">
        <f t="shared" si="4"/>
        <v>5.897594960866416E-2</v>
      </c>
      <c r="T29">
        <f t="shared" si="5"/>
        <v>6.4151460017736577</v>
      </c>
      <c r="AD29">
        <f t="shared" si="6"/>
        <v>6.3400177365746657E-4</v>
      </c>
      <c r="AE29">
        <f t="shared" ca="1" si="7"/>
        <v>0.72573332771973353</v>
      </c>
      <c r="AF29">
        <f t="shared" ca="1" si="8"/>
        <v>0.70067943515365749</v>
      </c>
      <c r="AG29">
        <f t="shared" ca="1" si="15"/>
        <v>1.332511353755373</v>
      </c>
      <c r="AH29">
        <f t="shared" ca="1" si="16"/>
        <v>1.4009902654091919</v>
      </c>
      <c r="AI29" s="1">
        <v>29</v>
      </c>
      <c r="AJ29" s="2">
        <f t="shared" si="9"/>
        <v>29</v>
      </c>
      <c r="AK29" s="17">
        <v>17</v>
      </c>
      <c r="AL29" s="17">
        <f t="shared" si="10"/>
        <v>1.2971840796723769E-2</v>
      </c>
      <c r="AM29" s="17">
        <f t="shared" si="11"/>
        <v>0.87762919700215769</v>
      </c>
      <c r="AN29" s="5">
        <f t="shared" si="12"/>
        <v>5.4234353479299106E-2</v>
      </c>
      <c r="AO29" s="17">
        <f t="shared" si="13"/>
        <v>6.4021516253678881</v>
      </c>
    </row>
    <row r="30" spans="5:41">
      <c r="E30">
        <v>18</v>
      </c>
      <c r="F30">
        <f t="shared" si="0"/>
        <v>21.5</v>
      </c>
      <c r="G30">
        <v>-5.0430999999999997E-2</v>
      </c>
      <c r="H30">
        <v>6.359305</v>
      </c>
      <c r="I30" s="12">
        <v>808263000</v>
      </c>
      <c r="J30" s="12">
        <v>1414680000</v>
      </c>
      <c r="O30">
        <f t="shared" si="14"/>
        <v>6.4097359999999997</v>
      </c>
      <c r="P30">
        <f t="shared" si="1"/>
        <v>27.138640894053779</v>
      </c>
      <c r="Q30">
        <f t="shared" si="2"/>
        <v>2.8735578160494948E-2</v>
      </c>
      <c r="R30">
        <f t="shared" si="3"/>
        <v>0.84631168356660136</v>
      </c>
      <c r="S30">
        <f t="shared" si="4"/>
        <v>5.8322471595857558E-2</v>
      </c>
      <c r="T30">
        <f t="shared" si="5"/>
        <v>6.4102388997790252</v>
      </c>
      <c r="AD30">
        <f t="shared" si="6"/>
        <v>5.0289977902551186E-4</v>
      </c>
      <c r="AE30">
        <f t="shared" ca="1" si="7"/>
        <v>0.7591128317068645</v>
      </c>
      <c r="AF30">
        <f t="shared" ca="1" si="8"/>
        <v>0.73405893914078835</v>
      </c>
      <c r="AG30">
        <f t="shared" ca="1" si="15"/>
        <v>1.3325522338655174</v>
      </c>
      <c r="AH30">
        <f t="shared" ca="1" si="16"/>
        <v>1.4046747660856453</v>
      </c>
      <c r="AI30" s="1">
        <v>30</v>
      </c>
      <c r="AJ30" s="2">
        <f t="shared" si="9"/>
        <v>30</v>
      </c>
      <c r="AK30" s="17">
        <v>18</v>
      </c>
      <c r="AL30" s="17">
        <f t="shared" si="10"/>
        <v>1.3583200842457198E-2</v>
      </c>
      <c r="AM30" s="17">
        <f t="shared" si="11"/>
        <v>0.87587380642352908</v>
      </c>
      <c r="AN30" s="5">
        <f t="shared" si="12"/>
        <v>5.4451959880802571E-2</v>
      </c>
      <c r="AO30" s="17">
        <f t="shared" si="13"/>
        <v>6.403177268859281</v>
      </c>
    </row>
    <row r="31" spans="5:41">
      <c r="E31">
        <v>19</v>
      </c>
      <c r="F31">
        <f t="shared" si="0"/>
        <v>22.5</v>
      </c>
      <c r="G31">
        <v>-4.9954999999999999E-2</v>
      </c>
      <c r="H31">
        <v>6.3546290000000001</v>
      </c>
      <c r="I31" s="12">
        <v>636317000</v>
      </c>
      <c r="J31" s="12">
        <v>1453230000</v>
      </c>
      <c r="O31">
        <f t="shared" si="14"/>
        <v>6.4045839999999998</v>
      </c>
      <c r="P31">
        <f t="shared" si="1"/>
        <v>20.798536707885194</v>
      </c>
      <c r="Q31">
        <f t="shared" si="2"/>
        <v>2.5239164727018648E-2</v>
      </c>
      <c r="R31">
        <f t="shared" si="3"/>
        <v>0.85152414080011629</v>
      </c>
      <c r="S31">
        <f t="shared" si="4"/>
        <v>5.7610635201716331E-2</v>
      </c>
      <c r="T31">
        <f t="shared" si="5"/>
        <v>6.4049224631977895</v>
      </c>
      <c r="AD31">
        <f t="shared" si="6"/>
        <v>3.3846319778962908E-4</v>
      </c>
      <c r="AE31">
        <f t="shared" ca="1" si="7"/>
        <v>0.79512020284205553</v>
      </c>
      <c r="AF31">
        <f t="shared" ca="1" si="8"/>
        <v>0.77006631027597949</v>
      </c>
      <c r="AG31">
        <f t="shared" ca="1" si="15"/>
        <v>1.3322068481596594</v>
      </c>
      <c r="AH31">
        <f t="shared" ca="1" si="16"/>
        <v>1.4101196502921904</v>
      </c>
      <c r="AI31" s="1">
        <v>31</v>
      </c>
      <c r="AJ31" s="2">
        <f t="shared" si="9"/>
        <v>31</v>
      </c>
      <c r="AK31" s="17">
        <v>19</v>
      </c>
      <c r="AL31" s="17">
        <f t="shared" si="10"/>
        <v>1.4183905070090846E-2</v>
      </c>
      <c r="AM31" s="17">
        <f t="shared" si="11"/>
        <v>0.87421584448892797</v>
      </c>
      <c r="AN31" s="5">
        <f t="shared" si="12"/>
        <v>5.4658693458645727E-2</v>
      </c>
      <c r="AO31" s="17">
        <f t="shared" si="13"/>
        <v>6.4041662439163272</v>
      </c>
    </row>
    <row r="32" spans="5:41">
      <c r="E32">
        <v>20</v>
      </c>
      <c r="F32">
        <f t="shared" si="0"/>
        <v>23.5</v>
      </c>
      <c r="G32">
        <v>-4.9659000000000002E-2</v>
      </c>
      <c r="H32">
        <v>6.3506289999999996</v>
      </c>
      <c r="I32" s="12">
        <v>496337000</v>
      </c>
      <c r="J32" s="12">
        <v>1463540000</v>
      </c>
      <c r="O32">
        <f t="shared" si="14"/>
        <v>6.4002879999999998</v>
      </c>
      <c r="P32">
        <f t="shared" si="1"/>
        <v>16.108891796602759</v>
      </c>
      <c r="Q32">
        <f t="shared" si="2"/>
        <v>2.241759807340158E-2</v>
      </c>
      <c r="R32">
        <f t="shared" si="3"/>
        <v>0.85626450838170887</v>
      </c>
      <c r="S32">
        <f t="shared" si="4"/>
        <v>5.6974524181587778E-2</v>
      </c>
      <c r="T32">
        <f t="shared" si="5"/>
        <v>6.4002217218056874</v>
      </c>
      <c r="AD32">
        <f t="shared" si="6"/>
        <v>6.6278194312374694E-5</v>
      </c>
      <c r="AE32">
        <f t="shared" ca="1" si="7"/>
        <v>0.8251449828103764</v>
      </c>
      <c r="AF32">
        <f t="shared" ca="1" si="8"/>
        <v>0.80009109024430025</v>
      </c>
      <c r="AG32">
        <f t="shared" ca="1" si="15"/>
        <v>1.337336020840034</v>
      </c>
      <c r="AH32">
        <f t="shared" ca="1" si="16"/>
        <v>1.4222717316247657</v>
      </c>
      <c r="AI32" s="1">
        <v>32</v>
      </c>
      <c r="AJ32" s="2">
        <f t="shared" si="9"/>
        <v>32</v>
      </c>
      <c r="AK32" s="17">
        <v>20</v>
      </c>
      <c r="AL32" s="17">
        <f t="shared" si="10"/>
        <v>1.4774491970139324E-2</v>
      </c>
      <c r="AM32" s="17">
        <f t="shared" si="11"/>
        <v>0.87264566237808205</v>
      </c>
      <c r="AN32" s="5">
        <f t="shared" si="12"/>
        <v>5.4855569050977174E-2</v>
      </c>
      <c r="AO32" s="17">
        <f t="shared" si="13"/>
        <v>6.4051209849307025</v>
      </c>
    </row>
    <row r="33" spans="5:41">
      <c r="E33">
        <v>21</v>
      </c>
      <c r="F33">
        <f t="shared" si="0"/>
        <v>24.5</v>
      </c>
      <c r="G33">
        <v>-4.9458000000000002E-2</v>
      </c>
      <c r="H33">
        <v>6.3458649999999999</v>
      </c>
      <c r="I33" s="12">
        <v>389534000</v>
      </c>
      <c r="J33" s="12">
        <v>1488650000</v>
      </c>
      <c r="O33">
        <f t="shared" si="14"/>
        <v>6.3953229999999994</v>
      </c>
      <c r="P33">
        <f t="shared" si="1"/>
        <v>12.429291640076579</v>
      </c>
      <c r="Q33">
        <f t="shared" si="2"/>
        <v>2.0023933456297542E-2</v>
      </c>
      <c r="R33">
        <f t="shared" si="3"/>
        <v>0.8607518684627139</v>
      </c>
      <c r="S33">
        <f t="shared" si="4"/>
        <v>5.6382021778210833E-2</v>
      </c>
      <c r="T33">
        <f t="shared" si="5"/>
        <v>6.3959055328152239</v>
      </c>
      <c r="AD33">
        <f t="shared" si="6"/>
        <v>5.8253281522446798E-4</v>
      </c>
      <c r="AE33">
        <f t="shared" ca="1" si="7"/>
        <v>0.85984540937991083</v>
      </c>
      <c r="AF33">
        <f t="shared" ca="1" si="8"/>
        <v>0.83479151681383479</v>
      </c>
      <c r="AG33">
        <f t="shared" ca="1" si="15"/>
        <v>1.3135642466654713</v>
      </c>
      <c r="AH33">
        <f t="shared" ca="1" si="16"/>
        <v>1.4106739630508864</v>
      </c>
      <c r="AI33" s="1">
        <v>33</v>
      </c>
      <c r="AJ33" s="2">
        <f t="shared" si="9"/>
        <v>33</v>
      </c>
      <c r="AK33" s="17">
        <v>21</v>
      </c>
      <c r="AL33" s="17">
        <f t="shared" si="10"/>
        <v>1.5355456151215745E-2</v>
      </c>
      <c r="AM33" s="17">
        <f t="shared" si="11"/>
        <v>0.87115495539796306</v>
      </c>
      <c r="AN33" s="5">
        <f t="shared" si="12"/>
        <v>5.5043465691000583E-2</v>
      </c>
      <c r="AO33" s="17">
        <f t="shared" si="13"/>
        <v>6.4060436867463464</v>
      </c>
    </row>
    <row r="34" spans="5:41">
      <c r="E34">
        <v>22</v>
      </c>
      <c r="F34">
        <f t="shared" si="0"/>
        <v>25.5</v>
      </c>
      <c r="G34">
        <v>-4.9231999999999998E-2</v>
      </c>
      <c r="H34">
        <v>6.3423389999999999</v>
      </c>
      <c r="I34" s="12">
        <v>294600000</v>
      </c>
      <c r="J34" s="12">
        <v>1506780000</v>
      </c>
      <c r="O34">
        <f t="shared" si="14"/>
        <v>6.3915709999999999</v>
      </c>
      <c r="P34">
        <f t="shared" si="1"/>
        <v>9.2870226575877037</v>
      </c>
      <c r="Q34">
        <f t="shared" si="2"/>
        <v>1.7822258426001041E-2</v>
      </c>
      <c r="R34">
        <f t="shared" si="3"/>
        <v>0.86534496231209501</v>
      </c>
      <c r="S34">
        <f t="shared" si="4"/>
        <v>5.5785079168350293E-2</v>
      </c>
      <c r="T34">
        <f t="shared" si="5"/>
        <v>6.3916349344414387</v>
      </c>
      <c r="AD34">
        <f t="shared" si="6"/>
        <v>6.3934441438817657E-5</v>
      </c>
      <c r="AE34">
        <f t="shared" ca="1" si="7"/>
        <v>0.88606816879358019</v>
      </c>
      <c r="AF34">
        <f t="shared" ca="1" si="8"/>
        <v>0.86101427622750415</v>
      </c>
      <c r="AG34">
        <f t="shared" ca="1" si="15"/>
        <v>1.3194557628138328</v>
      </c>
      <c r="AH34">
        <f t="shared" ca="1" si="16"/>
        <v>1.4306944436056437</v>
      </c>
      <c r="AI34" s="1">
        <v>34</v>
      </c>
      <c r="AJ34" s="2">
        <f t="shared" si="9"/>
        <v>34</v>
      </c>
      <c r="AK34" s="17">
        <v>22</v>
      </c>
      <c r="AL34" s="17">
        <f t="shared" si="10"/>
        <v>1.5927253188944661E-2</v>
      </c>
      <c r="AM34" s="17">
        <f t="shared" si="11"/>
        <v>0.86973652548119729</v>
      </c>
      <c r="AN34" s="5">
        <f t="shared" si="12"/>
        <v>5.522314990943205E-2</v>
      </c>
      <c r="AO34" s="17">
        <f t="shared" si="13"/>
        <v>6.4069363359932492</v>
      </c>
    </row>
    <row r="35" spans="5:41">
      <c r="E35">
        <v>23</v>
      </c>
      <c r="F35">
        <f t="shared" si="0"/>
        <v>26.5</v>
      </c>
      <c r="G35">
        <v>-4.8987999999999997E-2</v>
      </c>
      <c r="H35">
        <v>6.3443300000000002</v>
      </c>
      <c r="I35" s="12">
        <v>224086000</v>
      </c>
      <c r="J35" s="12">
        <v>1516000000</v>
      </c>
      <c r="O35">
        <f t="shared" si="14"/>
        <v>6.3933179999999998</v>
      </c>
      <c r="P35">
        <f t="shared" si="1"/>
        <v>7.0211642480211083</v>
      </c>
      <c r="Q35">
        <f t="shared" si="2"/>
        <v>1.6123517705297144E-2</v>
      </c>
      <c r="R35">
        <f t="shared" si="3"/>
        <v>0.86926025354512382</v>
      </c>
      <c r="S35">
        <f t="shared" si="4"/>
        <v>5.5283680554205204E-2</v>
      </c>
      <c r="T35">
        <f t="shared" si="5"/>
        <v>6.3881197812103085</v>
      </c>
      <c r="AD35">
        <f t="shared" si="6"/>
        <v>5.198218789691289E-3</v>
      </c>
      <c r="AE35">
        <f t="shared" ca="1" si="7"/>
        <v>0.87385837116679865</v>
      </c>
      <c r="AF35">
        <f t="shared" ca="1" si="8"/>
        <v>0.8488044786007225</v>
      </c>
      <c r="AG35">
        <f t="shared" ca="1" si="15"/>
        <v>1.4932675556302026</v>
      </c>
      <c r="AH35">
        <f t="shared" ca="1" si="16"/>
        <v>1.5972148250984248</v>
      </c>
      <c r="AI35" s="1">
        <v>35</v>
      </c>
      <c r="AJ35" s="2">
        <f t="shared" si="9"/>
        <v>35</v>
      </c>
      <c r="AK35" s="17">
        <v>23</v>
      </c>
      <c r="AL35" s="17">
        <f t="shared" si="10"/>
        <v>1.6490303806993491E-2</v>
      </c>
      <c r="AM35" s="17">
        <f t="shared" si="11"/>
        <v>0.86838409390249793</v>
      </c>
      <c r="AN35" s="5">
        <f t="shared" si="12"/>
        <v>5.5395294218383462E-2</v>
      </c>
      <c r="AO35" s="17">
        <f t="shared" si="13"/>
        <v>6.4078007373144192</v>
      </c>
    </row>
    <row r="36" spans="5:41">
      <c r="E36">
        <v>24</v>
      </c>
      <c r="F36">
        <f t="shared" si="0"/>
        <v>27.5</v>
      </c>
      <c r="G36">
        <v>-4.8795999999999999E-2</v>
      </c>
      <c r="H36">
        <v>6.3403390000000002</v>
      </c>
      <c r="I36" s="12">
        <v>163677000</v>
      </c>
      <c r="J36" s="12">
        <v>1506770000</v>
      </c>
      <c r="O36">
        <f t="shared" si="14"/>
        <v>6.3891350000000005</v>
      </c>
      <c r="P36">
        <f t="shared" si="1"/>
        <v>5.1598170258234504</v>
      </c>
      <c r="Q36">
        <f t="shared" si="2"/>
        <v>1.4643618779739262E-2</v>
      </c>
      <c r="R36">
        <f t="shared" si="3"/>
        <v>0.87298871316666682</v>
      </c>
      <c r="S36">
        <f t="shared" si="4"/>
        <v>5.4812465289116125E-2</v>
      </c>
      <c r="T36">
        <f t="shared" si="5"/>
        <v>6.3848841497390678</v>
      </c>
      <c r="AD36">
        <f t="shared" si="6"/>
        <v>4.2508502609326371E-3</v>
      </c>
      <c r="AE36">
        <f t="shared" ca="1" si="7"/>
        <v>0.90309339318902049</v>
      </c>
      <c r="AF36">
        <f t="shared" ca="1" si="8"/>
        <v>0.87803950062294445</v>
      </c>
      <c r="AG36">
        <f t="shared" ca="1" si="15"/>
        <v>1.4802364980450096</v>
      </c>
      <c r="AH36">
        <f t="shared" ca="1" si="16"/>
        <v>1.6045395270326996</v>
      </c>
      <c r="AI36" s="1">
        <v>36</v>
      </c>
      <c r="AJ36" s="2">
        <f t="shared" si="9"/>
        <v>36</v>
      </c>
      <c r="AK36" s="17">
        <v>24</v>
      </c>
      <c r="AL36" s="17">
        <f t="shared" si="10"/>
        <v>1.7044997499331048E-2</v>
      </c>
      <c r="AM36" s="17">
        <f t="shared" si="11"/>
        <v>0.8670921519729009</v>
      </c>
      <c r="AN36" s="5">
        <f t="shared" si="12"/>
        <v>5.5560491930951444E-2</v>
      </c>
      <c r="AO36" s="17">
        <f t="shared" si="13"/>
        <v>6.4086385354791702</v>
      </c>
    </row>
    <row r="37" spans="5:41">
      <c r="E37">
        <v>25</v>
      </c>
      <c r="F37">
        <f t="shared" si="0"/>
        <v>28.5</v>
      </c>
      <c r="G37">
        <v>-4.8465000000000001E-2</v>
      </c>
      <c r="H37">
        <v>6.3367509999999996</v>
      </c>
      <c r="I37" s="12">
        <v>116764000</v>
      </c>
      <c r="J37" s="12">
        <v>1496240000</v>
      </c>
      <c r="O37">
        <f t="shared" si="14"/>
        <v>6.3852159999999998</v>
      </c>
      <c r="P37">
        <f t="shared" si="1"/>
        <v>3.7068184248516283</v>
      </c>
      <c r="Q37">
        <f t="shared" si="2"/>
        <v>1.3425859683276956E-2</v>
      </c>
      <c r="R37">
        <f t="shared" si="3"/>
        <v>0.87631880571683329</v>
      </c>
      <c r="S37">
        <f t="shared" si="4"/>
        <v>5.4396671939536997E-2</v>
      </c>
      <c r="T37">
        <f t="shared" si="5"/>
        <v>6.3820888752368372</v>
      </c>
      <c r="AD37">
        <f t="shared" si="6"/>
        <v>3.1271247631625698E-3</v>
      </c>
      <c r="AE37">
        <f t="shared" ca="1" si="7"/>
        <v>0.93048331700090769</v>
      </c>
      <c r="AF37">
        <f t="shared" ca="1" si="8"/>
        <v>0.90542942443483165</v>
      </c>
      <c r="AG37">
        <f t="shared" ca="1" si="15"/>
        <v>1.4503462832445757</v>
      </c>
      <c r="AH37">
        <f t="shared" ca="1" si="16"/>
        <v>1.6077212477712699</v>
      </c>
      <c r="AI37" s="1">
        <v>37</v>
      </c>
      <c r="AJ37" s="2">
        <f t="shared" si="9"/>
        <v>37</v>
      </c>
      <c r="AK37" s="17">
        <v>25</v>
      </c>
      <c r="AL37" s="17">
        <f t="shared" si="10"/>
        <v>1.7591695682361755E-2</v>
      </c>
      <c r="AM37" s="17">
        <f t="shared" si="11"/>
        <v>0.86585584082265366</v>
      </c>
      <c r="AN37" s="5">
        <f t="shared" si="12"/>
        <v>5.5719269159100748E-2</v>
      </c>
      <c r="AO37" s="17">
        <f t="shared" si="13"/>
        <v>6.4094512341524581</v>
      </c>
    </row>
    <row r="38" spans="5:41">
      <c r="E38">
        <v>26</v>
      </c>
      <c r="F38">
        <f t="shared" si="0"/>
        <v>29.5</v>
      </c>
      <c r="G38">
        <v>-4.9208000000000002E-2</v>
      </c>
      <c r="H38">
        <v>6.3263420000000004</v>
      </c>
      <c r="I38" s="12">
        <v>70111300</v>
      </c>
      <c r="J38" s="12">
        <v>1436780000</v>
      </c>
      <c r="O38">
        <f t="shared" si="14"/>
        <v>6.3755500000000005</v>
      </c>
      <c r="P38">
        <f t="shared" si="1"/>
        <v>2.3178821740280351</v>
      </c>
      <c r="Q38">
        <f t="shared" si="2"/>
        <v>1.2201825722241799E-2</v>
      </c>
      <c r="R38">
        <f t="shared" si="3"/>
        <v>0.87994669553640659</v>
      </c>
      <c r="S38">
        <f t="shared" si="4"/>
        <v>5.3949057735222544E-2</v>
      </c>
      <c r="T38">
        <f t="shared" si="5"/>
        <v>6.3791469056489216</v>
      </c>
      <c r="AD38">
        <f t="shared" si="6"/>
        <v>3.5969056489211226E-3</v>
      </c>
      <c r="AE38">
        <f t="shared" ca="1" si="7"/>
        <v>0.99803907192962338</v>
      </c>
      <c r="AF38">
        <f t="shared" ca="1" si="8"/>
        <v>0.97298517936354734</v>
      </c>
      <c r="AG38">
        <f t="shared" ca="1" si="15"/>
        <v>4.016249111131643E-2</v>
      </c>
      <c r="AH38">
        <f t="shared" ca="1" si="16"/>
        <v>1.2013855532865607</v>
      </c>
      <c r="AI38" s="1">
        <v>38</v>
      </c>
      <c r="AJ38" s="2">
        <f t="shared" si="9"/>
        <v>38</v>
      </c>
      <c r="AK38" s="17">
        <v>26</v>
      </c>
      <c r="AL38" s="17">
        <f t="shared" si="10"/>
        <v>1.813073444942765E-2</v>
      </c>
      <c r="AM38" s="17">
        <f t="shared" si="11"/>
        <v>0.86467085372359198</v>
      </c>
      <c r="AN38" s="5">
        <f t="shared" si="12"/>
        <v>5.5872094613745246E-2</v>
      </c>
      <c r="AO38" s="17">
        <f t="shared" si="13"/>
        <v>6.4102402119234423</v>
      </c>
    </row>
    <row r="39" spans="5:41">
      <c r="E39">
        <v>27</v>
      </c>
      <c r="F39">
        <f t="shared" si="0"/>
        <v>30.5</v>
      </c>
      <c r="G39">
        <v>-4.9494999999999997E-2</v>
      </c>
      <c r="H39">
        <v>6.3235089999999996</v>
      </c>
      <c r="I39" s="12">
        <v>52452600</v>
      </c>
      <c r="J39" s="12">
        <v>1288960000</v>
      </c>
      <c r="O39">
        <f t="shared" si="14"/>
        <v>6.3730039999999999</v>
      </c>
      <c r="P39">
        <f t="shared" si="1"/>
        <v>1.9329525353773584</v>
      </c>
      <c r="Q39">
        <f t="shared" si="2"/>
        <v>1.1850938638176553E-2</v>
      </c>
      <c r="R39">
        <f t="shared" si="3"/>
        <v>0.88104541016612548</v>
      </c>
      <c r="S39">
        <f t="shared" si="4"/>
        <v>5.3814586438126887E-2</v>
      </c>
      <c r="T39">
        <f t="shared" si="5"/>
        <v>6.3782773137022613</v>
      </c>
      <c r="AD39">
        <f t="shared" si="6"/>
        <v>5.2733137022613619E-3</v>
      </c>
      <c r="AE39" t="str">
        <f t="shared" ca="1" si="7"/>
        <v/>
      </c>
      <c r="AF39" t="str">
        <f t="shared" ca="1" si="8"/>
        <v/>
      </c>
      <c r="AG39" t="str">
        <f t="shared" ca="1" si="15"/>
        <v/>
      </c>
      <c r="AH39" t="str">
        <f t="shared" ca="1" si="16"/>
        <v/>
      </c>
      <c r="AI39" s="1">
        <v>39</v>
      </c>
      <c r="AJ39" s="2">
        <f t="shared" si="9"/>
        <v>39</v>
      </c>
      <c r="AK39" s="17">
        <v>27</v>
      </c>
      <c r="AL39" s="17">
        <f t="shared" si="10"/>
        <v>1.8662426987318737E-2</v>
      </c>
      <c r="AM39" s="17">
        <f t="shared" si="11"/>
        <v>0.86353335606211135</v>
      </c>
      <c r="AN39" s="5">
        <f t="shared" si="12"/>
        <v>5.6019387675043789E-2</v>
      </c>
      <c r="AO39" s="17">
        <f t="shared" si="13"/>
        <v>6.4110067360704868</v>
      </c>
    </row>
    <row r="40" spans="5:41" s="7" customFormat="1">
      <c r="E40" s="7">
        <v>28</v>
      </c>
      <c r="F40" s="7">
        <f t="shared" si="0"/>
        <v>31.5</v>
      </c>
      <c r="G40" s="7">
        <v>-4.9069000000000002E-2</v>
      </c>
      <c r="H40" s="7">
        <v>6.3220900000000002</v>
      </c>
      <c r="I40" s="14">
        <v>28145300</v>
      </c>
      <c r="J40" s="14">
        <v>1041980000</v>
      </c>
      <c r="O40" s="7" t="str">
        <f t="shared" si="14"/>
        <v/>
      </c>
      <c r="P40" s="15" t="str">
        <f t="shared" si="1"/>
        <v/>
      </c>
      <c r="Q40" s="7" t="str">
        <f t="shared" si="2"/>
        <v/>
      </c>
      <c r="R40" s="7" t="str">
        <f t="shared" si="3"/>
        <v/>
      </c>
      <c r="S40" s="7" t="str">
        <f t="shared" si="4"/>
        <v/>
      </c>
      <c r="T40" s="7" t="str">
        <f t="shared" si="5"/>
        <v/>
      </c>
      <c r="AD40" s="16" t="str">
        <f t="shared" si="6"/>
        <v/>
      </c>
      <c r="AE40" s="16" t="str">
        <f t="shared" si="7"/>
        <v/>
      </c>
      <c r="AF40" s="16" t="str">
        <f t="shared" si="8"/>
        <v/>
      </c>
      <c r="AG40" s="16" t="str">
        <f t="shared" si="15"/>
        <v/>
      </c>
      <c r="AH40" s="16" t="str">
        <f t="shared" si="16"/>
        <v/>
      </c>
      <c r="AI40" s="16">
        <v>40</v>
      </c>
      <c r="AJ40" s="16" t="str">
        <f t="shared" si="9"/>
        <v/>
      </c>
      <c r="AK40" s="17">
        <v>28</v>
      </c>
      <c r="AL40" s="17">
        <f t="shared" si="10"/>
        <v>1.9187065704140159E-2</v>
      </c>
      <c r="AM40" s="17">
        <f t="shared" si="11"/>
        <v>0.86243991926913544</v>
      </c>
      <c r="AN40" s="5">
        <f t="shared" si="12"/>
        <v>5.6161525088186739E-2</v>
      </c>
      <c r="AO40" s="17">
        <f t="shared" si="13"/>
        <v>6.4117519744437699</v>
      </c>
    </row>
    <row r="41" spans="5:41" s="7" customFormat="1">
      <c r="E41" s="7">
        <v>29</v>
      </c>
      <c r="F41" s="7">
        <f t="shared" si="0"/>
        <v>32.5</v>
      </c>
      <c r="G41" s="7">
        <v>-4.9258000000000003E-2</v>
      </c>
      <c r="H41" s="7">
        <v>6.3209080000000002</v>
      </c>
      <c r="I41" s="14">
        <v>13004800</v>
      </c>
      <c r="J41" s="14">
        <v>649372000</v>
      </c>
      <c r="O41" s="7" t="str">
        <f t="shared" si="14"/>
        <v/>
      </c>
      <c r="P41" s="15" t="str">
        <f t="shared" si="1"/>
        <v/>
      </c>
      <c r="Q41" s="7" t="str">
        <f t="shared" si="2"/>
        <v/>
      </c>
      <c r="R41" s="7" t="str">
        <f t="shared" si="3"/>
        <v/>
      </c>
      <c r="S41" s="7" t="str">
        <f t="shared" si="4"/>
        <v/>
      </c>
      <c r="T41" s="7" t="str">
        <f t="shared" si="5"/>
        <v/>
      </c>
      <c r="AD41" s="16" t="str">
        <f t="shared" si="6"/>
        <v/>
      </c>
      <c r="AE41" s="16" t="str">
        <f t="shared" si="7"/>
        <v/>
      </c>
      <c r="AF41" s="16" t="str">
        <f t="shared" si="8"/>
        <v/>
      </c>
      <c r="AG41" s="16" t="str">
        <f t="shared" si="15"/>
        <v/>
      </c>
      <c r="AH41" s="16" t="str">
        <f t="shared" si="16"/>
        <v/>
      </c>
      <c r="AI41" s="16">
        <v>41</v>
      </c>
      <c r="AJ41" s="16" t="str">
        <f t="shared" si="9"/>
        <v/>
      </c>
      <c r="AK41" s="17">
        <v>29</v>
      </c>
      <c r="AL41" s="17">
        <f t="shared" si="10"/>
        <v>1.9704924109588962E-2</v>
      </c>
      <c r="AM41" s="17">
        <f t="shared" si="11"/>
        <v>0.86138746588560444</v>
      </c>
      <c r="AN41" s="5">
        <f t="shared" si="12"/>
        <v>5.6298846557322563E-2</v>
      </c>
      <c r="AO41" s="17">
        <f t="shared" si="13"/>
        <v>6.4124770057723017</v>
      </c>
    </row>
    <row r="42" spans="5:41" s="7" customFormat="1">
      <c r="E42" s="7">
        <v>30</v>
      </c>
      <c r="F42" s="7">
        <f t="shared" si="0"/>
        <v>33.5</v>
      </c>
      <c r="G42" s="7">
        <v>-5.0256000000000002E-2</v>
      </c>
      <c r="H42" s="7">
        <v>6.3649810000000002</v>
      </c>
      <c r="I42" s="14">
        <v>4946100</v>
      </c>
      <c r="J42" s="14">
        <v>267113000</v>
      </c>
      <c r="O42" s="7" t="str">
        <f t="shared" si="14"/>
        <v/>
      </c>
      <c r="P42" s="15" t="str">
        <f t="shared" si="1"/>
        <v/>
      </c>
      <c r="Q42" s="7" t="str">
        <f t="shared" si="2"/>
        <v/>
      </c>
      <c r="R42" s="7" t="str">
        <f t="shared" si="3"/>
        <v/>
      </c>
      <c r="S42" s="7" t="str">
        <f t="shared" si="4"/>
        <v/>
      </c>
      <c r="T42" s="7" t="str">
        <f t="shared" si="5"/>
        <v/>
      </c>
      <c r="AD42" s="16" t="str">
        <f t="shared" si="6"/>
        <v/>
      </c>
      <c r="AE42" s="16" t="str">
        <f t="shared" si="7"/>
        <v/>
      </c>
      <c r="AF42" s="16" t="str">
        <f t="shared" si="8"/>
        <v/>
      </c>
      <c r="AG42" s="16" t="str">
        <f t="shared" si="15"/>
        <v/>
      </c>
      <c r="AH42" s="16" t="str">
        <f t="shared" si="16"/>
        <v/>
      </c>
      <c r="AI42" s="16">
        <v>42</v>
      </c>
      <c r="AJ42" s="16" t="str">
        <f t="shared" si="9"/>
        <v/>
      </c>
      <c r="AK42" s="17">
        <v>30</v>
      </c>
      <c r="AL42" s="17">
        <f t="shared" si="10"/>
        <v>2.021625848196635E-2</v>
      </c>
      <c r="AM42" s="17">
        <f t="shared" si="11"/>
        <v>0.86037322358615753</v>
      </c>
      <c r="AN42" s="5">
        <f t="shared" si="12"/>
        <v>5.6431659448978676E-2</v>
      </c>
      <c r="AO42" s="17">
        <f t="shared" si="13"/>
        <v>6.4131828286444019</v>
      </c>
    </row>
    <row r="43" spans="5:41" s="7" customFormat="1">
      <c r="E43" s="7">
        <v>31</v>
      </c>
      <c r="F43" s="7">
        <f t="shared" si="0"/>
        <v>34.5</v>
      </c>
      <c r="G43" s="7">
        <v>-6.1906000000000003E-2</v>
      </c>
      <c r="H43" s="7">
        <v>6.370825</v>
      </c>
      <c r="I43" s="14">
        <v>7686680</v>
      </c>
      <c r="J43" s="14">
        <v>53504300</v>
      </c>
      <c r="O43" s="7" t="str">
        <f t="shared" si="14"/>
        <v/>
      </c>
      <c r="P43" s="15" t="str">
        <f t="shared" si="1"/>
        <v/>
      </c>
      <c r="Q43" s="7" t="str">
        <f t="shared" si="2"/>
        <v/>
      </c>
      <c r="R43" s="7" t="str">
        <f t="shared" si="3"/>
        <v/>
      </c>
      <c r="S43" s="7" t="str">
        <f t="shared" si="4"/>
        <v/>
      </c>
      <c r="T43" s="7" t="str">
        <f t="shared" si="5"/>
        <v/>
      </c>
      <c r="AD43" s="16" t="str">
        <f t="shared" si="6"/>
        <v/>
      </c>
      <c r="AE43" s="16" t="str">
        <f t="shared" si="7"/>
        <v/>
      </c>
      <c r="AF43" s="16" t="str">
        <f t="shared" si="8"/>
        <v/>
      </c>
      <c r="AG43" s="16" t="str">
        <f t="shared" si="15"/>
        <v/>
      </c>
      <c r="AH43" s="16" t="str">
        <f t="shared" si="16"/>
        <v/>
      </c>
      <c r="AI43" s="16">
        <v>43</v>
      </c>
      <c r="AJ43" s="16" t="str">
        <f t="shared" si="9"/>
        <v/>
      </c>
      <c r="AK43" s="17">
        <v>31</v>
      </c>
      <c r="AL43" s="17">
        <f t="shared" si="10"/>
        <v>2.0721309350764869E-2</v>
      </c>
      <c r="AM43" s="17">
        <f t="shared" si="11"/>
        <v>0.85939468646490347</v>
      </c>
      <c r="AN43" s="5">
        <f t="shared" si="12"/>
        <v>5.6560242770344438E-2</v>
      </c>
      <c r="AO43" s="17">
        <f t="shared" si="13"/>
        <v>6.4138703693650019</v>
      </c>
    </row>
    <row r="44" spans="5:41" s="7" customFormat="1">
      <c r="E44" s="7">
        <v>32</v>
      </c>
      <c r="F44" s="7">
        <f t="shared" si="0"/>
        <v>35.5</v>
      </c>
      <c r="G44" s="7">
        <v>-8.2826999999999998E-2</v>
      </c>
      <c r="H44" s="7">
        <v>6.3674480000000004</v>
      </c>
      <c r="I44" s="14">
        <v>2225710</v>
      </c>
      <c r="J44" s="14">
        <v>3531910</v>
      </c>
      <c r="O44" s="7" t="str">
        <f t="shared" si="14"/>
        <v/>
      </c>
      <c r="P44" s="15" t="str">
        <f t="shared" si="1"/>
        <v/>
      </c>
      <c r="Q44" s="7" t="str">
        <f t="shared" si="2"/>
        <v/>
      </c>
      <c r="R44" s="7" t="str">
        <f t="shared" si="3"/>
        <v/>
      </c>
      <c r="S44" s="7" t="str">
        <f t="shared" si="4"/>
        <v/>
      </c>
      <c r="T44" s="7" t="str">
        <f t="shared" si="5"/>
        <v/>
      </c>
      <c r="AD44" s="16" t="str">
        <f t="shared" si="6"/>
        <v/>
      </c>
      <c r="AE44" s="16" t="str">
        <f t="shared" si="7"/>
        <v/>
      </c>
      <c r="AF44" s="16" t="str">
        <f t="shared" si="8"/>
        <v/>
      </c>
      <c r="AG44" s="16" t="str">
        <f t="shared" si="15"/>
        <v/>
      </c>
      <c r="AH44" s="16" t="str">
        <f t="shared" si="16"/>
        <v/>
      </c>
      <c r="AI44" s="16">
        <v>44</v>
      </c>
      <c r="AJ44" s="16" t="str">
        <f t="shared" si="9"/>
        <v/>
      </c>
      <c r="AK44" s="17">
        <v>32</v>
      </c>
      <c r="AL44" s="17">
        <f t="shared" si="10"/>
        <v>2.1220302819171324E-2</v>
      </c>
      <c r="AM44" s="17">
        <f t="shared" si="11"/>
        <v>0.85844958225045231</v>
      </c>
      <c r="AN44" s="5">
        <f t="shared" si="12"/>
        <v>5.6684850552922793E-2</v>
      </c>
      <c r="AO44" s="17">
        <f t="shared" si="13"/>
        <v>6.4145404888571926</v>
      </c>
    </row>
    <row r="45" spans="5:41">
      <c r="I45" s="12"/>
      <c r="J45" s="12"/>
      <c r="P45" s="13"/>
      <c r="AI45" s="1">
        <v>45</v>
      </c>
      <c r="AJ45" s="1" t="str">
        <f t="shared" ref="AJ45:AJ108" si="17">IF(O45="","",AI45)</f>
        <v/>
      </c>
      <c r="AK45" s="17">
        <v>33</v>
      </c>
      <c r="AL45" s="17">
        <f t="shared" si="10"/>
        <v>2.1713451747118279E-2</v>
      </c>
      <c r="AM45" s="17">
        <f t="shared" si="11"/>
        <v>0.85753584439430164</v>
      </c>
      <c r="AN45" s="5">
        <f t="shared" si="12"/>
        <v>5.6805714745375033E-2</v>
      </c>
      <c r="AO45" s="17">
        <f t="shared" si="13"/>
        <v>6.415193988746454</v>
      </c>
    </row>
    <row r="46" spans="5:41">
      <c r="I46" s="12"/>
      <c r="J46" s="12"/>
      <c r="P46" s="13"/>
      <c r="AI46" s="1">
        <v>46</v>
      </c>
      <c r="AJ46" s="1" t="str">
        <f t="shared" si="17"/>
        <v/>
      </c>
      <c r="AK46" s="17">
        <v>34</v>
      </c>
      <c r="AL46" s="17">
        <f t="shared" si="10"/>
        <v>2.2200956812445931E-2</v>
      </c>
      <c r="AM46" s="17">
        <f t="shared" si="11"/>
        <v>0.85665158818970066</v>
      </c>
      <c r="AN46" s="5">
        <f t="shared" si="12"/>
        <v>5.6923047698774557E-2</v>
      </c>
      <c r="AO46" s="17">
        <f t="shared" si="13"/>
        <v>6.4158316167428797</v>
      </c>
    </row>
    <row r="47" spans="5:41">
      <c r="I47" s="12"/>
      <c r="J47" s="12"/>
      <c r="P47" s="13"/>
      <c r="AI47" s="1">
        <v>47</v>
      </c>
      <c r="AJ47" s="1" t="str">
        <f t="shared" si="17"/>
        <v/>
      </c>
      <c r="AK47" s="17">
        <v>35</v>
      </c>
      <c r="AL47" s="17">
        <f t="shared" si="10"/>
        <v>2.2683007465180739E-2</v>
      </c>
      <c r="AM47" s="17">
        <f t="shared" si="11"/>
        <v>0.85579509024336897</v>
      </c>
      <c r="AN47" s="5">
        <f t="shared" si="12"/>
        <v>5.7037044311437017E-2</v>
      </c>
      <c r="AO47" s="17">
        <f t="shared" si="13"/>
        <v>6.4164540714178084</v>
      </c>
    </row>
    <row r="48" spans="5:41">
      <c r="I48" s="12"/>
      <c r="J48" s="12"/>
      <c r="P48" s="13"/>
      <c r="AI48" s="1">
        <v>48</v>
      </c>
      <c r="AJ48" s="1" t="str">
        <f t="shared" si="17"/>
        <v/>
      </c>
      <c r="AK48" s="17">
        <v>36</v>
      </c>
      <c r="AL48" s="17">
        <f t="shared" si="10"/>
        <v>2.3159782787801453E-2</v>
      </c>
      <c r="AM48" s="17">
        <f t="shared" si="11"/>
        <v>0.85496477075168331</v>
      </c>
      <c r="AN48" s="5">
        <f t="shared" si="12"/>
        <v>5.7147883887894574E-2</v>
      </c>
      <c r="AO48" s="17">
        <f t="shared" si="13"/>
        <v>6.4170620064560309</v>
      </c>
    </row>
    <row r="49" spans="9:41">
      <c r="I49" s="12"/>
      <c r="J49" s="12"/>
      <c r="P49" s="13"/>
      <c r="AI49" s="1">
        <v>49</v>
      </c>
      <c r="AJ49" s="1" t="str">
        <f t="shared" si="17"/>
        <v/>
      </c>
      <c r="AK49" s="17">
        <v>37</v>
      </c>
      <c r="AL49" s="17">
        <f t="shared" si="10"/>
        <v>2.3631452272570679E-2</v>
      </c>
      <c r="AM49" s="17">
        <f t="shared" si="11"/>
        <v>0.85415917813473619</v>
      </c>
      <c r="AN49" s="5">
        <f t="shared" si="12"/>
        <v>5.7255731756622436E-2</v>
      </c>
      <c r="AO49" s="17">
        <f t="shared" si="13"/>
        <v>6.4176560344520945</v>
      </c>
    </row>
    <row r="50" spans="9:41">
      <c r="I50" s="12"/>
      <c r="J50" s="12"/>
      <c r="P50" s="13"/>
      <c r="AI50" s="1">
        <v>50</v>
      </c>
      <c r="AJ50" s="1" t="str">
        <f t="shared" si="17"/>
        <v/>
      </c>
      <c r="AK50" s="17">
        <v>38</v>
      </c>
      <c r="AL50" s="17">
        <f t="shared" si="10"/>
        <v>2.4098176525499587E-2</v>
      </c>
      <c r="AM50" s="17">
        <f t="shared" si="11"/>
        <v>0.85337697566244108</v>
      </c>
      <c r="AN50" s="5">
        <f t="shared" si="12"/>
        <v>5.7360740683192461E-2</v>
      </c>
      <c r="AO50" s="17">
        <f t="shared" si="13"/>
        <v>6.4182367303088981</v>
      </c>
    </row>
    <row r="51" spans="9:41">
      <c r="I51" s="12"/>
      <c r="J51" s="12"/>
      <c r="P51" s="13"/>
      <c r="AI51" s="1">
        <v>51</v>
      </c>
      <c r="AJ51" s="1" t="str">
        <f t="shared" si="17"/>
        <v/>
      </c>
      <c r="AK51" s="17">
        <v>39</v>
      </c>
      <c r="AL51" s="17">
        <f t="shared" si="10"/>
        <v>2.4560107905235863E-2</v>
      </c>
      <c r="AM51" s="17">
        <f t="shared" si="11"/>
        <v>0.85261692977134418</v>
      </c>
      <c r="AN51" s="5">
        <f t="shared" si="12"/>
        <v>5.7463052109173643E-2</v>
      </c>
      <c r="AO51" s="17">
        <f t="shared" si="13"/>
        <v>6.4188046342881568</v>
      </c>
    </row>
    <row r="52" spans="9:41">
      <c r="I52" s="12"/>
      <c r="J52" s="12"/>
      <c r="P52" s="13"/>
      <c r="AI52" s="1">
        <v>52</v>
      </c>
      <c r="AJ52" s="1" t="str">
        <f t="shared" si="17"/>
        <v/>
      </c>
      <c r="AK52" s="17">
        <v>40</v>
      </c>
      <c r="AL52" s="17">
        <f t="shared" si="10"/>
        <v>2.5017391104079766E-2</v>
      </c>
      <c r="AM52" s="17">
        <f t="shared" si="11"/>
        <v>0.85187789982262363</v>
      </c>
      <c r="AN52" s="5">
        <f t="shared" si="12"/>
        <v>5.7562797241973232E-2</v>
      </c>
      <c r="AO52" s="17">
        <f t="shared" si="13"/>
        <v>6.4193602547551816</v>
      </c>
    </row>
    <row r="53" spans="9:41">
      <c r="I53" s="12"/>
      <c r="J53" s="12"/>
      <c r="P53" s="13"/>
      <c r="AI53" s="1">
        <v>53</v>
      </c>
      <c r="AJ53" s="1" t="str">
        <f t="shared" si="17"/>
        <v/>
      </c>
      <c r="AK53" s="17">
        <v>41</v>
      </c>
      <c r="AL53" s="17">
        <f t="shared" si="10"/>
        <v>2.5470163677409612E-2</v>
      </c>
      <c r="AM53" s="17">
        <f t="shared" si="11"/>
        <v>0.85115882909363594</v>
      </c>
      <c r="AN53" s="5">
        <f t="shared" si="12"/>
        <v>5.7660098016656544E-2</v>
      </c>
      <c r="AO53" s="17">
        <f t="shared" si="13"/>
        <v>6.4199040706544359</v>
      </c>
    </row>
    <row r="54" spans="9:41">
      <c r="I54" s="12"/>
      <c r="J54" s="12"/>
      <c r="P54" s="13"/>
      <c r="AI54" s="1">
        <v>54</v>
      </c>
      <c r="AJ54" s="1" t="str">
        <f t="shared" si="17"/>
        <v/>
      </c>
      <c r="AK54" s="17">
        <v>42</v>
      </c>
      <c r="AL54" s="17">
        <f t="shared" si="10"/>
        <v>2.5918556527007135E-2</v>
      </c>
      <c r="AM54" s="17">
        <f t="shared" si="11"/>
        <v>0.85045873682941409</v>
      </c>
      <c r="AN54" s="5">
        <f t="shared" si="12"/>
        <v>5.775506794739306E-2</v>
      </c>
      <c r="AO54" s="17">
        <f t="shared" si="13"/>
        <v>6.4204365337472638</v>
      </c>
    </row>
    <row r="55" spans="9:41">
      <c r="I55" s="12"/>
      <c r="J55" s="12"/>
      <c r="P55" s="13"/>
      <c r="AI55" s="1">
        <v>55</v>
      </c>
      <c r="AJ55" s="1" t="str">
        <f t="shared" si="17"/>
        <v/>
      </c>
      <c r="AK55" s="17">
        <v>43</v>
      </c>
      <c r="AL55" s="17">
        <f t="shared" si="10"/>
        <v>2.636269434309637E-2</v>
      </c>
      <c r="AM55" s="17">
        <f t="shared" si="11"/>
        <v>0.84977671120832576</v>
      </c>
      <c r="AN55" s="5">
        <f t="shared" si="12"/>
        <v>5.7847812883398721E-2</v>
      </c>
      <c r="AO55" s="17">
        <f t="shared" si="13"/>
        <v>6.4209580706389913</v>
      </c>
    </row>
    <row r="56" spans="9:41">
      <c r="I56" s="12"/>
      <c r="J56" s="12"/>
      <c r="P56" s="13"/>
      <c r="AI56" s="1">
        <v>56</v>
      </c>
      <c r="AJ56" s="1" t="str">
        <f t="shared" si="17"/>
        <v/>
      </c>
      <c r="AK56" s="17">
        <v>44</v>
      </c>
      <c r="AL56" s="17">
        <f t="shared" si="10"/>
        <v>2.6802696009326214E-2</v>
      </c>
      <c r="AM56" s="17">
        <f t="shared" si="11"/>
        <v>0.84911190309893991</v>
      </c>
      <c r="AN56" s="5">
        <f t="shared" si="12"/>
        <v>5.7938431681955359E-2</v>
      </c>
      <c r="AO56" s="17">
        <f t="shared" si="13"/>
        <v>6.4214690846189919</v>
      </c>
    </row>
    <row r="57" spans="9:41">
      <c r="I57" s="12"/>
      <c r="J57" s="12"/>
      <c r="P57" s="13"/>
      <c r="AI57" s="1">
        <v>57</v>
      </c>
      <c r="AJ57" s="1" t="str">
        <f t="shared" si="17"/>
        <v/>
      </c>
      <c r="AK57" s="17">
        <v>45</v>
      </c>
      <c r="AL57" s="17">
        <f t="shared" si="10"/>
        <v>2.7238674974424261E-2</v>
      </c>
      <c r="AM57" s="17">
        <f t="shared" si="11"/>
        <v>0.84846352050398799</v>
      </c>
      <c r="AN57" s="5">
        <f t="shared" si="12"/>
        <v>5.8027016809193983E-2</v>
      </c>
      <c r="AO57" s="17">
        <f t="shared" si="13"/>
        <v>6.4219699573342179</v>
      </c>
    </row>
    <row r="58" spans="9:41">
      <c r="I58" s="12"/>
      <c r="J58" s="12"/>
      <c r="P58" s="13"/>
      <c r="AI58" s="1">
        <v>58</v>
      </c>
      <c r="AJ58" s="1" t="str">
        <f t="shared" si="17"/>
        <v/>
      </c>
      <c r="AK58" s="17">
        <v>46</v>
      </c>
      <c r="AL58" s="17">
        <f t="shared" si="10"/>
        <v>2.7670739593814157E-2</v>
      </c>
      <c r="AM58" s="17">
        <f t="shared" si="11"/>
        <v>0.8478308236029205</v>
      </c>
      <c r="AN58" s="5">
        <f t="shared" si="12"/>
        <v>5.811365487775412E-2</v>
      </c>
      <c r="AO58" s="17">
        <f t="shared" si="13"/>
        <v>6.4224610503141557</v>
      </c>
    </row>
    <row r="59" spans="9:41">
      <c r="I59" s="12"/>
      <c r="J59" s="12"/>
      <c r="P59" s="13"/>
      <c r="AI59" s="1">
        <v>59</v>
      </c>
      <c r="AJ59" s="1" t="str">
        <f t="shared" si="17"/>
        <v/>
      </c>
      <c r="AK59" s="17">
        <v>47</v>
      </c>
      <c r="AL59" s="17">
        <f t="shared" si="10"/>
        <v>2.809899344411123E-2</v>
      </c>
      <c r="AM59" s="17">
        <f t="shared" si="11"/>
        <v>0.84721312031755436</v>
      </c>
      <c r="AN59" s="5">
        <f t="shared" si="12"/>
        <v>5.8198427129116589E-2</v>
      </c>
      <c r="AO59" s="17">
        <f t="shared" si="13"/>
        <v>6.422942706362873</v>
      </c>
    </row>
    <row r="60" spans="9:41">
      <c r="I60" s="12"/>
      <c r="J60" s="12"/>
      <c r="P60" s="13"/>
      <c r="AI60" s="1">
        <v>60</v>
      </c>
      <c r="AJ60" s="1" t="str">
        <f t="shared" si="17"/>
        <v/>
      </c>
      <c r="AK60" s="17">
        <v>48</v>
      </c>
      <c r="AL60" s="17">
        <f t="shared" si="10"/>
        <v>2.8523535613082553E-2</v>
      </c>
      <c r="AM60" s="17">
        <f t="shared" si="11"/>
        <v>0.84660976233617102</v>
      </c>
      <c r="AN60" s="5">
        <f t="shared" si="12"/>
        <v>5.8281409867305227E-2</v>
      </c>
      <c r="AO60" s="17">
        <f t="shared" si="13"/>
        <v>6.4234152508319413</v>
      </c>
    </row>
    <row r="61" spans="9:41">
      <c r="I61" s="12"/>
      <c r="J61" s="12"/>
      <c r="P61" s="13"/>
      <c r="AI61" s="1">
        <v>61</v>
      </c>
      <c r="AJ61" s="1" t="str">
        <f t="shared" si="17"/>
        <v/>
      </c>
      <c r="AK61" s="17">
        <v>49</v>
      </c>
      <c r="AL61" s="17">
        <f t="shared" si="10"/>
        <v>2.8944460967371279E-2</v>
      </c>
      <c r="AM61" s="17">
        <f t="shared" si="11"/>
        <v>0.84602014154053551</v>
      </c>
      <c r="AN61" s="5">
        <f t="shared" si="12"/>
        <v>5.8362674849725689E-2</v>
      </c>
      <c r="AO61" s="17">
        <f t="shared" si="13"/>
        <v>6.4238789927863627</v>
      </c>
    </row>
    <row r="62" spans="9:41">
      <c r="I62" s="12"/>
      <c r="J62" s="12"/>
      <c r="P62" s="13"/>
      <c r="AI62" s="1">
        <v>62</v>
      </c>
      <c r="AJ62" s="1" t="str">
        <f t="shared" si="17"/>
        <v/>
      </c>
      <c r="AK62" s="17">
        <v>50</v>
      </c>
      <c r="AL62" s="17">
        <f t="shared" si="10"/>
        <v>2.9361860400034315E-2</v>
      </c>
      <c r="AM62" s="17">
        <f t="shared" si="11"/>
        <v>0.84544368678798432</v>
      </c>
      <c r="AN62" s="5">
        <f t="shared" si="12"/>
        <v>5.8442289640126301E-2</v>
      </c>
      <c r="AO62" s="17">
        <f t="shared" si="13"/>
        <v>6.4243342260741771</v>
      </c>
    </row>
    <row r="63" spans="9:41">
      <c r="I63" s="12"/>
      <c r="J63" s="12"/>
      <c r="P63" s="13"/>
      <c r="AI63" s="1">
        <v>63</v>
      </c>
      <c r="AJ63" s="1" t="str">
        <f t="shared" si="17"/>
        <v/>
      </c>
      <c r="AK63" s="17">
        <v>51</v>
      </c>
      <c r="AL63" s="17">
        <f t="shared" si="10"/>
        <v>2.9775821059723331E-2</v>
      </c>
      <c r="AM63" s="17">
        <f t="shared" si="11"/>
        <v>0.84487986100721768</v>
      </c>
      <c r="AN63" s="5">
        <f t="shared" si="12"/>
        <v>5.8520317928001983E-2</v>
      </c>
      <c r="AO63" s="17">
        <f t="shared" si="13"/>
        <v>6.4247812303092449</v>
      </c>
    </row>
    <row r="64" spans="9:41">
      <c r="I64" s="12"/>
      <c r="J64" s="12"/>
      <c r="P64" s="13"/>
      <c r="AI64" s="1">
        <v>64</v>
      </c>
      <c r="AJ64" s="1" t="str">
        <f t="shared" si="17"/>
        <v/>
      </c>
      <c r="AK64" s="17">
        <v>52</v>
      </c>
      <c r="AL64" s="17">
        <f t="shared" si="10"/>
        <v>3.0186426563145671E-2</v>
      </c>
      <c r="AM64" s="17">
        <f t="shared" si="11"/>
        <v>0.84432815857193433</v>
      </c>
      <c r="AN64" s="5">
        <f t="shared" si="12"/>
        <v>5.8596819818197504E-2</v>
      </c>
      <c r="AO64" s="17">
        <f t="shared" si="13"/>
        <v>6.425220271775542</v>
      </c>
    </row>
    <row r="65" spans="9:41">
      <c r="I65" s="12"/>
      <c r="J65" s="12"/>
      <c r="P65" s="13"/>
      <c r="AI65" s="1">
        <v>65</v>
      </c>
      <c r="AJ65" s="1" t="str">
        <f t="shared" si="17"/>
        <v/>
      </c>
      <c r="AK65" s="17">
        <v>53</v>
      </c>
      <c r="AL65" s="17">
        <f t="shared" si="10"/>
        <v>3.059375719227253E-2</v>
      </c>
      <c r="AM65" s="17">
        <f t="shared" si="11"/>
        <v>0.84378810292113104</v>
      </c>
      <c r="AN65" s="5">
        <f t="shared" si="12"/>
        <v>5.8671852093984719E-2</v>
      </c>
      <c r="AO65" s="17">
        <f t="shared" si="13"/>
        <v>6.425651604260457</v>
      </c>
    </row>
    <row r="66" spans="9:41">
      <c r="I66" s="12"/>
      <c r="J66" s="12"/>
      <c r="P66" s="13"/>
      <c r="AI66" s="1">
        <v>66</v>
      </c>
      <c r="AJ66" s="1" t="str">
        <f t="shared" si="17"/>
        <v/>
      </c>
      <c r="AK66" s="17">
        <v>54</v>
      </c>
      <c r="AL66" s="17">
        <f t="shared" si="10"/>
        <v>3.0997890077611799E-2</v>
      </c>
      <c r="AM66" s="17">
        <f t="shared" si="11"/>
        <v>0.84325924439888345</v>
      </c>
      <c r="AN66" s="5">
        <f t="shared" si="12"/>
        <v>5.8745468456476151E-2</v>
      </c>
      <c r="AO66" s="17">
        <f t="shared" si="13"/>
        <v>6.4260754698237097</v>
      </c>
    </row>
    <row r="67" spans="9:41">
      <c r="I67" s="12"/>
      <c r="J67" s="12"/>
      <c r="P67" s="13"/>
      <c r="AI67" s="1">
        <v>67</v>
      </c>
      <c r="AJ67" s="1" t="str">
        <f t="shared" si="17"/>
        <v/>
      </c>
      <c r="AK67" s="17">
        <v>55</v>
      </c>
      <c r="AL67" s="17">
        <f t="shared" si="10"/>
        <v>3.1398899368730242E-2</v>
      </c>
      <c r="AM67" s="17">
        <f t="shared" si="11"/>
        <v>0.84274115828985308</v>
      </c>
      <c r="AN67" s="5">
        <f t="shared" si="12"/>
        <v>5.881771974288276E-2</v>
      </c>
      <c r="AO67" s="17">
        <f t="shared" si="13"/>
        <v>6.4264920995077794</v>
      </c>
    </row>
    <row r="68" spans="9:41">
      <c r="I68" s="12"/>
      <c r="J68" s="12"/>
      <c r="P68" s="13"/>
      <c r="AI68" s="1">
        <v>68</v>
      </c>
      <c r="AJ68" s="1" t="str">
        <f t="shared" si="17"/>
        <v/>
      </c>
      <c r="AK68" s="17">
        <v>56</v>
      </c>
      <c r="AL68" s="17">
        <f t="shared" si="10"/>
        <v>3.1796856393093188E-2</v>
      </c>
      <c r="AM68" s="17">
        <f t="shared" si="11"/>
        <v>0.84223344302970105</v>
      </c>
      <c r="AN68" s="5">
        <f t="shared" si="12"/>
        <v>5.8888654125819534E-2</v>
      </c>
      <c r="AO68" s="17">
        <f t="shared" si="13"/>
        <v>6.4269017139951652</v>
      </c>
    </row>
    <row r="69" spans="9:41">
      <c r="I69" s="12"/>
      <c r="J69" s="12"/>
      <c r="P69" s="13"/>
      <c r="AI69" s="1">
        <v>69</v>
      </c>
      <c r="AJ69" s="1" t="str">
        <f t="shared" si="17"/>
        <v/>
      </c>
      <c r="AK69" s="17">
        <v>57</v>
      </c>
      <c r="AL69" s="17">
        <f t="shared" si="10"/>
        <v>3.2191829804184932E-2</v>
      </c>
      <c r="AM69" s="17">
        <f t="shared" si="11"/>
        <v>0.84173571857212337</v>
      </c>
      <c r="AN69" s="5">
        <f t="shared" si="12"/>
        <v>5.8958317295598736E-2</v>
      </c>
      <c r="AO69" s="17">
        <f t="shared" si="13"/>
        <v>6.4273045242171971</v>
      </c>
    </row>
    <row r="70" spans="9:41">
      <c r="I70" s="12"/>
      <c r="J70" s="12"/>
      <c r="P70" s="13"/>
      <c r="AI70" s="1">
        <v>70</v>
      </c>
      <c r="AJ70" s="1" t="str">
        <f t="shared" si="17"/>
        <v/>
      </c>
      <c r="AK70" s="17">
        <v>58</v>
      </c>
      <c r="AL70" s="17">
        <f t="shared" si="10"/>
        <v>3.2583885719781207E-2</v>
      </c>
      <c r="AM70" s="17">
        <f t="shared" si="11"/>
        <v>0.84124762489640725</v>
      </c>
      <c r="AN70" s="5">
        <f t="shared" si="12"/>
        <v>5.9026752627223442E-2</v>
      </c>
      <c r="AO70" s="17">
        <f t="shared" si="13"/>
        <v>6.4277007319186321</v>
      </c>
    </row>
    <row r="71" spans="9:41">
      <c r="I71" s="12"/>
      <c r="J71" s="12"/>
      <c r="P71" s="13"/>
      <c r="AI71" s="1">
        <v>71</v>
      </c>
      <c r="AJ71" s="1" t="str">
        <f t="shared" si="17"/>
        <v/>
      </c>
      <c r="AK71" s="17">
        <v>59</v>
      </c>
      <c r="AL71" s="17">
        <f t="shared" si="10"/>
        <v>3.2973087851162174E-2</v>
      </c>
      <c r="AM71" s="17">
        <f t="shared" si="11"/>
        <v>0.84076882064130509</v>
      </c>
      <c r="AN71" s="5">
        <f t="shared" si="12"/>
        <v>5.9094001333595443E-2</v>
      </c>
      <c r="AO71" s="17">
        <f t="shared" si="13"/>
        <v>6.4280905301818674</v>
      </c>
    </row>
    <row r="72" spans="9:41">
      <c r="I72" s="12"/>
      <c r="J72" s="12"/>
      <c r="P72" s="13"/>
      <c r="AI72" s="1">
        <v>72</v>
      </c>
      <c r="AJ72" s="1" t="str">
        <f t="shared" si="17"/>
        <v/>
      </c>
      <c r="AK72" s="17">
        <v>60</v>
      </c>
      <c r="AL72" s="17">
        <f t="shared" si="10"/>
        <v>3.335949762398116E-2</v>
      </c>
      <c r="AM72" s="17">
        <f t="shared" si="11"/>
        <v>0.84029898185266072</v>
      </c>
      <c r="AN72" s="5">
        <f t="shared" si="12"/>
        <v>5.9160102606280442E-2</v>
      </c>
      <c r="AO72" s="17">
        <f t="shared" si="13"/>
        <v>6.4284741039141995</v>
      </c>
    </row>
    <row r="73" spans="9:41">
      <c r="I73" s="12"/>
      <c r="J73" s="12"/>
      <c r="P73" s="13"/>
      <c r="AI73" s="1">
        <v>73</v>
      </c>
      <c r="AJ73" s="1" t="str">
        <f t="shared" si="17"/>
        <v/>
      </c>
      <c r="AK73" s="17">
        <v>61</v>
      </c>
      <c r="AL73" s="17">
        <f t="shared" si="10"/>
        <v>3.3743174291438353E-2</v>
      </c>
      <c r="AM73" s="17">
        <f t="shared" si="11"/>
        <v>0.83983780083365567</v>
      </c>
      <c r="AN73" s="5">
        <f t="shared" si="12"/>
        <v>5.9225093745022737E-2</v>
      </c>
      <c r="AO73" s="17">
        <f t="shared" si="13"/>
        <v>6.4288516303012173</v>
      </c>
    </row>
    <row r="74" spans="9:41">
      <c r="I74" s="12"/>
      <c r="J74" s="12"/>
      <c r="P74" s="13"/>
      <c r="AI74" s="1">
        <v>74</v>
      </c>
      <c r="AJ74" s="1" t="str">
        <f t="shared" si="17"/>
        <v/>
      </c>
      <c r="AK74" s="17">
        <v>62</v>
      </c>
      <c r="AL74" s="17">
        <f t="shared" si="10"/>
        <v>3.4124175040349806E-2</v>
      </c>
      <c r="AM74" s="17">
        <f t="shared" si="11"/>
        <v>0.83938498508779347</v>
      </c>
      <c r="AN74" s="5">
        <f t="shared" si="12"/>
        <v>5.9289010277070307E-2</v>
      </c>
      <c r="AO74" s="17">
        <f t="shared" si="13"/>
        <v>6.4292232792291468</v>
      </c>
    </row>
    <row r="75" spans="9:41">
      <c r="I75" s="12"/>
      <c r="J75" s="12"/>
      <c r="P75" s="13"/>
      <c r="AI75" s="1">
        <v>75</v>
      </c>
      <c r="AJ75" s="1" t="str">
        <f t="shared" si="17"/>
        <v/>
      </c>
      <c r="AK75" s="17">
        <v>63</v>
      </c>
      <c r="AL75" s="17">
        <f t="shared" si="10"/>
        <v>3.4502555090649652E-2</v>
      </c>
      <c r="AM75" s="17">
        <f t="shared" si="11"/>
        <v>0.83894025634582103</v>
      </c>
      <c r="AN75" s="5">
        <f t="shared" si="12"/>
        <v>5.9351886067257199E-2</v>
      </c>
      <c r="AO75" s="17">
        <f t="shared" si="13"/>
        <v>6.4295892136786508</v>
      </c>
    </row>
    <row r="76" spans="9:41">
      <c r="AI76" s="1">
        <v>76</v>
      </c>
      <c r="AJ76" s="1" t="str">
        <f t="shared" si="17"/>
        <v/>
      </c>
      <c r="AK76" s="17">
        <v>64</v>
      </c>
      <c r="AL76" s="17">
        <f t="shared" si="10"/>
        <v>3.4878367788815319E-2</v>
      </c>
      <c r="AM76" s="17">
        <f t="shared" si="11"/>
        <v>0.83850334966875439</v>
      </c>
      <c r="AN76" s="5">
        <f t="shared" si="12"/>
        <v>5.9413753419687687E-2</v>
      </c>
      <c r="AO76" s="17">
        <f t="shared" si="13"/>
        <v>6.4299495900923969</v>
      </c>
    </row>
    <row r="77" spans="9:41">
      <c r="AI77" s="1">
        <v>77</v>
      </c>
      <c r="AJ77" s="1" t="str">
        <f t="shared" si="17"/>
        <v/>
      </c>
      <c r="AK77" s="17">
        <v>65</v>
      </c>
      <c r="AL77" s="17">
        <f t="shared" ref="AL77:AL140" si="18">(-(10^-$O$3)+SQRT((10^-(2*$O$3))+4*(10^-$O$3)*AK77*0.001))/2</f>
        <v>3.525166469566364E-2</v>
      </c>
      <c r="AM77" s="17">
        <f t="shared" ref="AM77:AM140" si="19">10^-($I$3*SQRT(AL77)/(1+$I$4*SQRT(AL77)))</f>
        <v>0.8380740126200017</v>
      </c>
      <c r="AN77" s="5">
        <f t="shared" ref="AN77:AN140" si="20">(10^-$O$3)/AM77^2</f>
        <v>5.9474643171779529E-2</v>
      </c>
      <c r="AO77" s="17">
        <f t="shared" ref="AO77:AO140" si="21">$O$5*(-AN77+SQRT((AN77^2)+4*AN77*AK77*0.001))/(2*AK77*0.001)+$O$4*(1-(-AN77+SQRT((AN77^2)+4*AN77*AK77*0.001))/(2*AK77*0.001))</f>
        <v>6.4303045587184506</v>
      </c>
    </row>
    <row r="78" spans="9:41">
      <c r="AI78" s="1">
        <v>78</v>
      </c>
      <c r="AJ78" s="1" t="str">
        <f t="shared" si="17"/>
        <v/>
      </c>
      <c r="AK78" s="17">
        <v>66</v>
      </c>
      <c r="AL78" s="17">
        <f t="shared" si="18"/>
        <v>3.5622495668926793E-2</v>
      </c>
      <c r="AM78" s="17">
        <f t="shared" si="19"/>
        <v>0.83765200450032462</v>
      </c>
      <c r="AN78" s="5">
        <f t="shared" si="20"/>
        <v>5.9534584781343873E-2</v>
      </c>
      <c r="AO78" s="17">
        <f t="shared" si="21"/>
        <v>6.4306542639314088</v>
      </c>
    </row>
    <row r="79" spans="9:41">
      <c r="AI79" s="1">
        <v>79</v>
      </c>
      <c r="AJ79" s="1" t="str">
        <f t="shared" si="17"/>
        <v/>
      </c>
      <c r="AK79" s="17">
        <v>67</v>
      </c>
      <c r="AL79" s="17">
        <f t="shared" si="18"/>
        <v>3.5990908940982398E-2</v>
      </c>
      <c r="AM79" s="17">
        <f t="shared" si="19"/>
        <v>0.83723709564002369</v>
      </c>
      <c r="AN79" s="5">
        <f t="shared" si="20"/>
        <v>5.9593606407311171E-2</v>
      </c>
      <c r="AO79" s="17">
        <f t="shared" si="21"/>
        <v>6.4309988445329651</v>
      </c>
    </row>
    <row r="80" spans="9:41">
      <c r="AI80" s="1">
        <v>80</v>
      </c>
      <c r="AJ80" s="1" t="str">
        <f t="shared" si="17"/>
        <v/>
      </c>
      <c r="AK80" s="17">
        <v>68</v>
      </c>
      <c r="AL80" s="17">
        <f t="shared" si="18"/>
        <v>3.6356951192081051E-2</v>
      </c>
      <c r="AM80" s="17">
        <f t="shared" si="19"/>
        <v>0.83682906674331148</v>
      </c>
      <c r="AN80" s="5">
        <f t="shared" si="20"/>
        <v>5.9651734984650658E-2</v>
      </c>
      <c r="AO80" s="17">
        <f t="shared" si="21"/>
        <v>6.4313384340334814</v>
      </c>
    </row>
    <row r="81" spans="35:41">
      <c r="AI81" s="1">
        <v>81</v>
      </c>
      <c r="AJ81" s="1" t="str">
        <f t="shared" si="17"/>
        <v/>
      </c>
      <c r="AK81" s="17">
        <v>69</v>
      </c>
      <c r="AL81" s="17">
        <f t="shared" si="18"/>
        <v>3.6720667619385854E-2</v>
      </c>
      <c r="AM81" s="17">
        <f t="shared" si="19"/>
        <v>0.83642770828034052</v>
      </c>
      <c r="AN81" s="5">
        <f t="shared" si="20"/>
        <v>5.9708996293977259E-2</v>
      </c>
      <c r="AO81" s="17">
        <f t="shared" si="21"/>
        <v>6.4316731609159996</v>
      </c>
    </row>
    <row r="82" spans="35:41">
      <c r="AI82" s="1">
        <v>82</v>
      </c>
      <c r="AJ82" s="1" t="str">
        <f t="shared" si="17"/>
        <v/>
      </c>
      <c r="AK82" s="17">
        <v>70</v>
      </c>
      <c r="AL82" s="17">
        <f t="shared" si="18"/>
        <v>3.7082102002113156E-2</v>
      </c>
      <c r="AM82" s="17">
        <f t="shared" si="19"/>
        <v>0.83603281992281175</v>
      </c>
      <c r="AN82" s="5">
        <f t="shared" si="20"/>
        <v>5.9765415026290764E-2</v>
      </c>
      <c r="AO82" s="17">
        <f t="shared" si="21"/>
        <v>6.4320031488839788</v>
      </c>
    </row>
    <row r="83" spans="35:41">
      <c r="AI83" s="1">
        <v>83</v>
      </c>
      <c r="AJ83" s="1" t="str">
        <f t="shared" si="17"/>
        <v/>
      </c>
      <c r="AK83" s="17">
        <v>71</v>
      </c>
      <c r="AL83" s="17">
        <f t="shared" si="18"/>
        <v>3.7441296763040186E-2</v>
      </c>
      <c r="AM83" s="17">
        <f t="shared" si="19"/>
        <v>0.83564421001948264</v>
      </c>
      <c r="AN83" s="5">
        <f t="shared" si="20"/>
        <v>5.982101484324974E-2</v>
      </c>
      <c r="AO83" s="17">
        <f t="shared" si="21"/>
        <v>6.4323285170939677</v>
      </c>
    </row>
    <row r="84" spans="35:41">
      <c r="AI84" s="1">
        <v>84</v>
      </c>
      <c r="AJ84" s="1" t="str">
        <f t="shared" si="17"/>
        <v/>
      </c>
      <c r="AK84" s="17">
        <v>72</v>
      </c>
      <c r="AL84" s="17">
        <f t="shared" si="18"/>
        <v>3.77982930266242E-2</v>
      </c>
      <c r="AM84" s="17">
        <f t="shared" si="19"/>
        <v>0.83526169510825199</v>
      </c>
      <c r="AN84" s="5">
        <f t="shared" si="20"/>
        <v>5.9875818433344628E-2</v>
      </c>
      <c r="AO84" s="17">
        <f t="shared" si="21"/>
        <v>6.4326493803742864</v>
      </c>
    </row>
    <row r="85" spans="35:41">
      <c r="AI85" s="1">
        <v>85</v>
      </c>
      <c r="AJ85" s="1" t="str">
        <f t="shared" si="17"/>
        <v/>
      </c>
      <c r="AK85" s="17">
        <v>73</v>
      </c>
      <c r="AL85" s="17">
        <f t="shared" si="18"/>
        <v>3.815313067395866E-2</v>
      </c>
      <c r="AM85" s="17">
        <f t="shared" si="19"/>
        <v>0.83488509946181888</v>
      </c>
      <c r="AN85" s="5">
        <f t="shared" si="20"/>
        <v>5.9929847564299359E-2</v>
      </c>
      <c r="AO85" s="17">
        <f t="shared" si="21"/>
        <v>6.4329658494307314</v>
      </c>
    </row>
    <row r="86" spans="35:41">
      <c r="AI86" s="1">
        <v>86</v>
      </c>
      <c r="AJ86" s="1" t="str">
        <f t="shared" si="17"/>
        <v/>
      </c>
      <c r="AK86" s="17">
        <v>74</v>
      </c>
      <c r="AL86" s="17">
        <f t="shared" si="18"/>
        <v>3.8505848394774118E-2</v>
      </c>
      <c r="AM86" s="17">
        <f t="shared" si="19"/>
        <v>0.8345142546641916</v>
      </c>
      <c r="AN86" s="5">
        <f t="shared" si="20"/>
        <v>5.9983123132001499E-2</v>
      </c>
      <c r="AO86" s="17">
        <f t="shared" si="21"/>
        <v>6.4332780310401958</v>
      </c>
    </row>
    <row r="87" spans="35:41">
      <c r="AI87" s="1">
        <v>87</v>
      </c>
      <c r="AJ87" s="1" t="str">
        <f t="shared" si="17"/>
        <v/>
      </c>
      <c r="AK87" s="17">
        <v>75</v>
      </c>
      <c r="AL87" s="17">
        <f t="shared" si="18"/>
        <v>3.8856483736676016E-2</v>
      </c>
      <c r="AM87" s="17">
        <f t="shared" si="19"/>
        <v>0.83414899921558006</v>
      </c>
      <c r="AN87" s="5">
        <f t="shared" si="20"/>
        <v>6.0035665206232443E-2</v>
      </c>
      <c r="AO87" s="17">
        <f t="shared" si="21"/>
        <v>6.433586028233087</v>
      </c>
    </row>
    <row r="88" spans="35:41">
      <c r="AI88" s="1">
        <v>88</v>
      </c>
      <c r="AJ88" s="1" t="str">
        <f t="shared" si="17"/>
        <v/>
      </c>
      <c r="AK88" s="17">
        <v>76</v>
      </c>
      <c r="AL88" s="17">
        <f t="shared" si="18"/>
        <v>3.9205073151796513E-2</v>
      </c>
      <c r="AM88" s="17">
        <f t="shared" si="19"/>
        <v>0.8337891781634279</v>
      </c>
      <c r="AN88" s="5">
        <f t="shared" si="20"/>
        <v>6.008749307344563E-2</v>
      </c>
      <c r="AO88" s="17">
        <f t="shared" si="21"/>
        <v>6.4338899404652645</v>
      </c>
    </row>
    <row r="89" spans="35:41">
      <c r="AI89" s="1">
        <v>89</v>
      </c>
      <c r="AJ89" s="1" t="str">
        <f t="shared" si="17"/>
        <v/>
      </c>
      <c r="AK89" s="17">
        <v>77</v>
      </c>
      <c r="AL89" s="17">
        <f t="shared" si="18"/>
        <v>3.9551652041024545E-2</v>
      </c>
      <c r="AM89" s="17">
        <f t="shared" si="19"/>
        <v>0.83343464275754808</v>
      </c>
      <c r="AN89" s="5">
        <f t="shared" si="20"/>
        <v>6.0138625276817868E-2</v>
      </c>
      <c r="AO89" s="17">
        <f t="shared" si="21"/>
        <v>6.4341898637802508</v>
      </c>
    </row>
    <row r="90" spans="35:41">
      <c r="AI90" s="1">
        <v>90</v>
      </c>
      <c r="AJ90" s="1" t="str">
        <f t="shared" si="17"/>
        <v/>
      </c>
      <c r="AK90" s="17">
        <v>78</v>
      </c>
      <c r="AL90" s="17">
        <f t="shared" si="18"/>
        <v>3.9896254795966035E-2</v>
      </c>
      <c r="AM90" s="17">
        <f t="shared" si="19"/>
        <v>0.83308525012750256</v>
      </c>
      <c r="AN90" s="5">
        <f t="shared" si="20"/>
        <v>6.0189079653779821E-2</v>
      </c>
      <c r="AO90" s="17">
        <f t="shared" si="21"/>
        <v>6.4344858909623586</v>
      </c>
    </row>
    <row r="91" spans="35:41">
      <c r="AI91" s="1">
        <v>91</v>
      </c>
      <c r="AJ91" s="1" t="str">
        <f t="shared" si="17"/>
        <v/>
      </c>
      <c r="AK91" s="17">
        <v>79</v>
      </c>
      <c r="AL91" s="17">
        <f t="shared" si="18"/>
        <v>4.0238914838774946E-2</v>
      </c>
      <c r="AM91" s="17">
        <f t="shared" si="19"/>
        <v>0.83274086298053884</v>
      </c>
      <c r="AN91" s="5">
        <f t="shared" si="20"/>
        <v>6.0238873371212892E-2</v>
      </c>
      <c r="AO91" s="17">
        <f t="shared" si="21"/>
        <v>6.434778111681327</v>
      </c>
    </row>
    <row r="92" spans="35:41">
      <c r="AI92" s="1">
        <v>92</v>
      </c>
      <c r="AJ92" s="1" t="str">
        <f t="shared" si="17"/>
        <v/>
      </c>
      <c r="AK92" s="17">
        <v>80</v>
      </c>
      <c r="AL92" s="17">
        <f t="shared" si="18"/>
        <v>4.0579664659985817E-2</v>
      </c>
      <c r="AM92" s="17">
        <f t="shared" si="19"/>
        <v>0.83240134931853305</v>
      </c>
      <c r="AN92" s="5">
        <f t="shared" si="20"/>
        <v>6.0288022958484962E-2</v>
      </c>
      <c r="AO92" s="17">
        <f t="shared" si="21"/>
        <v>6.4350666126290408</v>
      </c>
    </row>
    <row r="93" spans="35:41">
      <c r="AI93" s="1">
        <v>93</v>
      </c>
      <c r="AJ93" s="1" t="str">
        <f t="shared" si="17"/>
        <v/>
      </c>
      <c r="AK93" s="17">
        <v>81</v>
      </c>
      <c r="AL93" s="17">
        <f t="shared" si="18"/>
        <v>4.0918535854469008E-2</v>
      </c>
      <c r="AM93" s="17">
        <f t="shared" si="19"/>
        <v>0.83206658217253493</v>
      </c>
      <c r="AN93" s="5">
        <f t="shared" si="20"/>
        <v>6.0336544338481284E-2</v>
      </c>
      <c r="AO93" s="17">
        <f t="shared" si="21"/>
        <v>6.4353514776488403</v>
      </c>
    </row>
    <row r="94" spans="35:41">
      <c r="AI94" s="1">
        <v>94</v>
      </c>
      <c r="AJ94" s="1" t="str">
        <f t="shared" si="17"/>
        <v/>
      </c>
      <c r="AK94" s="17">
        <v>82</v>
      </c>
      <c r="AL94" s="17">
        <f t="shared" si="18"/>
        <v>4.1255559155621131E-2</v>
      </c>
      <c r="AM94" s="17">
        <f t="shared" si="19"/>
        <v>0.83173643935361996</v>
      </c>
      <c r="AN94" s="5">
        <f t="shared" si="20"/>
        <v>6.0384452856775093E-2</v>
      </c>
      <c r="AO94" s="17">
        <f t="shared" si="21"/>
        <v>6.4356327878579052</v>
      </c>
    </row>
    <row r="95" spans="35:41">
      <c r="AI95" s="1">
        <v>95</v>
      </c>
      <c r="AJ95" s="1" t="str">
        <f t="shared" si="17"/>
        <v/>
      </c>
      <c r="AK95" s="17">
        <v>83</v>
      </c>
      <c r="AL95" s="17">
        <f t="shared" si="18"/>
        <v>4.159076446789562E-2</v>
      </c>
      <c r="AM95" s="17">
        <f t="shared" si="19"/>
        <v>0.83141080321886662</v>
      </c>
      <c r="AN95" s="5">
        <f t="shared" si="20"/>
        <v>6.0431763309069998E-2</v>
      </c>
      <c r="AO95" s="17">
        <f t="shared" si="21"/>
        <v>6.4359106217631421</v>
      </c>
    </row>
    <row r="96" spans="35:41">
      <c r="AI96" s="1">
        <v>96</v>
      </c>
      <c r="AJ96" s="1" t="str">
        <f t="shared" si="17"/>
        <v/>
      </c>
      <c r="AK96" s="17">
        <v>84</v>
      </c>
      <c r="AL96" s="17">
        <f t="shared" si="18"/>
        <v>4.1924180897770662E-2</v>
      </c>
      <c r="AM96" s="17">
        <f t="shared" si="19"/>
        <v>0.83108956045137894</v>
      </c>
      <c r="AN96" s="5">
        <f t="shared" si="20"/>
        <v>6.0478489967034831E-2</v>
      </c>
      <c r="AO96" s="17">
        <f t="shared" si="21"/>
        <v>6.4361850553709967</v>
      </c>
    </row>
    <row r="97" spans="35:41">
      <c r="AI97" s="1">
        <v>97</v>
      </c>
      <c r="AJ97" s="1" t="str">
        <f t="shared" si="17"/>
        <v/>
      </c>
      <c r="AK97" s="17">
        <v>85</v>
      </c>
      <c r="AL97" s="17">
        <f t="shared" si="18"/>
        <v>4.2255836783245439E-2</v>
      </c>
      <c r="AM97" s="17">
        <f t="shared" si="19"/>
        <v>0.83077260185335511</v>
      </c>
      <c r="AN97" s="5">
        <f t="shared" si="20"/>
        <v>6.052464660264327E-2</v>
      </c>
      <c r="AO97" s="17">
        <f t="shared" si="21"/>
        <v>6.4364561622915684</v>
      </c>
    </row>
    <row r="98" spans="35:41">
      <c r="AI98" s="1">
        <v>98</v>
      </c>
      <c r="AJ98" s="1" t="str">
        <f t="shared" si="17"/>
        <v/>
      </c>
      <c r="AK98" s="17">
        <v>86</v>
      </c>
      <c r="AL98" s="17">
        <f t="shared" si="18"/>
        <v>4.2585759721949119E-2</v>
      </c>
      <c r="AM98" s="17">
        <f t="shared" si="19"/>
        <v>0.83045982215129355</v>
      </c>
      <c r="AN98" s="5">
        <f t="shared" si="20"/>
        <v>6.0570246511120009E-2</v>
      </c>
      <c r="AO98" s="17">
        <f t="shared" si="21"/>
        <v>6.4367240138373667</v>
      </c>
    </row>
    <row r="99" spans="35:41">
      <c r="AI99" s="1">
        <v>99</v>
      </c>
      <c r="AJ99" s="1" t="str">
        <f t="shared" si="17"/>
        <v/>
      </c>
      <c r="AK99" s="17">
        <v>87</v>
      </c>
      <c r="AL99" s="17">
        <f t="shared" si="18"/>
        <v>4.2913976597941599E-2</v>
      </c>
      <c r="AM99" s="17">
        <f t="shared" si="19"/>
        <v>0.83015111981249179</v>
      </c>
      <c r="AN99" s="5">
        <f t="shared" si="20"/>
        <v>6.061530253258849E-2</v>
      </c>
      <c r="AO99" s="17">
        <f t="shared" si="21"/>
        <v>6.4369886791170465</v>
      </c>
    </row>
    <row r="100" spans="35:41">
      <c r="AI100" s="1">
        <v>100</v>
      </c>
      <c r="AJ100" s="1" t="str">
        <f t="shared" si="17"/>
        <v/>
      </c>
      <c r="AK100" s="17">
        <v>88</v>
      </c>
      <c r="AL100" s="17">
        <f t="shared" si="18"/>
        <v>4.3240513607279769E-2</v>
      </c>
      <c r="AM100" s="17">
        <f t="shared" si="19"/>
        <v>0.82984639687206885</v>
      </c>
      <c r="AN100" s="5">
        <f t="shared" si="20"/>
        <v>6.0659827072507021E-2</v>
      </c>
      <c r="AO100" s="17">
        <f t="shared" si="21"/>
        <v>6.4372502251244388</v>
      </c>
    </row>
    <row r="101" spans="35:41">
      <c r="AI101" s="1">
        <v>101</v>
      </c>
      <c r="AJ101" s="1" t="str">
        <f t="shared" si="17"/>
        <v/>
      </c>
      <c r="AK101" s="17">
        <v>89</v>
      </c>
      <c r="AL101" s="17">
        <f t="shared" si="18"/>
        <v>4.3565396282417797E-2</v>
      </c>
      <c r="AM101" s="17">
        <f t="shared" si="19"/>
        <v>0.82954555876979708</v>
      </c>
      <c r="AN101" s="5">
        <f t="shared" si="20"/>
        <v>6.0703832120973557E-2</v>
      </c>
      <c r="AO101" s="17">
        <f t="shared" si="21"/>
        <v>6.4375087168231175</v>
      </c>
    </row>
    <row r="102" spans="35:41">
      <c r="AI102" s="1">
        <v>102</v>
      </c>
      <c r="AJ102" s="1" t="str">
        <f t="shared" si="17"/>
        <v/>
      </c>
      <c r="AK102" s="17">
        <v>90</v>
      </c>
      <c r="AL102" s="17">
        <f t="shared" si="18"/>
        <v>4.3888649515506022E-2</v>
      </c>
      <c r="AM102" s="17">
        <f t="shared" si="19"/>
        <v>0.82924851419608736</v>
      </c>
      <c r="AN102" s="5">
        <f t="shared" si="20"/>
        <v>6.0747329270973441E-2</v>
      </c>
      <c r="AO102" s="17">
        <f t="shared" si="21"/>
        <v>6.4377642172268192</v>
      </c>
    </row>
    <row r="103" spans="35:41">
      <c r="AI103" s="1">
        <v>103</v>
      </c>
      <c r="AJ103" s="1" t="str">
        <f t="shared" si="17"/>
        <v/>
      </c>
      <c r="AK103" s="17">
        <v>91</v>
      </c>
      <c r="AL103" s="17">
        <f t="shared" si="18"/>
        <v>4.4210297580648615E-2</v>
      </c>
      <c r="AM103" s="17">
        <f t="shared" si="19"/>
        <v>0.82895517494651927</v>
      </c>
      <c r="AN103" s="5">
        <f t="shared" si="20"/>
        <v>6.0790329735638915E-2</v>
      </c>
      <c r="AO103" s="17">
        <f t="shared" si="21"/>
        <v>6.438016787475914</v>
      </c>
    </row>
    <row r="104" spans="35:41">
      <c r="AI104" s="1">
        <v>104</v>
      </c>
      <c r="AJ104" s="1" t="str">
        <f t="shared" si="17"/>
        <v/>
      </c>
      <c r="AK104" s="17">
        <v>92</v>
      </c>
      <c r="AL104" s="17">
        <f t="shared" si="18"/>
        <v>4.4530364155176118E-2</v>
      </c>
      <c r="AM104" s="17">
        <f t="shared" si="19"/>
        <v>0.82866545578436035</v>
      </c>
      <c r="AN104" s="5">
        <f t="shared" si="20"/>
        <v>6.083284436458327E-2</v>
      </c>
      <c r="AO104" s="17">
        <f t="shared" si="21"/>
        <v>6.4382664869101873</v>
      </c>
    </row>
    <row r="105" spans="35:41">
      <c r="AI105" s="1">
        <v>105</v>
      </c>
      <c r="AJ105" s="1" t="str">
        <f t="shared" si="17"/>
        <v/>
      </c>
      <c r="AK105" s="17">
        <v>93</v>
      </c>
      <c r="AL105" s="17">
        <f t="shared" si="18"/>
        <v>4.4848872339985878E-2</v>
      </c>
      <c r="AM105" s="17">
        <f t="shared" si="19"/>
        <v>0.82837927431055147</v>
      </c>
      <c r="AN105" s="5">
        <f t="shared" si="20"/>
        <v>6.0874883659369154E-2</v>
      </c>
      <c r="AO105" s="17">
        <f t="shared" si="21"/>
        <v>6.4385133731381279</v>
      </c>
    </row>
    <row r="106" spans="35:41">
      <c r="AI106" s="1">
        <v>106</v>
      </c>
      <c r="AJ106" s="1" t="str">
        <f t="shared" si="17"/>
        <v/>
      </c>
      <c r="AK106" s="17">
        <v>94</v>
      </c>
      <c r="AL106" s="17">
        <f t="shared" si="18"/>
        <v>4.5165844678999624E-2</v>
      </c>
      <c r="AM106" s="17">
        <f t="shared" si="19"/>
        <v>0.82809655084068434</v>
      </c>
      <c r="AN106" s="5">
        <f t="shared" si="20"/>
        <v>6.0916457788164666E-2</v>
      </c>
      <c r="AO106" s="17">
        <f t="shared" si="21"/>
        <v>6.43875750210292</v>
      </c>
    </row>
    <row r="107" spans="35:41">
      <c r="AI107" s="1">
        <v>107</v>
      </c>
      <c r="AJ107" s="1" t="str">
        <f t="shared" si="17"/>
        <v/>
      </c>
      <c r="AK107" s="17">
        <v>95</v>
      </c>
      <c r="AL107" s="17">
        <f t="shared" si="18"/>
        <v>4.5481303177784739E-2</v>
      </c>
      <c r="AM107" s="17">
        <f t="shared" si="19"/>
        <v>0.82781720828852168</v>
      </c>
      <c r="AN107" s="5">
        <f t="shared" si="20"/>
        <v>6.0957576599638665E-2</v>
      </c>
      <c r="AO107" s="17">
        <f t="shared" si="21"/>
        <v>6.4389989281453515</v>
      </c>
    </row>
    <row r="108" spans="35:41">
      <c r="AI108" s="1">
        <v>108</v>
      </c>
      <c r="AJ108" s="1" t="str">
        <f t="shared" si="17"/>
        <v/>
      </c>
      <c r="AK108" s="17">
        <v>96</v>
      </c>
      <c r="AL108" s="17">
        <f t="shared" si="18"/>
        <v>4.5795269321382566E-2</v>
      </c>
      <c r="AM108" s="17">
        <f t="shared" si="19"/>
        <v>0.82754117205565425</v>
      </c>
      <c r="AN108" s="5">
        <f t="shared" si="20"/>
        <v>6.099824963614122E-2</v>
      </c>
      <c r="AO108" s="17">
        <f t="shared" si="21"/>
        <v>6.4392377040637641</v>
      </c>
    </row>
    <row r="109" spans="35:41">
      <c r="AI109" s="1">
        <v>109</v>
      </c>
      <c r="AJ109" s="1" t="str">
        <f t="shared" ref="AJ109:AJ172" si="22">IF(O109="","",AI109)</f>
        <v/>
      </c>
      <c r="AK109" s="17">
        <v>97</v>
      </c>
      <c r="AL109" s="17">
        <f t="shared" si="18"/>
        <v>4.6107764091384763E-2</v>
      </c>
      <c r="AM109" s="17">
        <f t="shared" si="19"/>
        <v>0.82726836992690789</v>
      </c>
      <c r="AN109" s="5">
        <f t="shared" si="20"/>
        <v>6.1038486146213586E-2</v>
      </c>
      <c r="AO109" s="17">
        <f t="shared" si="21"/>
        <v>6.4394738811712582</v>
      </c>
    </row>
    <row r="110" spans="35:41">
      <c r="AI110" s="1">
        <v>110</v>
      </c>
      <c r="AJ110" s="1" t="str">
        <f t="shared" si="22"/>
        <v/>
      </c>
      <c r="AK110" s="17">
        <v>98</v>
      </c>
      <c r="AL110" s="17">
        <f t="shared" si="18"/>
        <v>4.6418807982296105E-2</v>
      </c>
      <c r="AM110" s="17">
        <f t="shared" si="19"/>
        <v>0.82699873197115104</v>
      </c>
      <c r="AN110" s="5">
        <f t="shared" si="20"/>
        <v>6.1078295096467519E-2</v>
      </c>
      <c r="AO110" s="17">
        <f t="shared" si="21"/>
        <v>6.4397075093502698</v>
      </c>
    </row>
    <row r="111" spans="35:41">
      <c r="AI111" s="1">
        <v>111</v>
      </c>
      <c r="AJ111" s="1" t="str">
        <f t="shared" si="22"/>
        <v/>
      </c>
      <c r="AK111" s="17">
        <v>99</v>
      </c>
      <c r="AL111" s="17">
        <f t="shared" si="18"/>
        <v>4.6728421017219808E-2</v>
      </c>
      <c r="AM111" s="17">
        <f t="shared" si="19"/>
        <v>0.82673219044716906</v>
      </c>
      <c r="AN111" s="5">
        <f t="shared" si="20"/>
        <v>6.1117685182872146E-2</v>
      </c>
      <c r="AO111" s="17">
        <f t="shared" si="21"/>
        <v>6.4399386371046745</v>
      </c>
    </row>
    <row r="112" spans="35:41">
      <c r="AI112" s="1">
        <v>112</v>
      </c>
      <c r="AJ112" s="1" t="str">
        <f t="shared" si="22"/>
        <v/>
      </c>
      <c r="AK112" s="17">
        <v>100</v>
      </c>
      <c r="AL112" s="17">
        <f t="shared" si="18"/>
        <v>4.7036622762899237E-2</v>
      </c>
      <c r="AM112" s="17">
        <f t="shared" si="19"/>
        <v>0.82646867971430171</v>
      </c>
      <c r="AN112" s="5">
        <f t="shared" si="20"/>
        <v>6.1156664841483174E-2</v>
      </c>
      <c r="AO112" s="17">
        <f t="shared" si="21"/>
        <v>6.4401673116095477</v>
      </c>
    </row>
    <row r="113" spans="35:41">
      <c r="AI113" s="1">
        <v>113</v>
      </c>
      <c r="AJ113" s="1" t="str">
        <f t="shared" si="22"/>
        <v/>
      </c>
      <c r="AK113" s="17">
        <v>101</v>
      </c>
      <c r="AL113" s="17">
        <f t="shared" si="18"/>
        <v>4.7343432344148277E-2</v>
      </c>
      <c r="AM113" s="17">
        <f t="shared" si="19"/>
        <v>0.82620813614755995</v>
      </c>
      <c r="AN113" s="5">
        <f t="shared" si="20"/>
        <v>6.119524225864701E-2</v>
      </c>
      <c r="AO113" s="17">
        <f t="shared" si="21"/>
        <v>6.440393578758723</v>
      </c>
    </row>
    <row r="114" spans="35:41">
      <c r="AI114" s="1">
        <v>114</v>
      </c>
      <c r="AJ114" s="1" t="str">
        <f t="shared" si="22"/>
        <v/>
      </c>
      <c r="AK114" s="17">
        <v>102</v>
      </c>
      <c r="AL114" s="17">
        <f t="shared" si="18"/>
        <v>4.7648868457700118E-2</v>
      </c>
      <c r="AM114" s="17">
        <f t="shared" si="19"/>
        <v>0.82595049805695286</v>
      </c>
      <c r="AN114" s="5">
        <f t="shared" si="20"/>
        <v>6.1233425380710631E-2</v>
      </c>
      <c r="AO114" s="17">
        <f t="shared" si="21"/>
        <v>6.4406174832102296</v>
      </c>
    </row>
    <row r="115" spans="35:41">
      <c r="AI115" s="1">
        <v>115</v>
      </c>
      <c r="AJ115" s="1" t="str">
        <f t="shared" si="22"/>
        <v/>
      </c>
      <c r="AK115" s="17">
        <v>103</v>
      </c>
      <c r="AL115" s="17">
        <f t="shared" si="18"/>
        <v>4.7952949385503103E-2</v>
      </c>
      <c r="AM115" s="17">
        <f t="shared" si="19"/>
        <v>0.82569570561078309</v>
      </c>
      <c r="AN115" s="5">
        <f t="shared" si="20"/>
        <v>6.1271221923265104E-2</v>
      </c>
      <c r="AO115" s="17">
        <f t="shared" si="21"/>
        <v>6.4408390684297601</v>
      </c>
    </row>
    <row r="116" spans="35:41">
      <c r="AI116" s="1">
        <v>116</v>
      </c>
      <c r="AJ116" s="1" t="str">
        <f t="shared" si="22"/>
        <v/>
      </c>
      <c r="AK116" s="17">
        <v>104</v>
      </c>
      <c r="AL116" s="17">
        <f t="shared" si="18"/>
        <v>4.8255693007490323E-2</v>
      </c>
      <c r="AM116" s="17">
        <f t="shared" si="19"/>
        <v>0.8254437007626737</v>
      </c>
      <c r="AN116" s="5">
        <f t="shared" si="20"/>
        <v>6.1308639379950076E-2</v>
      </c>
      <c r="AO116" s="17">
        <f t="shared" si="21"/>
        <v>6.4410583767322365</v>
      </c>
    </row>
    <row r="117" spans="35:41">
      <c r="AI117" s="1">
        <v>117</v>
      </c>
      <c r="AJ117" s="1" t="str">
        <f t="shared" si="22"/>
        <v/>
      </c>
      <c r="AK117" s="17">
        <v>105</v>
      </c>
      <c r="AL117" s="17">
        <f t="shared" si="18"/>
        <v>4.8557116813847979E-2</v>
      </c>
      <c r="AM117" s="17">
        <f t="shared" si="19"/>
        <v>0.82519442718211788</v>
      </c>
      <c r="AN117" s="5">
        <f t="shared" si="20"/>
        <v>6.1345685030843068E-2</v>
      </c>
      <c r="AO117" s="17">
        <f t="shared" si="21"/>
        <v>6.441275449321612</v>
      </c>
    </row>
    <row r="118" spans="35:41">
      <c r="AI118" s="1">
        <v>118</v>
      </c>
      <c r="AJ118" s="1" t="str">
        <f t="shared" si="22"/>
        <v/>
      </c>
      <c r="AK118" s="17">
        <v>106</v>
      </c>
      <c r="AL118" s="17">
        <f t="shared" si="18"/>
        <v>4.8857237916806857E-2</v>
      </c>
      <c r="AM118" s="17">
        <f t="shared" si="19"/>
        <v>0.82494783018834672</v>
      </c>
      <c r="AN118" s="5">
        <f t="shared" si="20"/>
        <v>6.1382365950457526E-2</v>
      </c>
      <c r="AO118" s="17">
        <f t="shared" si="21"/>
        <v>6.4414903263289434</v>
      </c>
    </row>
    <row r="119" spans="35:41">
      <c r="AI119" s="1">
        <v>119</v>
      </c>
      <c r="AJ119" s="1" t="str">
        <f t="shared" si="22"/>
        <v/>
      </c>
      <c r="AK119" s="17">
        <v>107</v>
      </c>
      <c r="AL119" s="17">
        <f t="shared" si="18"/>
        <v>4.9156073061978701E-2</v>
      </c>
      <c r="AM119" s="17">
        <f t="shared" si="19"/>
        <v>0.82470385668732904</v>
      </c>
      <c r="AN119" s="5">
        <f t="shared" si="20"/>
        <v>6.1418689015370828E-2</v>
      </c>
      <c r="AO119" s="17">
        <f t="shared" si="21"/>
        <v>6.4417030468488825</v>
      </c>
    </row>
    <row r="120" spans="35:41">
      <c r="AI120" s="1">
        <v>120</v>
      </c>
      <c r="AJ120" s="1" t="str">
        <f t="shared" si="22"/>
        <v/>
      </c>
      <c r="AK120" s="17">
        <v>108</v>
      </c>
      <c r="AL120" s="17">
        <f t="shared" si="18"/>
        <v>4.945363863925941E-2</v>
      </c>
      <c r="AM120" s="17">
        <f t="shared" si="19"/>
        <v>0.82446245511172556</v>
      </c>
      <c r="AN120" s="5">
        <f t="shared" si="20"/>
        <v>6.1454660911503145E-2</v>
      </c>
      <c r="AO120" s="17">
        <f t="shared" si="21"/>
        <v>6.4419136489746212</v>
      </c>
    </row>
    <row r="121" spans="35:41">
      <c r="AI121" s="1">
        <v>121</v>
      </c>
      <c r="AJ121" s="1" t="str">
        <f t="shared" si="22"/>
        <v/>
      </c>
      <c r="AK121" s="17">
        <v>109</v>
      </c>
      <c r="AL121" s="17">
        <f t="shared" si="18"/>
        <v>4.9749950693318674E-2</v>
      </c>
      <c r="AM121" s="17">
        <f t="shared" si="19"/>
        <v>0.82422357536363888</v>
      </c>
      <c r="AN121" s="5">
        <f t="shared" si="20"/>
        <v>6.149028814106508E-2</v>
      </c>
      <c r="AO121" s="17">
        <f t="shared" si="21"/>
        <v>6.4421221698313857</v>
      </c>
    </row>
    <row r="122" spans="35:41">
      <c r="AI122" s="1">
        <v>122</v>
      </c>
      <c r="AJ122" s="1" t="str">
        <f t="shared" si="22"/>
        <v/>
      </c>
      <c r="AK122" s="17">
        <v>110</v>
      </c>
      <c r="AL122" s="17">
        <f t="shared" si="18"/>
        <v>5.0045024933695344E-2</v>
      </c>
      <c r="AM122" s="17">
        <f t="shared" si="19"/>
        <v>0.82398716875999767</v>
      </c>
      <c r="AN122" s="5">
        <f t="shared" si="20"/>
        <v>6.1525577029193347E-2</v>
      </c>
      <c r="AO122" s="17">
        <f t="shared" si="21"/>
        <v>6.4423286456085487</v>
      </c>
    </row>
    <row r="123" spans="35:41">
      <c r="AI123" s="1">
        <v>123</v>
      </c>
      <c r="AJ123" s="1" t="str">
        <f t="shared" si="22"/>
        <v/>
      </c>
      <c r="AK123" s="17">
        <v>111</v>
      </c>
      <c r="AL123" s="17">
        <f t="shared" si="18"/>
        <v>5.033887674451621E-2</v>
      </c>
      <c r="AM123" s="17">
        <f t="shared" si="19"/>
        <v>0.82375318798043917</v>
      </c>
      <c r="AN123" s="5">
        <f t="shared" si="20"/>
        <v>6.1560533730289836E-2</v>
      </c>
      <c r="AO123" s="17">
        <f t="shared" si="21"/>
        <v>6.4425331115904374</v>
      </c>
    </row>
    <row r="124" spans="35:41">
      <c r="AI124" s="1">
        <v>124</v>
      </c>
      <c r="AJ124" s="1" t="str">
        <f t="shared" si="22"/>
        <v/>
      </c>
      <c r="AK124" s="17">
        <v>112</v>
      </c>
      <c r="AL124" s="17">
        <f t="shared" si="18"/>
        <v>5.0631521193855604E-2</v>
      </c>
      <c r="AM124" s="17">
        <f t="shared" si="19"/>
        <v>0.82352158701754907</v>
      </c>
      <c r="AN124" s="5">
        <f t="shared" si="20"/>
        <v>6.1595164234080756E-2</v>
      </c>
      <c r="AO124" s="17">
        <f t="shared" si="21"/>
        <v>6.4427356021858726</v>
      </c>
    </row>
    <row r="125" spans="35:41">
      <c r="AI125" s="1">
        <v>125</v>
      </c>
      <c r="AJ125" s="1" t="str">
        <f t="shared" si="22"/>
        <v/>
      </c>
      <c r="AK125" s="17">
        <v>113</v>
      </c>
      <c r="AL125" s="17">
        <f t="shared" si="18"/>
        <v>5.0922973042751472E-2</v>
      </c>
      <c r="AM125" s="17">
        <f t="shared" si="19"/>
        <v>0.82329232112933659</v>
      </c>
      <c r="AN125" s="5">
        <f t="shared" si="20"/>
        <v>6.1629474371409865E-2</v>
      </c>
      <c r="AO125" s="17">
        <f t="shared" si="21"/>
        <v>6.4429361509565357</v>
      </c>
    </row>
    <row r="126" spans="35:41">
      <c r="AI126" s="1">
        <v>126</v>
      </c>
      <c r="AJ126" s="1" t="str">
        <f t="shared" si="22"/>
        <v/>
      </c>
      <c r="AK126" s="17">
        <v>114</v>
      </c>
      <c r="AL126" s="17">
        <f t="shared" si="18"/>
        <v>5.1213246753893625E-2</v>
      </c>
      <c r="AM126" s="17">
        <f t="shared" si="19"/>
        <v>0.82306534679382326</v>
      </c>
      <c r="AN126" s="5">
        <f t="shared" si="20"/>
        <v>6.1663469819780069E-2</v>
      </c>
      <c r="AO126" s="17">
        <f t="shared" si="21"/>
        <v>6.4431347906441889</v>
      </c>
    </row>
    <row r="127" spans="35:41">
      <c r="AI127" s="1">
        <v>127</v>
      </c>
      <c r="AJ127" s="1" t="str">
        <f t="shared" si="22"/>
        <v/>
      </c>
      <c r="AK127" s="17">
        <v>115</v>
      </c>
      <c r="AL127" s="17">
        <f t="shared" si="18"/>
        <v>5.1502356499998327E-2</v>
      </c>
      <c r="AM127" s="17">
        <f t="shared" si="19"/>
        <v>0.82284062166563587</v>
      </c>
      <c r="AN127" s="5">
        <f t="shared" si="20"/>
        <v>6.1697156108656205E-2</v>
      </c>
      <c r="AO127" s="17">
        <f t="shared" si="21"/>
        <v>6.4433315531968303</v>
      </c>
    </row>
    <row r="128" spans="35:41">
      <c r="AI128" s="1">
        <v>128</v>
      </c>
      <c r="AJ128" s="1" t="str">
        <f t="shared" si="22"/>
        <v/>
      </c>
      <c r="AK128" s="17">
        <v>116</v>
      </c>
      <c r="AL128" s="17">
        <f t="shared" si="18"/>
        <v>5.1790316171883018E-2</v>
      </c>
      <c r="AM128" s="17">
        <f t="shared" si="19"/>
        <v>0.82261810453449702</v>
      </c>
      <c r="AN128" s="5">
        <f t="shared" si="20"/>
        <v>6.1730538624541337E-2</v>
      </c>
      <c r="AO128" s="17">
        <f t="shared" si="21"/>
        <v>6.4435264697938042</v>
      </c>
    </row>
    <row r="129" spans="35:41">
      <c r="AI129" s="1">
        <v>129</v>
      </c>
      <c r="AJ129" s="1" t="str">
        <f t="shared" si="22"/>
        <v/>
      </c>
      <c r="AK129" s="17">
        <v>117</v>
      </c>
      <c r="AL129" s="17">
        <f t="shared" si="18"/>
        <v>5.2077139386254294E-2</v>
      </c>
      <c r="AM129" s="17">
        <f t="shared" si="19"/>
        <v>0.82239775528551851</v>
      </c>
      <c r="AN129" s="5">
        <f t="shared" si="20"/>
        <v>6.176362261583767E-2</v>
      </c>
      <c r="AO129" s="17">
        <f t="shared" si="21"/>
        <v>6.4437195708699466</v>
      </c>
    </row>
    <row r="130" spans="35:41">
      <c r="AI130" s="1">
        <v>130</v>
      </c>
      <c r="AJ130" s="1" t="str">
        <f t="shared" si="22"/>
        <v/>
      </c>
      <c r="AK130" s="17">
        <v>118</v>
      </c>
      <c r="AL130" s="17">
        <f t="shared" si="18"/>
        <v>5.2362839493221423E-2</v>
      </c>
      <c r="AM130" s="17">
        <f t="shared" si="19"/>
        <v>0.82217953486120099</v>
      </c>
      <c r="AN130" s="5">
        <f t="shared" si="20"/>
        <v>6.1796413197503459E-2</v>
      </c>
      <c r="AO130" s="17">
        <f t="shared" si="21"/>
        <v>6.4439108861387853</v>
      </c>
    </row>
    <row r="131" spans="35:41">
      <c r="AI131" s="1">
        <v>131</v>
      </c>
      <c r="AJ131" s="1" t="str">
        <f t="shared" si="22"/>
        <v/>
      </c>
      <c r="AK131" s="17">
        <v>119</v>
      </c>
      <c r="AL131" s="17">
        <f t="shared" si="18"/>
        <v>5.2647429583547033E-2</v>
      </c>
      <c r="AM131" s="17">
        <f t="shared" si="19"/>
        <v>0.82196340522505484</v>
      </c>
      <c r="AN131" s="5">
        <f t="shared" si="20"/>
        <v>6.1828915355515955E-2</v>
      </c>
      <c r="AO131" s="17">
        <f t="shared" si="21"/>
        <v>6.4441004446148549</v>
      </c>
    </row>
    <row r="132" spans="35:41">
      <c r="AI132" s="1">
        <v>132</v>
      </c>
      <c r="AJ132" s="1" t="str">
        <f t="shared" si="22"/>
        <v/>
      </c>
      <c r="AK132" s="17">
        <v>120</v>
      </c>
      <c r="AL132" s="17">
        <f t="shared" si="18"/>
        <v>5.2930922495646342E-2</v>
      </c>
      <c r="AM132" s="17">
        <f t="shared" si="19"/>
        <v>0.82174932932676137</v>
      </c>
      <c r="AN132" s="5">
        <f t="shared" si="20"/>
        <v>6.1861133951149533E-2</v>
      </c>
      <c r="AO132" s="17">
        <f t="shared" si="21"/>
        <v>6.4442882746351522</v>
      </c>
    </row>
    <row r="133" spans="35:41">
      <c r="AI133" s="1">
        <v>133</v>
      </c>
      <c r="AJ133" s="1" t="str">
        <f t="shared" si="22"/>
        <v/>
      </c>
      <c r="AK133" s="17">
        <v>121</v>
      </c>
      <c r="AL133" s="17">
        <f t="shared" si="18"/>
        <v>5.3213330822345244E-2</v>
      </c>
      <c r="AM133" s="17">
        <f t="shared" si="19"/>
        <v>0.82153727106879548</v>
      </c>
      <c r="AN133" s="5">
        <f t="shared" si="20"/>
        <v>6.1893073725078726E-2</v>
      </c>
      <c r="AO133" s="17">
        <f t="shared" si="21"/>
        <v>6.4444744038797896</v>
      </c>
    </row>
    <row r="134" spans="35:41">
      <c r="AI134" s="1">
        <v>134</v>
      </c>
      <c r="AJ134" s="1" t="str">
        <f t="shared" si="22"/>
        <v/>
      </c>
      <c r="AK134" s="17">
        <v>122</v>
      </c>
      <c r="AL134" s="17">
        <f t="shared" si="18"/>
        <v>5.3494666917407556E-2</v>
      </c>
      <c r="AM134" s="17">
        <f t="shared" si="19"/>
        <v>0.82132719527443743</v>
      </c>
      <c r="AN134" s="5">
        <f t="shared" si="20"/>
        <v>6.1924739301314334E-2</v>
      </c>
      <c r="AO134" s="17">
        <f t="shared" si="21"/>
        <v>6.4446588593918674</v>
      </c>
    </row>
    <row r="135" spans="35:41">
      <c r="AI135" s="1">
        <v>135</v>
      </c>
      <c r="AJ135" s="1" t="str">
        <f t="shared" si="22"/>
        <v/>
      </c>
      <c r="AK135" s="17">
        <v>123</v>
      </c>
      <c r="AL135" s="17">
        <f t="shared" si="18"/>
        <v>5.3774942901840921E-2</v>
      </c>
      <c r="AM135" s="17">
        <f t="shared" si="19"/>
        <v>0.82111906765710674</v>
      </c>
      <c r="AN135" s="5">
        <f t="shared" si="20"/>
        <v>6.1956135190980637E-2</v>
      </c>
      <c r="AO135" s="17">
        <f t="shared" si="21"/>
        <v>6.4448416675965987</v>
      </c>
    </row>
    <row r="136" spans="35:41">
      <c r="AI136" s="1">
        <v>136</v>
      </c>
      <c r="AJ136" s="1" t="str">
        <f t="shared" si="22"/>
        <v/>
      </c>
      <c r="AK136" s="17">
        <v>124</v>
      </c>
      <c r="AL136" s="17">
        <f t="shared" si="18"/>
        <v>5.4054170669990291E-2</v>
      </c>
      <c r="AM136" s="17">
        <f t="shared" si="19"/>
        <v>0.82091285479095188</v>
      </c>
      <c r="AN136" s="5">
        <f t="shared" si="20"/>
        <v>6.1987265795941458E-2</v>
      </c>
      <c r="AO136" s="17">
        <f t="shared" si="21"/>
        <v>6.4450228543197401</v>
      </c>
    </row>
    <row r="137" spans="35:41">
      <c r="AI137" s="1">
        <v>137</v>
      </c>
      <c r="AJ137" s="1" t="str">
        <f t="shared" si="22"/>
        <v/>
      </c>
      <c r="AK137" s="17">
        <v>125</v>
      </c>
      <c r="AL137" s="17">
        <f t="shared" si="18"/>
        <v>5.4332361895428082E-2</v>
      </c>
      <c r="AM137" s="17">
        <f t="shared" si="19"/>
        <v>0.82070852408263528</v>
      </c>
      <c r="AN137" s="5">
        <f t="shared" si="20"/>
        <v>6.2018135412282342E-2</v>
      </c>
      <c r="AO137" s="17">
        <f t="shared" si="21"/>
        <v>6.4452024448053322</v>
      </c>
    </row>
    <row r="138" spans="35:41">
      <c r="AI138" s="1">
        <v>138</v>
      </c>
      <c r="AJ138" s="1" t="str">
        <f t="shared" si="22"/>
        <v/>
      </c>
      <c r="AK138" s="17">
        <v>126</v>
      </c>
      <c r="AL138" s="17">
        <f t="shared" si="18"/>
        <v>5.4609528036648695E-2</v>
      </c>
      <c r="AM138" s="17">
        <f t="shared" si="19"/>
        <v>0.82050604374425695</v>
      </c>
      <c r="AN138" s="5">
        <f t="shared" si="20"/>
        <v>6.2048748233655325E-2</v>
      </c>
      <c r="AO138" s="17">
        <f t="shared" si="21"/>
        <v>6.4453804637327945</v>
      </c>
    </row>
    <row r="139" spans="35:41">
      <c r="AI139" s="1">
        <v>139</v>
      </c>
      <c r="AJ139" s="1" t="str">
        <f t="shared" si="22"/>
        <v/>
      </c>
      <c r="AK139" s="17">
        <v>127</v>
      </c>
      <c r="AL139" s="17">
        <f t="shared" si="18"/>
        <v>5.4885680342575786E-2</v>
      </c>
      <c r="AM139" s="17">
        <f t="shared" si="19"/>
        <v>0.82030538276736009</v>
      </c>
      <c r="AN139" s="5">
        <f t="shared" si="20"/>
        <v>6.2079108354493262E-2</v>
      </c>
      <c r="AO139" s="17">
        <f t="shared" si="21"/>
        <v>6.445556935233407</v>
      </c>
    </row>
    <row r="140" spans="35:41">
      <c r="AI140" s="1">
        <v>140</v>
      </c>
      <c r="AJ140" s="1" t="str">
        <f t="shared" si="22"/>
        <v/>
      </c>
      <c r="AK140" s="17">
        <v>128</v>
      </c>
      <c r="AL140" s="17">
        <f t="shared" si="18"/>
        <v>5.5160829857889469E-2</v>
      </c>
      <c r="AM140" s="17">
        <f t="shared" si="19"/>
        <v>0.82010651089797137</v>
      </c>
      <c r="AN140" s="5">
        <f t="shared" si="20"/>
        <v>6.2109219773099016E-2</v>
      </c>
      <c r="AO140" s="17">
        <f t="shared" si="21"/>
        <v>6.4457318829061983</v>
      </c>
    </row>
    <row r="141" spans="35:41">
      <c r="AI141" s="1">
        <v>141</v>
      </c>
      <c r="AJ141" s="1" t="str">
        <f t="shared" si="22"/>
        <v/>
      </c>
      <c r="AK141" s="17">
        <v>129</v>
      </c>
      <c r="AL141" s="17">
        <f t="shared" ref="AL141:AL204" si="23">(-(10^-$O$3)+SQRT((10^-(2*$O$3))+4*(10^-$O$3)*AK141*0.001))/2</f>
        <v>5.5434987428180614E-2</v>
      </c>
      <c r="AM141" s="17">
        <f t="shared" ref="AM141:AM204" si="24">10^-($I$3*SQRT(AL141)/(1+$I$4*SQRT(AL141)))</f>
        <v>0.81990939861262324</v>
      </c>
      <c r="AN141" s="5">
        <f t="shared" ref="AN141:AN204" si="25">(10^-$O$3)/AM141^2</f>
        <v>6.2139086394615968E-2</v>
      </c>
      <c r="AO141" s="17">
        <f t="shared" ref="AO141:AO204" si="26">$O$5*(-AN141+SQRT((AN141^2)+4*AN141*AK141*0.001))/(2*AK141*0.001)+$O$4*(1-(-AN141+SQRT((AN141^2)+4*AN141*AK141*0.001))/(2*AK141*0.001))</f>
        <v>6.4459053298332529</v>
      </c>
    </row>
    <row r="142" spans="35:41">
      <c r="AI142" s="1">
        <v>142</v>
      </c>
      <c r="AJ142" s="1" t="str">
        <f t="shared" si="22"/>
        <v/>
      </c>
      <c r="AK142" s="17">
        <v>130</v>
      </c>
      <c r="AL142" s="17">
        <f t="shared" si="23"/>
        <v>5.5708163704939244E-2</v>
      </c>
      <c r="AM142" s="17">
        <f t="shared" si="24"/>
        <v>0.81971401709531355</v>
      </c>
      <c r="AN142" s="5">
        <f t="shared" si="25"/>
        <v>6.2168712033885125E-2</v>
      </c>
      <c r="AO142" s="17">
        <f t="shared" si="26"/>
        <v>6.4460772985944939</v>
      </c>
    </row>
    <row r="143" spans="35:41">
      <c r="AI143" s="1">
        <v>143</v>
      </c>
      <c r="AJ143" s="1" t="str">
        <f t="shared" si="22"/>
        <v/>
      </c>
      <c r="AK143" s="17">
        <v>131</v>
      </c>
      <c r="AL143" s="17">
        <f t="shared" si="23"/>
        <v>5.5980369150383159E-2</v>
      </c>
      <c r="AM143" s="17">
        <f t="shared" si="24"/>
        <v>0.81952033821536108</v>
      </c>
      <c r="AN143" s="5">
        <f t="shared" si="25"/>
        <v>6.2198100418193562E-2</v>
      </c>
      <c r="AO143" s="17">
        <f t="shared" si="26"/>
        <v>6.4462478112819319</v>
      </c>
    </row>
    <row r="144" spans="35:41">
      <c r="AI144" s="1">
        <v>144</v>
      </c>
      <c r="AJ144" s="1" t="str">
        <f t="shared" si="22"/>
        <v/>
      </c>
      <c r="AK144" s="17">
        <v>132</v>
      </c>
      <c r="AL144" s="17">
        <f t="shared" si="23"/>
        <v>5.6251614042133434E-2</v>
      </c>
      <c r="AM144" s="17">
        <f t="shared" si="24"/>
        <v>0.81932833450611331</v>
      </c>
      <c r="AN144" s="5">
        <f t="shared" si="25"/>
        <v>6.2227255189919548E-2</v>
      </c>
      <c r="AO144" s="17">
        <f t="shared" si="26"/>
        <v>6.4464168895134168</v>
      </c>
    </row>
    <row r="145" spans="35:41">
      <c r="AI145" s="1">
        <v>145</v>
      </c>
      <c r="AJ145" s="1" t="str">
        <f t="shared" si="22"/>
        <v/>
      </c>
      <c r="AK145" s="17">
        <v>133</v>
      </c>
      <c r="AL145" s="17">
        <f t="shared" si="23"/>
        <v>5.6521908477742321E-2</v>
      </c>
      <c r="AM145" s="17">
        <f t="shared" si="24"/>
        <v>0.81913797914446851</v>
      </c>
      <c r="AN145" s="5">
        <f t="shared" si="25"/>
        <v>6.2256179909078911E-2</v>
      </c>
      <c r="AO145" s="17">
        <f t="shared" si="26"/>
        <v>6.4465845544459217</v>
      </c>
    </row>
    <row r="146" spans="35:41">
      <c r="AI146" s="1">
        <v>146</v>
      </c>
      <c r="AJ146" s="1" t="str">
        <f t="shared" si="22"/>
        <v/>
      </c>
      <c r="AK146" s="17">
        <v>134</v>
      </c>
      <c r="AL146" s="17">
        <f t="shared" si="23"/>
        <v>5.6791262379079353E-2</v>
      </c>
      <c r="AM146" s="17">
        <f t="shared" si="24"/>
        <v>0.8189492459311748</v>
      </c>
      <c r="AN146" s="5">
        <f t="shared" si="25"/>
        <v>6.2284878055776934E-2</v>
      </c>
      <c r="AO146" s="17">
        <f t="shared" si="26"/>
        <v>6.4467508267883549</v>
      </c>
    </row>
    <row r="147" spans="35:41">
      <c r="AI147" s="1">
        <v>147</v>
      </c>
      <c r="AJ147" s="1" t="str">
        <f t="shared" si="22"/>
        <v/>
      </c>
      <c r="AK147" s="17">
        <v>135</v>
      </c>
      <c r="AL147" s="17">
        <f t="shared" si="23"/>
        <v>5.7059685496581157E-2</v>
      </c>
      <c r="AM147" s="17">
        <f t="shared" si="24"/>
        <v>0.81876210927187265</v>
      </c>
      <c r="AN147" s="5">
        <f t="shared" si="25"/>
        <v>6.2313353032569768E-2</v>
      </c>
      <c r="AO147" s="17">
        <f t="shared" si="26"/>
        <v>6.4469157268139377</v>
      </c>
    </row>
    <row r="148" spans="35:41">
      <c r="AI148" s="1">
        <v>148</v>
      </c>
      <c r="AJ148" s="1" t="str">
        <f t="shared" si="22"/>
        <v/>
      </c>
      <c r="AK148" s="17">
        <v>136</v>
      </c>
      <c r="AL148" s="17">
        <f t="shared" si="23"/>
        <v>5.7327187413369778E-2</v>
      </c>
      <c r="AM148" s="17">
        <f t="shared" si="24"/>
        <v>0.81857654415884606</v>
      </c>
      <c r="AN148" s="5">
        <f t="shared" si="25"/>
        <v>6.2341608166739712E-2</v>
      </c>
      <c r="AO148" s="17">
        <f t="shared" si="26"/>
        <v>6.4470792743721628</v>
      </c>
    </row>
    <row r="149" spans="35:41">
      <c r="AI149" s="1">
        <v>149</v>
      </c>
      <c r="AJ149" s="1" t="str">
        <f t="shared" si="22"/>
        <v/>
      </c>
      <c r="AK149" s="17">
        <v>137</v>
      </c>
      <c r="AL149" s="17">
        <f t="shared" si="23"/>
        <v>5.7593777549244919E-2</v>
      </c>
      <c r="AM149" s="17">
        <f t="shared" si="24"/>
        <v>0.81839252615345082</v>
      </c>
      <c r="AN149" s="5">
        <f t="shared" si="25"/>
        <v>6.2369646712487958E-2</v>
      </c>
      <c r="AO149" s="17">
        <f t="shared" si="26"/>
        <v>6.4472414889003478</v>
      </c>
    </row>
    <row r="150" spans="35:41">
      <c r="AI150" s="1">
        <v>150</v>
      </c>
      <c r="AJ150" s="1" t="str">
        <f t="shared" si="22"/>
        <v/>
      </c>
      <c r="AK150" s="17">
        <v>138</v>
      </c>
      <c r="AL150" s="17">
        <f t="shared" si="23"/>
        <v>5.7859465164554348E-2</v>
      </c>
      <c r="AM150" s="17">
        <f t="shared" si="24"/>
        <v>0.81821003136919235</v>
      </c>
      <c r="AN150" s="5">
        <f t="shared" si="25"/>
        <v>6.2397471853048066E-2</v>
      </c>
      <c r="AO150" s="17">
        <f t="shared" si="26"/>
        <v>6.4474023894347994</v>
      </c>
    </row>
    <row r="151" spans="35:41">
      <c r="AI151" s="1">
        <v>151</v>
      </c>
      <c r="AJ151" s="1" t="str">
        <f t="shared" si="22"/>
        <v/>
      </c>
      <c r="AK151" s="17">
        <v>139</v>
      </c>
      <c r="AL151" s="17">
        <f t="shared" si="23"/>
        <v>5.8124259363947252E-2</v>
      </c>
      <c r="AM151" s="17">
        <f t="shared" si="24"/>
        <v>0.81802903645542124</v>
      </c>
      <c r="AN151" s="5">
        <f t="shared" si="25"/>
        <v>6.242508670272414E-2</v>
      </c>
      <c r="AO151" s="17">
        <f t="shared" si="26"/>
        <v>6.4475619946215961</v>
      </c>
    </row>
    <row r="152" spans="35:41">
      <c r="AI152" s="1">
        <v>152</v>
      </c>
      <c r="AJ152" s="1" t="str">
        <f t="shared" si="22"/>
        <v/>
      </c>
      <c r="AK152" s="17">
        <v>140</v>
      </c>
      <c r="AL152" s="17">
        <f t="shared" si="23"/>
        <v>5.8388169100014743E-2</v>
      </c>
      <c r="AM152" s="17">
        <f t="shared" si="24"/>
        <v>0.81784951858162391</v>
      </c>
      <c r="AN152" s="5">
        <f t="shared" si="25"/>
        <v>6.2452494308856236E-2</v>
      </c>
      <c r="AO152" s="17">
        <f t="shared" si="26"/>
        <v>6.4477203227270365</v>
      </c>
    </row>
    <row r="153" spans="35:41">
      <c r="AI153" s="1">
        <v>153</v>
      </c>
      <c r="AJ153" s="1" t="str">
        <f t="shared" si="22"/>
        <v/>
      </c>
      <c r="AK153" s="17">
        <v>141</v>
      </c>
      <c r="AL153" s="17">
        <f t="shared" si="23"/>
        <v>5.8651203176821647E-2</v>
      </c>
      <c r="AM153" s="17">
        <f t="shared" si="24"/>
        <v>0.81767145542227782</v>
      </c>
      <c r="AN153" s="5">
        <f t="shared" si="25"/>
        <v>6.2479697653716727E-2</v>
      </c>
      <c r="AO153" s="17">
        <f t="shared" si="26"/>
        <v>6.4478773916477126</v>
      </c>
    </row>
    <row r="154" spans="35:41">
      <c r="AI154" s="1">
        <v>154</v>
      </c>
      <c r="AJ154" s="1" t="str">
        <f t="shared" si="22"/>
        <v/>
      </c>
      <c r="AK154" s="17">
        <v>142</v>
      </c>
      <c r="AL154" s="17">
        <f t="shared" si="23"/>
        <v>5.8913370253333479E-2</v>
      </c>
      <c r="AM154" s="17">
        <f t="shared" si="24"/>
        <v>0.81749482514225169</v>
      </c>
      <c r="AN154" s="5">
        <f t="shared" si="25"/>
        <v>6.250669965634012E-2</v>
      </c>
      <c r="AO154" s="17">
        <f t="shared" si="26"/>
        <v>6.448033218920278</v>
      </c>
    </row>
    <row r="155" spans="35:41">
      <c r="AI155" s="1">
        <v>155</v>
      </c>
      <c r="AJ155" s="1" t="str">
        <f t="shared" si="22"/>
        <v/>
      </c>
      <c r="AK155" s="17">
        <v>143</v>
      </c>
      <c r="AL155" s="17">
        <f t="shared" si="23"/>
        <v>5.9174678846742566E-2</v>
      </c>
      <c r="AM155" s="17">
        <f t="shared" si="24"/>
        <v>0.81731960638272505</v>
      </c>
      <c r="AN155" s="5">
        <f t="shared" si="25"/>
        <v>6.2533503174289032E-2</v>
      </c>
      <c r="AO155" s="17">
        <f t="shared" si="26"/>
        <v>6.4481878217308886</v>
      </c>
    </row>
    <row r="156" spans="35:41">
      <c r="AI156" s="1">
        <v>156</v>
      </c>
      <c r="AJ156" s="1" t="str">
        <f t="shared" si="22"/>
        <v/>
      </c>
      <c r="AK156" s="17">
        <v>144</v>
      </c>
      <c r="AL156" s="17">
        <f t="shared" si="23"/>
        <v>5.9435137335696518E-2</v>
      </c>
      <c r="AM156" s="17">
        <f t="shared" si="24"/>
        <v>0.81714577824760515</v>
      </c>
      <c r="AN156" s="5">
        <f t="shared" si="25"/>
        <v>6.2560111005359395E-2</v>
      </c>
      <c r="AO156" s="17">
        <f t="shared" si="26"/>
        <v>6.4483412169243364</v>
      </c>
    </row>
    <row r="157" spans="35:41">
      <c r="AI157" s="1">
        <v>157</v>
      </c>
      <c r="AJ157" s="1" t="str">
        <f t="shared" si="22"/>
        <v/>
      </c>
      <c r="AK157" s="17">
        <v>145</v>
      </c>
      <c r="AL157" s="17">
        <f t="shared" si="23"/>
        <v>5.9694753963433066E-2</v>
      </c>
      <c r="AM157" s="17">
        <f t="shared" si="24"/>
        <v>0.81697332029042136</v>
      </c>
      <c r="AN157" s="5">
        <f t="shared" si="25"/>
        <v>6.2586525889227029E-2</v>
      </c>
      <c r="AO157" s="17">
        <f t="shared" si="26"/>
        <v>6.4484934210128868</v>
      </c>
    </row>
    <row r="158" spans="35:41">
      <c r="AI158" s="1">
        <v>158</v>
      </c>
      <c r="AJ158" s="1" t="str">
        <f t="shared" si="22"/>
        <v/>
      </c>
      <c r="AK158" s="17">
        <v>146</v>
      </c>
      <c r="AL158" s="17">
        <f t="shared" si="23"/>
        <v>5.99535368408241E-2</v>
      </c>
      <c r="AM158" s="17">
        <f t="shared" si="24"/>
        <v>0.81680221250167717</v>
      </c>
      <c r="AN158" s="5">
        <f t="shared" si="25"/>
        <v>6.2612750509037918E-2</v>
      </c>
      <c r="AO158" s="17">
        <f t="shared" si="26"/>
        <v>6.4486444501848492</v>
      </c>
    </row>
    <row r="159" spans="35:41">
      <c r="AI159" s="1">
        <v>159</v>
      </c>
      <c r="AJ159" s="1" t="str">
        <f t="shared" si="22"/>
        <v/>
      </c>
      <c r="AK159" s="17">
        <v>147</v>
      </c>
      <c r="AL159" s="17">
        <f t="shared" si="23"/>
        <v>6.0211493949332333E-2</v>
      </c>
      <c r="AM159" s="17">
        <f t="shared" si="24"/>
        <v>0.81663243529663954</v>
      </c>
      <c r="AN159" s="5">
        <f t="shared" si="25"/>
        <v>6.2638787492944895E-2</v>
      </c>
      <c r="AO159" s="17">
        <f t="shared" si="26"/>
        <v>6.4487943203128575</v>
      </c>
    </row>
    <row r="160" spans="35:41">
      <c r="AI160" s="1">
        <v>160</v>
      </c>
      <c r="AJ160" s="1" t="str">
        <f t="shared" si="22"/>
        <v/>
      </c>
      <c r="AK160" s="17">
        <v>148</v>
      </c>
      <c r="AL160" s="17">
        <f t="shared" si="23"/>
        <v>6.046863314388367E-2</v>
      </c>
      <c r="AM160" s="17">
        <f t="shared" si="24"/>
        <v>0.81646396950354938</v>
      </c>
      <c r="AN160" s="5">
        <f t="shared" si="25"/>
        <v>6.266463941559243E-2</v>
      </c>
      <c r="AO160" s="17">
        <f t="shared" si="26"/>
        <v>6.4489430469619</v>
      </c>
    </row>
    <row r="161" spans="35:41">
      <c r="AI161" s="1">
        <v>161</v>
      </c>
      <c r="AJ161" s="1" t="str">
        <f t="shared" si="22"/>
        <v/>
      </c>
      <c r="AK161" s="17">
        <v>149</v>
      </c>
      <c r="AL161" s="17">
        <f t="shared" si="23"/>
        <v>6.0724962155657945E-2</v>
      </c>
      <c r="AM161" s="17">
        <f t="shared" si="24"/>
        <v>0.81629679635223484</v>
      </c>
      <c r="AN161" s="5">
        <f t="shared" si="25"/>
        <v>6.2690308799551855E-2</v>
      </c>
      <c r="AO161" s="17">
        <f t="shared" si="26"/>
        <v>6.449090645397094</v>
      </c>
    </row>
    <row r="162" spans="35:41">
      <c r="AI162" s="1">
        <v>162</v>
      </c>
      <c r="AJ162" s="1" t="str">
        <f t="shared" si="22"/>
        <v/>
      </c>
      <c r="AK162" s="17">
        <v>150</v>
      </c>
      <c r="AL162" s="17">
        <f t="shared" si="23"/>
        <v>6.0980488594801256E-2</v>
      </c>
      <c r="AM162" s="17">
        <f t="shared" si="24"/>
        <v>0.81613089746311085</v>
      </c>
      <c r="AN162" s="5">
        <f t="shared" si="25"/>
        <v>6.2715798116709007E-2</v>
      </c>
      <c r="AO162" s="17">
        <f t="shared" si="26"/>
        <v>6.4492371305912179</v>
      </c>
    </row>
    <row r="163" spans="35:41">
      <c r="AI163" s="1">
        <v>163</v>
      </c>
      <c r="AJ163" s="1" t="str">
        <f t="shared" si="22"/>
        <v/>
      </c>
      <c r="AK163" s="17">
        <v>151</v>
      </c>
      <c r="AL163" s="17">
        <f t="shared" si="23"/>
        <v>6.1235219953062116E-2</v>
      </c>
      <c r="AM163" s="17">
        <f t="shared" si="24"/>
        <v>0.81596625483655127</v>
      </c>
      <c r="AN163" s="5">
        <f t="shared" si="25"/>
        <v>6.2741109789605981E-2</v>
      </c>
      <c r="AO163" s="17">
        <f t="shared" si="26"/>
        <v>6.4493825172320118</v>
      </c>
    </row>
    <row r="164" spans="35:41">
      <c r="AI164" s="1">
        <v>164</v>
      </c>
      <c r="AJ164" s="1" t="str">
        <f t="shared" si="22"/>
        <v/>
      </c>
      <c r="AK164" s="17">
        <v>152</v>
      </c>
      <c r="AL164" s="17">
        <f t="shared" si="23"/>
        <v>6.1489163606354348E-2</v>
      </c>
      <c r="AM164" s="17">
        <f t="shared" si="24"/>
        <v>0.81580285084261561</v>
      </c>
      <c r="AN164" s="5">
        <f t="shared" si="25"/>
        <v>6.2766246192738975E-2</v>
      </c>
      <c r="AO164" s="17">
        <f t="shared" si="26"/>
        <v>6.4495268197292539</v>
      </c>
    </row>
    <row r="165" spans="35:41">
      <c r="AI165" s="1">
        <v>165</v>
      </c>
      <c r="AJ165" s="1" t="str">
        <f t="shared" si="22"/>
        <v/>
      </c>
      <c r="AK165" s="17">
        <v>153</v>
      </c>
      <c r="AL165" s="17">
        <f t="shared" si="23"/>
        <v>6.1742326817249137E-2</v>
      </c>
      <c r="AM165" s="17">
        <f t="shared" si="24"/>
        <v>0.81564066821111958</v>
      </c>
      <c r="AN165" s="5">
        <f t="shared" si="25"/>
        <v>6.2791209653813879E-2</v>
      </c>
      <c r="AO165" s="17">
        <f t="shared" si="26"/>
        <v>6.4496700522216148</v>
      </c>
    </row>
    <row r="166" spans="35:41">
      <c r="AI166" s="1">
        <v>166</v>
      </c>
      <c r="AJ166" s="1" t="str">
        <f t="shared" si="22"/>
        <v/>
      </c>
      <c r="AK166" s="17">
        <v>154</v>
      </c>
      <c r="AL166" s="17">
        <f t="shared" si="23"/>
        <v>6.1994716737398432E-2</v>
      </c>
      <c r="AM166" s="17">
        <f t="shared" si="24"/>
        <v>0.81547969002203313</v>
      </c>
      <c r="AN166" s="5">
        <f t="shared" si="25"/>
        <v>6.2816002454961217E-2</v>
      </c>
      <c r="AO166" s="17">
        <f t="shared" si="26"/>
        <v>6.4498122285833137</v>
      </c>
    </row>
    <row r="167" spans="35:41">
      <c r="AI167" s="1">
        <v>167</v>
      </c>
      <c r="AJ167" s="1" t="str">
        <f t="shared" si="22"/>
        <v/>
      </c>
      <c r="AK167" s="17">
        <v>155</v>
      </c>
      <c r="AL167" s="17">
        <f t="shared" si="23"/>
        <v>6.2246340409892277E-2</v>
      </c>
      <c r="AM167" s="17">
        <f t="shared" si="24"/>
        <v>0.81531989969619501</v>
      </c>
      <c r="AN167" s="5">
        <f t="shared" si="25"/>
        <v>6.2840626833912033E-2</v>
      </c>
      <c r="AO167" s="17">
        <f t="shared" si="26"/>
        <v>6.4499533624305636</v>
      </c>
    </row>
    <row r="168" spans="35:41">
      <c r="AI168" s="1">
        <v>168</v>
      </c>
      <c r="AJ168" s="1" t="str">
        <f t="shared" si="22"/>
        <v/>
      </c>
      <c r="AK168" s="17">
        <v>156</v>
      </c>
      <c r="AL168" s="17">
        <f t="shared" si="23"/>
        <v>6.2497204771551997E-2</v>
      </c>
      <c r="AM168" s="17">
        <f t="shared" si="24"/>
        <v>0.81516128098632989</v>
      </c>
      <c r="AN168" s="5">
        <f t="shared" si="25"/>
        <v>6.2865084985136266E-2</v>
      </c>
      <c r="AO168" s="17">
        <f t="shared" si="26"/>
        <v>6.4500934671278234</v>
      </c>
    </row>
    <row r="169" spans="35:41">
      <c r="AI169" s="1">
        <v>169</v>
      </c>
      <c r="AJ169" s="1" t="str">
        <f t="shared" si="22"/>
        <v/>
      </c>
      <c r="AK169" s="17">
        <v>157</v>
      </c>
      <c r="AL169" s="17">
        <f t="shared" si="23"/>
        <v>6.2747316655161561E-2</v>
      </c>
      <c r="AM169" s="17">
        <f t="shared" si="24"/>
        <v>0.8150038179683583</v>
      </c>
      <c r="AN169" s="5">
        <f t="shared" si="25"/>
        <v>6.2889379060944967E-2</v>
      </c>
      <c r="AO169" s="17">
        <f t="shared" si="26"/>
        <v>6.4502325557938747</v>
      </c>
    </row>
    <row r="170" spans="35:41">
      <c r="AI170" s="1">
        <v>170</v>
      </c>
      <c r="AJ170" s="1" t="str">
        <f t="shared" si="22"/>
        <v/>
      </c>
      <c r="AK170" s="17">
        <v>158</v>
      </c>
      <c r="AL170" s="17">
        <f t="shared" si="23"/>
        <v>6.2996682791639003E-2</v>
      </c>
      <c r="AM170" s="17">
        <f t="shared" si="24"/>
        <v>0.81484749503298626</v>
      </c>
      <c r="AN170" s="5">
        <f t="shared" si="25"/>
        <v>6.2913511172557599E-2</v>
      </c>
      <c r="AO170" s="17">
        <f t="shared" si="26"/>
        <v>6.4503706413076998</v>
      </c>
    </row>
    <row r="171" spans="35:41">
      <c r="AI171" s="1">
        <v>171</v>
      </c>
      <c r="AJ171" s="1" t="str">
        <f t="shared" si="22"/>
        <v/>
      </c>
      <c r="AK171" s="17">
        <v>159</v>
      </c>
      <c r="AL171" s="17">
        <f t="shared" si="23"/>
        <v>6.3245309812150041E-2</v>
      </c>
      <c r="AM171" s="17">
        <f t="shared" si="24"/>
        <v>0.81469229687756495</v>
      </c>
      <c r="AN171" s="5">
        <f t="shared" si="25"/>
        <v>6.293748339113614E-2</v>
      </c>
      <c r="AO171" s="17">
        <f t="shared" si="26"/>
        <v>6.4505077363142043</v>
      </c>
    </row>
    <row r="172" spans="35:41">
      <c r="AI172" s="1">
        <v>172</v>
      </c>
      <c r="AJ172" s="1" t="str">
        <f t="shared" si="22"/>
        <v/>
      </c>
      <c r="AK172" s="17">
        <v>160</v>
      </c>
      <c r="AL172" s="17">
        <f t="shared" si="23"/>
        <v>6.3493204250165441E-2</v>
      </c>
      <c r="AM172" s="17">
        <f t="shared" si="24"/>
        <v>0.81453820849820946</v>
      </c>
      <c r="AN172" s="5">
        <f t="shared" si="25"/>
        <v>6.2961297748786754E-2</v>
      </c>
      <c r="AO172" s="17">
        <f t="shared" si="26"/>
        <v>6.4506438532297539</v>
      </c>
    </row>
    <row r="173" spans="35:41">
      <c r="AI173" s="1">
        <v>173</v>
      </c>
      <c r="AJ173" s="1" t="str">
        <f t="shared" ref="AJ173:AJ236" si="27">IF(O173="","",AI173)</f>
        <v/>
      </c>
      <c r="AK173" s="17">
        <v>161</v>
      </c>
      <c r="AL173" s="17">
        <f t="shared" si="23"/>
        <v>6.3740372543464291E-2</v>
      </c>
      <c r="AM173" s="17">
        <f t="shared" si="24"/>
        <v>0.81438521518216778</v>
      </c>
      <c r="AN173" s="5">
        <f t="shared" si="25"/>
        <v>6.2984956239530515E-2</v>
      </c>
      <c r="AO173" s="17">
        <f t="shared" si="26"/>
        <v>6.4507790042475692</v>
      </c>
    </row>
    <row r="174" spans="35:41">
      <c r="AI174" s="1">
        <v>174</v>
      </c>
      <c r="AJ174" s="1" t="str">
        <f t="shared" si="27"/>
        <v/>
      </c>
      <c r="AK174" s="17">
        <v>162</v>
      </c>
      <c r="AL174" s="17">
        <f t="shared" si="23"/>
        <v>6.3986821036084773E-2</v>
      </c>
      <c r="AM174" s="17">
        <f t="shared" si="24"/>
        <v>0.81423330250042947</v>
      </c>
      <c r="AN174" s="5">
        <f t="shared" si="25"/>
        <v>6.3008460820244278E-2</v>
      </c>
      <c r="AO174" s="17">
        <f t="shared" si="26"/>
        <v>6.4509132013429458</v>
      </c>
    </row>
    <row r="175" spans="35:41">
      <c r="AI175" s="1">
        <v>175</v>
      </c>
      <c r="AJ175" s="1" t="str">
        <f t="shared" si="27"/>
        <v/>
      </c>
      <c r="AK175" s="17">
        <v>163</v>
      </c>
      <c r="AL175" s="17">
        <f t="shared" si="23"/>
        <v>6.423255598022401E-2</v>
      </c>
      <c r="AM175" s="17">
        <f t="shared" si="24"/>
        <v>0.81408245630056586</v>
      </c>
      <c r="AN175" s="5">
        <f t="shared" si="25"/>
        <v>6.3031813411572712E-2</v>
      </c>
      <c r="AO175" s="17">
        <f t="shared" si="26"/>
        <v>6.4510464562783314</v>
      </c>
    </row>
    <row r="176" spans="35:41">
      <c r="AI176" s="1">
        <v>176</v>
      </c>
      <c r="AJ176" s="1" t="str">
        <f t="shared" si="27"/>
        <v/>
      </c>
      <c r="AK176" s="17">
        <v>164</v>
      </c>
      <c r="AL176" s="17">
        <f t="shared" si="23"/>
        <v>6.4477583538088745E-2</v>
      </c>
      <c r="AM176" s="17">
        <f t="shared" si="24"/>
        <v>0.81393266269979336</v>
      </c>
      <c r="AN176" s="5">
        <f t="shared" si="25"/>
        <v>6.3055015898812627E-2</v>
      </c>
      <c r="AO176" s="17">
        <f t="shared" si="26"/>
        <v>6.4511787806082621</v>
      </c>
    </row>
    <row r="177" spans="35:41">
      <c r="AI177" s="1">
        <v>177</v>
      </c>
      <c r="AJ177" s="1" t="str">
        <f t="shared" si="27"/>
        <v/>
      </c>
      <c r="AK177" s="17">
        <v>165</v>
      </c>
      <c r="AL177" s="17">
        <f t="shared" si="23"/>
        <v>6.4721909783698406E-2</v>
      </c>
      <c r="AM177" s="17">
        <f t="shared" si="24"/>
        <v>0.8137839080782503</v>
      </c>
      <c r="AN177" s="5">
        <f t="shared" si="25"/>
        <v>6.3078070132770586E-2</v>
      </c>
      <c r="AO177" s="17">
        <f t="shared" si="26"/>
        <v>6.4513101856841484</v>
      </c>
    </row>
    <row r="178" spans="35:41">
      <c r="AI178" s="1">
        <v>178</v>
      </c>
      <c r="AJ178" s="1" t="str">
        <f t="shared" si="27"/>
        <v/>
      </c>
      <c r="AK178" s="17">
        <v>166</v>
      </c>
      <c r="AL178" s="17">
        <f t="shared" si="23"/>
        <v>6.4965540704641833E-2</v>
      </c>
      <c r="AM178" s="17">
        <f t="shared" si="24"/>
        <v>0.81363617907248142</v>
      </c>
      <c r="AN178" s="5">
        <f t="shared" si="25"/>
        <v>6.3100977930594687E-2</v>
      </c>
      <c r="AO178" s="17">
        <f t="shared" si="26"/>
        <v>6.4514406826589301</v>
      </c>
    </row>
    <row r="179" spans="35:41">
      <c r="AI179" s="1">
        <v>179</v>
      </c>
      <c r="AJ179" s="1" t="str">
        <f t="shared" si="27"/>
        <v/>
      </c>
      <c r="AK179" s="17">
        <v>167</v>
      </c>
      <c r="AL179" s="17">
        <f t="shared" si="23"/>
        <v>6.5208482203789414E-2</v>
      </c>
      <c r="AM179" s="17">
        <f t="shared" si="24"/>
        <v>0.81348946256912114</v>
      </c>
      <c r="AN179" s="5">
        <f t="shared" si="25"/>
        <v>6.3123741076581516E-2</v>
      </c>
      <c r="AO179" s="17">
        <f t="shared" si="26"/>
        <v>6.4515702824915984</v>
      </c>
    </row>
    <row r="180" spans="35:41">
      <c r="AI180" s="1">
        <v>180</v>
      </c>
      <c r="AJ180" s="1" t="str">
        <f t="shared" si="27"/>
        <v/>
      </c>
      <c r="AK180" s="17">
        <v>168</v>
      </c>
      <c r="AL180" s="17">
        <f t="shared" si="23"/>
        <v>6.5450740100961746E-2</v>
      </c>
      <c r="AM180" s="17">
        <f t="shared" si="24"/>
        <v>0.81334374569876733</v>
      </c>
      <c r="AN180" s="5">
        <f t="shared" si="25"/>
        <v>6.314636132295931E-2</v>
      </c>
      <c r="AO180" s="17">
        <f t="shared" si="26"/>
        <v>6.4516989959515962</v>
      </c>
    </row>
    <row r="181" spans="35:41">
      <c r="AI181" s="1">
        <v>181</v>
      </c>
      <c r="AJ181" s="1" t="str">
        <f t="shared" si="27"/>
        <v/>
      </c>
      <c r="AK181" s="17">
        <v>169</v>
      </c>
      <c r="AL181" s="17">
        <f t="shared" si="23"/>
        <v>6.5692320134556448E-2</v>
      </c>
      <c r="AM181" s="17">
        <f t="shared" si="24"/>
        <v>0.81319901583004295</v>
      </c>
      <c r="AN181" s="5">
        <f t="shared" si="25"/>
        <v>6.3168840390647601E-2</v>
      </c>
      <c r="AO181" s="17">
        <f t="shared" si="26"/>
        <v>6.451826833623084</v>
      </c>
    </row>
    <row r="182" spans="35:41">
      <c r="AI182" s="1">
        <v>182</v>
      </c>
      <c r="AJ182" s="1" t="str">
        <f t="shared" si="27"/>
        <v/>
      </c>
      <c r="AK182" s="17">
        <v>170</v>
      </c>
      <c r="AL182" s="17">
        <f t="shared" si="23"/>
        <v>6.5933227963134E-2</v>
      </c>
      <c r="AM182" s="17">
        <f t="shared" si="24"/>
        <v>0.81305526056383337</v>
      </c>
      <c r="AN182" s="5">
        <f t="shared" si="25"/>
        <v>6.3191179969994973E-2</v>
      </c>
      <c r="AO182" s="17">
        <f t="shared" si="26"/>
        <v>6.4519538059090991</v>
      </c>
    </row>
    <row r="183" spans="35:41">
      <c r="AI183" s="1">
        <v>183</v>
      </c>
      <c r="AJ183" s="1" t="str">
        <f t="shared" si="27"/>
        <v/>
      </c>
      <c r="AK183" s="17">
        <v>171</v>
      </c>
      <c r="AL183" s="17">
        <f t="shared" si="23"/>
        <v>6.6173469166964205E-2</v>
      </c>
      <c r="AM183" s="17">
        <f t="shared" si="24"/>
        <v>0.81291246772769665</v>
      </c>
      <c r="AN183" s="5">
        <f t="shared" si="25"/>
        <v>6.3213381721495057E-2</v>
      </c>
      <c r="AO183" s="17">
        <f t="shared" si="26"/>
        <v>6.4520799230355941</v>
      </c>
    </row>
    <row r="184" spans="35:41">
      <c r="AI184" s="1">
        <v>184</v>
      </c>
      <c r="AJ184" s="1" t="str">
        <f t="shared" si="27"/>
        <v/>
      </c>
      <c r="AK184" s="17">
        <v>172</v>
      </c>
      <c r="AL184" s="17">
        <f t="shared" si="23"/>
        <v>6.6413049249534395E-2</v>
      </c>
      <c r="AM184" s="17">
        <f t="shared" si="24"/>
        <v>0.81277062537043954</v>
      </c>
      <c r="AN184" s="5">
        <f t="shared" si="25"/>
        <v>6.3235447276481865E-2</v>
      </c>
      <c r="AO184" s="17">
        <f t="shared" si="26"/>
        <v>6.4522051950553649</v>
      </c>
    </row>
    <row r="185" spans="35:41">
      <c r="AI185" s="1">
        <v>185</v>
      </c>
      <c r="AJ185" s="1" t="str">
        <f t="shared" si="27"/>
        <v/>
      </c>
      <c r="AK185" s="17">
        <v>173</v>
      </c>
      <c r="AL185" s="17">
        <f t="shared" si="23"/>
        <v>6.6651973639020506E-2</v>
      </c>
      <c r="AM185" s="17">
        <f t="shared" si="24"/>
        <v>0.81262972175685433</v>
      </c>
      <c r="AN185" s="5">
        <f t="shared" si="25"/>
        <v>6.3257378237804862E-2</v>
      </c>
      <c r="AO185" s="17">
        <f t="shared" si="26"/>
        <v>6.4523296318518728</v>
      </c>
    </row>
    <row r="186" spans="35:41">
      <c r="AI186" s="1">
        <v>186</v>
      </c>
      <c r="AJ186" s="1" t="str">
        <f t="shared" si="27"/>
        <v/>
      </c>
      <c r="AK186" s="17">
        <v>174</v>
      </c>
      <c r="AL186" s="17">
        <f t="shared" si="23"/>
        <v>6.6890247689721904E-2</v>
      </c>
      <c r="AM186" s="17">
        <f t="shared" si="24"/>
        <v>0.8124897453626081</v>
      </c>
      <c r="AN186" s="5">
        <f t="shared" si="25"/>
        <v>6.3279176180485119E-2</v>
      </c>
      <c r="AO186" s="17">
        <f t="shared" si="26"/>
        <v>6.4524532431429584</v>
      </c>
    </row>
    <row r="187" spans="35:41">
      <c r="AI187" s="1">
        <v>187</v>
      </c>
      <c r="AJ187" s="1" t="str">
        <f t="shared" si="27"/>
        <v/>
      </c>
      <c r="AK187" s="17">
        <v>175</v>
      </c>
      <c r="AL187" s="17">
        <f t="shared" si="23"/>
        <v>6.7127876683461429E-2</v>
      </c>
      <c r="AM187" s="17">
        <f t="shared" si="24"/>
        <v>0.8123506848692843</v>
      </c>
      <c r="AN187" s="5">
        <f t="shared" si="25"/>
        <v>6.3300842652352002E-2</v>
      </c>
      <c r="AO187" s="17">
        <f t="shared" si="26"/>
        <v>6.4525760384844615</v>
      </c>
    </row>
    <row r="188" spans="35:41">
      <c r="AI188" s="1">
        <v>188</v>
      </c>
      <c r="AJ188" s="1" t="str">
        <f t="shared" si="27"/>
        <v/>
      </c>
      <c r="AK188" s="17">
        <v>176</v>
      </c>
      <c r="AL188" s="17">
        <f t="shared" si="23"/>
        <v>6.7364865830951554E-2</v>
      </c>
      <c r="AM188" s="17">
        <f t="shared" si="24"/>
        <v>0.8122125291595641</v>
      </c>
      <c r="AN188" s="5">
        <f t="shared" si="25"/>
        <v>6.3322379174662713E-2</v>
      </c>
      <c r="AO188" s="17">
        <f t="shared" si="26"/>
        <v>6.4526980272737386</v>
      </c>
    </row>
    <row r="189" spans="35:41">
      <c r="AI189" s="1">
        <v>189</v>
      </c>
      <c r="AJ189" s="1" t="str">
        <f t="shared" si="27"/>
        <v/>
      </c>
      <c r="AK189" s="17">
        <v>177</v>
      </c>
      <c r="AL189" s="17">
        <f t="shared" si="23"/>
        <v>6.7601220273127455E-2</v>
      </c>
      <c r="AM189" s="17">
        <f t="shared" si="24"/>
        <v>0.81207526731255075</v>
      </c>
      <c r="AN189" s="5">
        <f t="shared" si="25"/>
        <v>6.334378724270355E-2</v>
      </c>
      <c r="AO189" s="17">
        <f t="shared" si="26"/>
        <v>6.4528192187530919</v>
      </c>
    </row>
    <row r="190" spans="35:41">
      <c r="AI190" s="1">
        <v>190</v>
      </c>
      <c r="AJ190" s="1" t="str">
        <f t="shared" si="27"/>
        <v/>
      </c>
      <c r="AK190" s="17">
        <v>178</v>
      </c>
      <c r="AL190" s="17">
        <f t="shared" si="23"/>
        <v>6.7836945082448308E-2</v>
      </c>
      <c r="AM190" s="17">
        <f t="shared" si="24"/>
        <v>0.81193888859922492</v>
      </c>
      <c r="AN190" s="5">
        <f t="shared" si="25"/>
        <v>6.3365068326374827E-2</v>
      </c>
      <c r="AO190" s="17">
        <f t="shared" si="26"/>
        <v>6.4529396220130959</v>
      </c>
    </row>
    <row r="191" spans="35:41">
      <c r="AI191" s="1">
        <v>191</v>
      </c>
      <c r="AJ191" s="1" t="str">
        <f t="shared" si="27"/>
        <v/>
      </c>
      <c r="AK191" s="17">
        <v>179</v>
      </c>
      <c r="AL191" s="17">
        <f t="shared" si="23"/>
        <v>6.8072045264167269E-2</v>
      </c>
      <c r="AM191" s="17">
        <f t="shared" si="24"/>
        <v>0.81180338247803174</v>
      </c>
      <c r="AN191" s="5">
        <f t="shared" si="25"/>
        <v>6.3386223870759137E-2</v>
      </c>
      <c r="AO191" s="17">
        <f t="shared" si="26"/>
        <v>6.4530592459958456</v>
      </c>
    </row>
    <row r="192" spans="35:41">
      <c r="AI192" s="1">
        <v>192</v>
      </c>
      <c r="AJ192" s="1" t="str">
        <f t="shared" si="27"/>
        <v/>
      </c>
      <c r="AK192" s="17">
        <v>180</v>
      </c>
      <c r="AL192" s="17">
        <f t="shared" si="23"/>
        <v>6.8306525757571623E-2</v>
      </c>
      <c r="AM192" s="17">
        <f t="shared" si="24"/>
        <v>0.81166873859059196</v>
      </c>
      <c r="AN192" s="5">
        <f t="shared" si="25"/>
        <v>6.3407255296674181E-2</v>
      </c>
      <c r="AO192" s="17">
        <f t="shared" si="26"/>
        <v>6.4531780994981229</v>
      </c>
    </row>
    <row r="193" spans="35:41">
      <c r="AI193" s="1">
        <v>193</v>
      </c>
      <c r="AJ193" s="1" t="str">
        <f t="shared" si="27"/>
        <v/>
      </c>
      <c r="AK193" s="17">
        <v>181</v>
      </c>
      <c r="AL193" s="17">
        <f t="shared" si="23"/>
        <v>6.8540391437193621E-2</v>
      </c>
      <c r="AM193" s="17">
        <f t="shared" si="24"/>
        <v>0.81153494675753479</v>
      </c>
      <c r="AN193" s="5">
        <f t="shared" si="25"/>
        <v>6.3428164001209944E-2</v>
      </c>
      <c r="AO193" s="17">
        <f t="shared" si="26"/>
        <v>6.4532961911744646</v>
      </c>
    </row>
    <row r="194" spans="35:41">
      <c r="AI194" s="1">
        <v>194</v>
      </c>
      <c r="AJ194" s="1" t="str">
        <f t="shared" si="27"/>
        <v/>
      </c>
      <c r="AK194" s="17">
        <v>182</v>
      </c>
      <c r="AL194" s="17">
        <f t="shared" si="23"/>
        <v>6.8773647113992586E-2</v>
      </c>
      <c r="AM194" s="17">
        <f t="shared" si="24"/>
        <v>0.8114019969744467</v>
      </c>
      <c r="AN194" s="5">
        <f t="shared" si="25"/>
        <v>6.3448951358251543E-2</v>
      </c>
      <c r="AO194" s="17">
        <f t="shared" si="26"/>
        <v>6.453413529540164</v>
      </c>
    </row>
    <row r="195" spans="35:41">
      <c r="AI195" s="1">
        <v>195</v>
      </c>
      <c r="AJ195" s="1" t="str">
        <f t="shared" si="27"/>
        <v/>
      </c>
      <c r="AK195" s="17">
        <v>183</v>
      </c>
      <c r="AL195" s="17">
        <f t="shared" si="23"/>
        <v>6.9006297536509859E-2</v>
      </c>
      <c r="AM195" s="17">
        <f t="shared" si="24"/>
        <v>0.81126987940793471</v>
      </c>
      <c r="AN195" s="5">
        <f t="shared" si="25"/>
        <v>6.3469618718987486E-2</v>
      </c>
      <c r="AO195" s="17">
        <f t="shared" si="26"/>
        <v>6.453530122974187</v>
      </c>
    </row>
    <row r="196" spans="35:41">
      <c r="AI196" s="1">
        <v>196</v>
      </c>
      <c r="AJ196" s="1" t="str">
        <f t="shared" si="27"/>
        <v/>
      </c>
      <c r="AK196" s="17">
        <v>184</v>
      </c>
      <c r="AL196" s="17">
        <f t="shared" si="23"/>
        <v>6.923834739199658E-2</v>
      </c>
      <c r="AM196" s="17">
        <f t="shared" si="24"/>
        <v>0.81113858439179776</v>
      </c>
      <c r="AN196" s="5">
        <f t="shared" si="25"/>
        <v>6.349016741240425E-2</v>
      </c>
      <c r="AO196" s="17">
        <f t="shared" si="26"/>
        <v>6.4536459797220207</v>
      </c>
    </row>
    <row r="197" spans="35:41">
      <c r="AI197" s="1">
        <v>197</v>
      </c>
      <c r="AJ197" s="1" t="str">
        <f t="shared" si="27"/>
        <v/>
      </c>
      <c r="AK197" s="17">
        <v>185</v>
      </c>
      <c r="AL197" s="17">
        <f t="shared" si="23"/>
        <v>6.9469801307515622E-2</v>
      </c>
      <c r="AM197" s="17">
        <f t="shared" si="24"/>
        <v>0.81100810242330446</v>
      </c>
      <c r="AN197" s="5">
        <f t="shared" si="25"/>
        <v>6.3510598745767574E-2</v>
      </c>
      <c r="AO197" s="17">
        <f t="shared" si="26"/>
        <v>6.4537611078984369</v>
      </c>
    </row>
    <row r="198" spans="35:41">
      <c r="AI198" s="1">
        <v>198</v>
      </c>
      <c r="AJ198" s="1" t="str">
        <f t="shared" si="27"/>
        <v/>
      </c>
      <c r="AK198" s="17">
        <v>186</v>
      </c>
      <c r="AL198" s="17">
        <f t="shared" si="23"/>
        <v>6.9700663851017891E-2</v>
      </c>
      <c r="AM198" s="17">
        <f t="shared" si="24"/>
        <v>0.81087842415957267</v>
      </c>
      <c r="AN198" s="5">
        <f t="shared" si="25"/>
        <v>6.3530914005090644E-2</v>
      </c>
      <c r="AO198" s="17">
        <f t="shared" si="26"/>
        <v>6.4538755154901999</v>
      </c>
    </row>
    <row r="199" spans="35:41">
      <c r="AI199" s="1">
        <v>199</v>
      </c>
      <c r="AJ199" s="1" t="str">
        <f t="shared" si="27"/>
        <v/>
      </c>
      <c r="AK199" s="17">
        <v>187</v>
      </c>
      <c r="AL199" s="17">
        <f t="shared" si="23"/>
        <v>6.9930939532394404E-2</v>
      </c>
      <c r="AM199" s="17">
        <f t="shared" si="24"/>
        <v>0.81074954041404834</v>
      </c>
      <c r="AN199" s="5">
        <f t="shared" si="25"/>
        <v>6.3551114455590016E-2</v>
      </c>
      <c r="AO199" s="17">
        <f t="shared" si="26"/>
        <v>6.4539892103586851</v>
      </c>
    </row>
    <row r="200" spans="35:41">
      <c r="AI200" s="1">
        <v>200</v>
      </c>
      <c r="AJ200" s="1" t="str">
        <f t="shared" si="27"/>
        <v/>
      </c>
      <c r="AK200" s="17">
        <v>188</v>
      </c>
      <c r="AL200" s="17">
        <f t="shared" si="23"/>
        <v>7.0160632804504131E-2</v>
      </c>
      <c r="AM200" s="17">
        <f t="shared" si="24"/>
        <v>0.81062144215307985</v>
      </c>
      <c r="AN200" s="5">
        <f t="shared" si="25"/>
        <v>6.3571201342129138E-2</v>
      </c>
      <c r="AO200" s="17">
        <f t="shared" si="26"/>
        <v>6.4541022002424615</v>
      </c>
    </row>
    <row r="201" spans="35:41">
      <c r="AI201" s="1">
        <v>201</v>
      </c>
      <c r="AJ201" s="1" t="str">
        <f t="shared" si="27"/>
        <v/>
      </c>
      <c r="AK201" s="17">
        <v>189</v>
      </c>
      <c r="AL201" s="17">
        <f t="shared" si="23"/>
        <v>7.0389748064178553E-2</v>
      </c>
      <c r="AM201" s="17">
        <f t="shared" si="24"/>
        <v>0.81049412049258529</v>
      </c>
      <c r="AN201" s="5">
        <f t="shared" si="25"/>
        <v>6.3591175889650353E-2</v>
      </c>
      <c r="AO201" s="17">
        <f t="shared" si="26"/>
        <v>6.4542144927597693</v>
      </c>
    </row>
    <row r="202" spans="35:41">
      <c r="AI202" s="1">
        <v>202</v>
      </c>
      <c r="AJ202" s="1" t="str">
        <f t="shared" si="27"/>
        <v/>
      </c>
      <c r="AK202" s="17">
        <v>190</v>
      </c>
      <c r="AL202" s="17">
        <f t="shared" si="23"/>
        <v>7.0618289653203797E-2</v>
      </c>
      <c r="AM202" s="17">
        <f t="shared" si="24"/>
        <v>0.81036756669480858</v>
      </c>
      <c r="AN202" s="5">
        <f t="shared" si="25"/>
        <v>6.3611039303595449E-2</v>
      </c>
      <c r="AO202" s="17">
        <f t="shared" si="26"/>
        <v>6.4543260954109787</v>
      </c>
    </row>
    <row r="203" spans="35:41">
      <c r="AI203" s="1">
        <v>203</v>
      </c>
      <c r="AJ203" s="1" t="str">
        <f t="shared" si="27"/>
        <v/>
      </c>
      <c r="AK203" s="17">
        <v>191</v>
      </c>
      <c r="AL203" s="17">
        <f t="shared" si="23"/>
        <v>7.0846261859280502E-2</v>
      </c>
      <c r="AM203" s="17">
        <f t="shared" si="24"/>
        <v>0.81024177216516313</v>
      </c>
      <c r="AN203" s="5">
        <f t="shared" si="25"/>
        <v>6.3630792770315289E-2</v>
      </c>
      <c r="AO203" s="17">
        <f t="shared" si="26"/>
        <v>6.4544370155809476</v>
      </c>
    </row>
    <row r="204" spans="35:41">
      <c r="AI204" s="1">
        <v>204</v>
      </c>
      <c r="AJ204" s="1" t="str">
        <f t="shared" si="27"/>
        <v/>
      </c>
      <c r="AK204" s="17">
        <v>192</v>
      </c>
      <c r="AL204" s="17">
        <f t="shared" si="23"/>
        <v>7.1073668916962429E-2</v>
      </c>
      <c r="AM204" s="17">
        <f t="shared" si="24"/>
        <v>0.81011672844915961</v>
      </c>
      <c r="AN204" s="5">
        <f t="shared" si="25"/>
        <v>6.3650437457468623E-2</v>
      </c>
      <c r="AO204" s="17">
        <f t="shared" si="26"/>
        <v>6.4545472605413527</v>
      </c>
    </row>
    <row r="205" spans="35:41">
      <c r="AI205" s="1">
        <v>205</v>
      </c>
      <c r="AJ205" s="1" t="str">
        <f t="shared" si="27"/>
        <v/>
      </c>
      <c r="AK205" s="17">
        <v>193</v>
      </c>
      <c r="AL205" s="17">
        <f t="shared" ref="AL205:AL268" si="28">(-(10^-$O$3)+SQRT((10^-(2*$O$3))+4*(10^-$O$3)*AK205*0.001))/2</f>
        <v>7.1300515008574233E-2</v>
      </c>
      <c r="AM205" s="17">
        <f t="shared" ref="AM205:AM268" si="29">10^-($I$3*SQRT(AL205)/(1+$I$4*SQRT(AL205)))</f>
        <v>0.80999242722941422</v>
      </c>
      <c r="AN205" s="5">
        <f t="shared" ref="AN205:AN268" si="30">(10^-$O$3)/AM205^2</f>
        <v>6.3669974514410699E-2</v>
      </c>
      <c r="AO205" s="17">
        <f t="shared" ref="AO205:AO268" si="31">$O$5*(-AN205+SQRT((AN205^2)+4*AN205*AK205*0.001))/(2*AK205*0.001)+$O$4*(1-(-AN205+SQRT((AN205^2)+4*AN205*AK205*0.001))/(2*AK205*0.001))</f>
        <v>6.4546568374529398</v>
      </c>
    </row>
    <row r="206" spans="35:41">
      <c r="AI206" s="1">
        <v>206</v>
      </c>
      <c r="AJ206" s="1" t="str">
        <f t="shared" si="27"/>
        <v/>
      </c>
      <c r="AK206" s="17">
        <v>194</v>
      </c>
      <c r="AL206" s="17">
        <f t="shared" si="28"/>
        <v>7.1526804265108823E-2</v>
      </c>
      <c r="AM206" s="17">
        <f t="shared" si="29"/>
        <v>0.80986886032273686</v>
      </c>
      <c r="AN206" s="5">
        <f t="shared" si="30"/>
        <v>6.3689405072571773E-2</v>
      </c>
      <c r="AO206" s="17">
        <f t="shared" si="31"/>
        <v>6.4547657533677354</v>
      </c>
    </row>
    <row r="207" spans="35:41">
      <c r="AI207" s="1">
        <v>207</v>
      </c>
      <c r="AJ207" s="1" t="str">
        <f t="shared" si="27"/>
        <v/>
      </c>
      <c r="AK207" s="17">
        <v>195</v>
      </c>
      <c r="AL207" s="17">
        <f t="shared" si="28"/>
        <v>7.1752540767105133E-2</v>
      </c>
      <c r="AM207" s="17">
        <f t="shared" si="29"/>
        <v>0.8097460196772942</v>
      </c>
      <c r="AN207" s="5">
        <f t="shared" si="30"/>
        <v>6.3708730245826142E-2</v>
      </c>
      <c r="AO207" s="17">
        <f t="shared" si="31"/>
        <v>6.454874015231189</v>
      </c>
    </row>
    <row r="208" spans="35:41">
      <c r="AI208" s="1">
        <v>208</v>
      </c>
      <c r="AJ208" s="1" t="str">
        <f t="shared" si="27"/>
        <v/>
      </c>
      <c r="AK208" s="17">
        <v>196</v>
      </c>
      <c r="AL208" s="17">
        <f t="shared" si="28"/>
        <v>7.1977728545506658E-2</v>
      </c>
      <c r="AM208" s="17">
        <f t="shared" si="29"/>
        <v>0.80962389736984886</v>
      </c>
      <c r="AN208" s="5">
        <f t="shared" si="30"/>
        <v>6.3727951130851321E-2</v>
      </c>
      <c r="AO208" s="17">
        <f t="shared" si="31"/>
        <v>6.4549816298842781</v>
      </c>
    </row>
    <row r="209" spans="35:41">
      <c r="AI209" s="1">
        <v>209</v>
      </c>
      <c r="AJ209" s="1" t="str">
        <f t="shared" si="27"/>
        <v/>
      </c>
      <c r="AK209" s="17">
        <v>197</v>
      </c>
      <c r="AL209" s="17">
        <f t="shared" si="28"/>
        <v>7.2202371582501229E-2</v>
      </c>
      <c r="AM209" s="17">
        <f t="shared" si="29"/>
        <v>0.80950248560306803</v>
      </c>
      <c r="AN209" s="5">
        <f t="shared" si="30"/>
        <v>6.3747068807478491E-2</v>
      </c>
      <c r="AO209" s="17">
        <f t="shared" si="31"/>
        <v>6.4550886040655513</v>
      </c>
    </row>
    <row r="210" spans="35:41">
      <c r="AI210" s="1">
        <v>210</v>
      </c>
      <c r="AJ210" s="1" t="str">
        <f t="shared" si="27"/>
        <v/>
      </c>
      <c r="AK210" s="17">
        <v>198</v>
      </c>
      <c r="AL210" s="17">
        <f t="shared" si="28"/>
        <v>7.2426473812342657E-2</v>
      </c>
      <c r="AM210" s="17">
        <f t="shared" si="29"/>
        <v>0.80938177670290257</v>
      </c>
      <c r="AN210" s="5">
        <f t="shared" si="30"/>
        <v>6.3766084339034093E-2</v>
      </c>
      <c r="AO210" s="17">
        <f t="shared" si="31"/>
        <v>6.455194944413126</v>
      </c>
    </row>
    <row r="211" spans="35:41">
      <c r="AI211" s="1">
        <v>211</v>
      </c>
      <c r="AJ211" s="1" t="str">
        <f t="shared" si="27"/>
        <v/>
      </c>
      <c r="AK211" s="17">
        <v>199</v>
      </c>
      <c r="AL211" s="17">
        <f t="shared" si="28"/>
        <v>7.2650039122154703E-2</v>
      </c>
      <c r="AM211" s="17">
        <f t="shared" si="29"/>
        <v>0.80926176311603382</v>
      </c>
      <c r="AN211" s="5">
        <f t="shared" si="30"/>
        <v>6.3784998772672505E-2</v>
      </c>
      <c r="AO211" s="17">
        <f t="shared" si="31"/>
        <v>6.4553006574666423</v>
      </c>
    </row>
    <row r="212" spans="35:41">
      <c r="AI212" s="1">
        <v>212</v>
      </c>
      <c r="AJ212" s="1" t="str">
        <f t="shared" si="27"/>
        <v/>
      </c>
      <c r="AK212" s="17">
        <v>200</v>
      </c>
      <c r="AL212" s="17">
        <f t="shared" si="28"/>
        <v>7.2873071352717617E-2</v>
      </c>
      <c r="AM212" s="17">
        <f t="shared" si="29"/>
        <v>0.80914243740738512</v>
      </c>
      <c r="AN212" s="5">
        <f t="shared" si="30"/>
        <v>6.3803813139700724E-2</v>
      </c>
      <c r="AO212" s="17">
        <f t="shared" si="31"/>
        <v>6.4554057496691586</v>
      </c>
    </row>
    <row r="213" spans="35:41">
      <c r="AI213" s="1">
        <v>213</v>
      </c>
      <c r="AJ213" s="1" t="str">
        <f t="shared" si="27"/>
        <v/>
      </c>
      <c r="AK213" s="17">
        <v>201</v>
      </c>
      <c r="AL213" s="17">
        <f t="shared" si="28"/>
        <v>7.3095574299238159E-2</v>
      </c>
      <c r="AM213" s="17">
        <f t="shared" si="29"/>
        <v>0.80902379225769661</v>
      </c>
      <c r="AN213" s="5">
        <f t="shared" si="30"/>
        <v>6.3822528455894825E-2</v>
      </c>
      <c r="AO213" s="17">
        <f t="shared" si="31"/>
        <v>6.4555102273690164</v>
      </c>
    </row>
    <row r="214" spans="35:41">
      <c r="AI214" s="1">
        <v>214</v>
      </c>
      <c r="AJ214" s="1" t="str">
        <f t="shared" si="27"/>
        <v/>
      </c>
      <c r="AK214" s="17">
        <v>202</v>
      </c>
      <c r="AL214" s="17">
        <f t="shared" si="28"/>
        <v>7.3317551712102969E-2</v>
      </c>
      <c r="AM214" s="17">
        <f t="shared" si="29"/>
        <v>0.80890582046116188</v>
      </c>
      <c r="AN214" s="5">
        <f t="shared" si="30"/>
        <v>6.3841145721808615E-2</v>
      </c>
      <c r="AO214" s="17">
        <f t="shared" si="31"/>
        <v>6.4556140968216482</v>
      </c>
    </row>
    <row r="215" spans="35:41">
      <c r="AI215" s="1">
        <v>215</v>
      </c>
      <c r="AJ215" s="1" t="str">
        <f t="shared" si="27"/>
        <v/>
      </c>
      <c r="AK215" s="17">
        <v>203</v>
      </c>
      <c r="AL215" s="17">
        <f t="shared" si="28"/>
        <v>7.3539007297616144E-2</v>
      </c>
      <c r="AM215" s="17">
        <f t="shared" si="29"/>
        <v>0.80878851492312309</v>
      </c>
      <c r="AN215" s="5">
        <f t="shared" si="30"/>
        <v>6.3859665923074779E-2</v>
      </c>
      <c r="AO215" s="17">
        <f t="shared" si="31"/>
        <v>6.4557173641913508</v>
      </c>
    </row>
    <row r="216" spans="35:41">
      <c r="AI216" s="1">
        <v>216</v>
      </c>
      <c r="AJ216" s="1" t="str">
        <f t="shared" si="27"/>
        <v/>
      </c>
      <c r="AK216" s="17">
        <v>204</v>
      </c>
      <c r="AL216" s="17">
        <f t="shared" si="28"/>
        <v>7.3759944718721271E-2</v>
      </c>
      <c r="AM216" s="17">
        <f t="shared" si="29"/>
        <v>0.80867186865782592</v>
      </c>
      <c r="AN216" s="5">
        <f t="shared" si="30"/>
        <v>6.3878090030698331E-2</v>
      </c>
      <c r="AO216" s="17">
        <f t="shared" si="31"/>
        <v>6.4558200355530175</v>
      </c>
    </row>
    <row r="217" spans="35:41">
      <c r="AI217" s="1">
        <v>217</v>
      </c>
      <c r="AJ217" s="1" t="str">
        <f t="shared" si="27"/>
        <v/>
      </c>
      <c r="AK217" s="17">
        <v>205</v>
      </c>
      <c r="AL217" s="17">
        <f t="shared" si="28"/>
        <v>7.3980367595708307E-2</v>
      </c>
      <c r="AM217" s="17">
        <f t="shared" si="29"/>
        <v>0.80855587478622792</v>
      </c>
      <c r="AN217" s="5">
        <f t="shared" si="30"/>
        <v>6.389641900134331E-2</v>
      </c>
      <c r="AO217" s="17">
        <f t="shared" si="31"/>
        <v>6.4559221168938228</v>
      </c>
    </row>
    <row r="218" spans="35:41">
      <c r="AI218" s="1">
        <v>218</v>
      </c>
      <c r="AJ218" s="1" t="str">
        <f t="shared" si="27"/>
        <v/>
      </c>
      <c r="AK218" s="17">
        <v>206</v>
      </c>
      <c r="AL218" s="17">
        <f t="shared" si="28"/>
        <v>7.4200279506905747E-2</v>
      </c>
      <c r="AM218" s="17">
        <f t="shared" si="29"/>
        <v>0.80844052653386356</v>
      </c>
      <c r="AN218" s="5">
        <f t="shared" si="30"/>
        <v>6.3914653777612213E-2</v>
      </c>
      <c r="AO218" s="17">
        <f t="shared" si="31"/>
        <v>6.456023614114871</v>
      </c>
    </row>
    <row r="219" spans="35:41">
      <c r="AI219" s="1">
        <v>219</v>
      </c>
      <c r="AJ219" s="1" t="str">
        <f t="shared" si="27"/>
        <v/>
      </c>
      <c r="AK219" s="17">
        <v>207</v>
      </c>
      <c r="AL219" s="17">
        <f t="shared" si="28"/>
        <v>7.4419683989358359E-2</v>
      </c>
      <c r="AM219" s="17">
        <f t="shared" si="29"/>
        <v>0.80832581722876018</v>
      </c>
      <c r="AN219" s="5">
        <f t="shared" si="30"/>
        <v>6.3932795288318869E-2</v>
      </c>
      <c r="AO219" s="17">
        <f t="shared" si="31"/>
        <v>6.4561245330328099</v>
      </c>
    </row>
    <row r="220" spans="35:41">
      <c r="AI220" s="1">
        <v>220</v>
      </c>
      <c r="AJ220" s="1" t="str">
        <f t="shared" si="27"/>
        <v/>
      </c>
      <c r="AK220" s="17">
        <v>208</v>
      </c>
      <c r="AL220" s="17">
        <f t="shared" si="28"/>
        <v>7.463858453949096E-2</v>
      </c>
      <c r="AM220" s="17">
        <f t="shared" si="29"/>
        <v>0.80821174029940679</v>
      </c>
      <c r="AN220" s="5">
        <f t="shared" si="30"/>
        <v>6.3950844448754582E-2</v>
      </c>
      <c r="AO220" s="17">
        <f t="shared" si="31"/>
        <v>6.4562248793814057</v>
      </c>
    </row>
    <row r="221" spans="35:41">
      <c r="AI221" s="1">
        <v>221</v>
      </c>
      <c r="AJ221" s="1" t="str">
        <f t="shared" si="27"/>
        <v/>
      </c>
      <c r="AK221" s="17">
        <v>209</v>
      </c>
      <c r="AL221" s="17">
        <f t="shared" si="28"/>
        <v>7.4856984613758393E-2</v>
      </c>
      <c r="AM221" s="17">
        <f t="shared" si="29"/>
        <v>0.80809828927277172</v>
      </c>
      <c r="AN221" s="5">
        <f t="shared" si="30"/>
        <v>6.3968802160947955E-2</v>
      </c>
      <c r="AO221" s="17">
        <f t="shared" si="31"/>
        <v>6.4563246588130845</v>
      </c>
    </row>
    <row r="222" spans="35:41">
      <c r="AI222" s="1">
        <v>222</v>
      </c>
      <c r="AJ222" s="1" t="str">
        <f t="shared" si="27"/>
        <v/>
      </c>
      <c r="AK222" s="17">
        <v>210</v>
      </c>
      <c r="AL222" s="17">
        <f t="shared" si="28"/>
        <v>7.5074887629282522E-2</v>
      </c>
      <c r="AM222" s="17">
        <f t="shared" si="29"/>
        <v>0.8079854577723683</v>
      </c>
      <c r="AN222" s="5">
        <f t="shared" si="30"/>
        <v>6.3986669313918665E-2</v>
      </c>
      <c r="AO222" s="17">
        <f t="shared" si="31"/>
        <v>6.4564238769004216</v>
      </c>
    </row>
    <row r="223" spans="35:41">
      <c r="AI223" s="1">
        <v>223</v>
      </c>
      <c r="AJ223" s="1" t="str">
        <f t="shared" si="27"/>
        <v/>
      </c>
      <c r="AK223" s="17">
        <v>211</v>
      </c>
      <c r="AL223" s="17">
        <f t="shared" si="28"/>
        <v>7.5292296964475869E-2</v>
      </c>
      <c r="AM223" s="17">
        <f t="shared" si="29"/>
        <v>0.8078732395163678</v>
      </c>
      <c r="AN223" s="5">
        <f t="shared" si="30"/>
        <v>6.4004446783925029E-2</v>
      </c>
      <c r="AO223" s="17">
        <f t="shared" si="31"/>
        <v>6.4565225391376249</v>
      </c>
    </row>
    <row r="224" spans="35:41">
      <c r="AI224" s="1">
        <v>224</v>
      </c>
      <c r="AJ224" s="1" t="str">
        <f t="shared" si="27"/>
        <v/>
      </c>
      <c r="AK224" s="17">
        <v>212</v>
      </c>
      <c r="AL224" s="17">
        <f t="shared" si="28"/>
        <v>7.550921595965282E-2</v>
      </c>
      <c r="AM224" s="17">
        <f t="shared" si="29"/>
        <v>0.80776162831575848</v>
      </c>
      <c r="AN224" s="5">
        <f t="shared" si="30"/>
        <v>6.4022135434705765E-2</v>
      </c>
      <c r="AO224" s="17">
        <f t="shared" si="31"/>
        <v>6.4566206509419644</v>
      </c>
    </row>
    <row r="225" spans="35:41">
      <c r="AI225" s="1">
        <v>225</v>
      </c>
      <c r="AJ225" s="1" t="str">
        <f t="shared" si="27"/>
        <v/>
      </c>
      <c r="AK225" s="17">
        <v>213</v>
      </c>
      <c r="AL225" s="17">
        <f t="shared" si="28"/>
        <v>7.5725647917628314E-2</v>
      </c>
      <c r="AM225" s="17">
        <f t="shared" si="29"/>
        <v>0.80765061807254801</v>
      </c>
      <c r="AN225" s="5">
        <f t="shared" si="30"/>
        <v>6.4039736117716156E-2</v>
      </c>
      <c r="AO225" s="17">
        <f t="shared" si="31"/>
        <v>6.4567182176551716</v>
      </c>
    </row>
    <row r="226" spans="35:41">
      <c r="AI226" s="1">
        <v>226</v>
      </c>
      <c r="AJ226" s="1" t="str">
        <f t="shared" si="27"/>
        <v/>
      </c>
      <c r="AK226" s="17">
        <v>214</v>
      </c>
      <c r="AL226" s="17">
        <f t="shared" si="28"/>
        <v>7.5941596104304676E-2</v>
      </c>
      <c r="AM226" s="17">
        <f t="shared" si="29"/>
        <v>0.80754020277800886</v>
      </c>
      <c r="AN226" s="5">
        <f t="shared" si="30"/>
        <v>6.4057249672358624E-2</v>
      </c>
      <c r="AO226" s="17">
        <f t="shared" si="31"/>
        <v>6.4568152445448179</v>
      </c>
    </row>
    <row r="227" spans="35:41">
      <c r="AI227" s="1">
        <v>227</v>
      </c>
      <c r="AJ227" s="1" t="str">
        <f t="shared" si="27"/>
        <v/>
      </c>
      <c r="AK227" s="17">
        <v>215</v>
      </c>
      <c r="AL227" s="17">
        <f t="shared" si="28"/>
        <v>7.6157063749246634E-2</v>
      </c>
      <c r="AM227" s="17">
        <f t="shared" si="29"/>
        <v>0.80743037651096583</v>
      </c>
      <c r="AN227" s="5">
        <f t="shared" si="30"/>
        <v>6.4074676926207996E-2</v>
      </c>
      <c r="AO227" s="17">
        <f t="shared" si="31"/>
        <v>6.4569117368056519</v>
      </c>
    </row>
    <row r="228" spans="35:41">
      <c r="AI228" s="1">
        <v>228</v>
      </c>
      <c r="AJ228" s="1" t="str">
        <f t="shared" si="27"/>
        <v/>
      </c>
      <c r="AK228" s="17">
        <v>216</v>
      </c>
      <c r="AL228" s="17">
        <f t="shared" si="28"/>
        <v>7.637205404624467E-2</v>
      </c>
      <c r="AM228" s="17">
        <f t="shared" si="29"/>
        <v>0.80732113343612477</v>
      </c>
      <c r="AN228" s="5">
        <f t="shared" si="30"/>
        <v>6.4092018695231373E-2</v>
      </c>
      <c r="AO228" s="17">
        <f t="shared" si="31"/>
        <v>6.457007699560906</v>
      </c>
    </row>
    <row r="229" spans="35:41">
      <c r="AI229" s="1">
        <v>229</v>
      </c>
      <c r="AJ229" s="1" t="str">
        <f t="shared" si="27"/>
        <v/>
      </c>
      <c r="AK229" s="17">
        <v>217</v>
      </c>
      <c r="AL229" s="17">
        <f t="shared" si="28"/>
        <v>7.6586570153867578E-2</v>
      </c>
      <c r="AM229" s="17">
        <f t="shared" si="29"/>
        <v>0.80721246780243872</v>
      </c>
      <c r="AN229" s="5">
        <f t="shared" si="30"/>
        <v>6.4109275784003217E-2</v>
      </c>
      <c r="AO229" s="17">
        <f t="shared" si="31"/>
        <v>6.4571031378635908</v>
      </c>
    </row>
    <row r="230" spans="35:41">
      <c r="AI230" s="1">
        <v>230</v>
      </c>
      <c r="AJ230" s="1" t="str">
        <f t="shared" si="27"/>
        <v/>
      </c>
      <c r="AK230" s="17">
        <v>218</v>
      </c>
      <c r="AL230" s="17">
        <f t="shared" si="28"/>
        <v>7.6800615196003702E-2</v>
      </c>
      <c r="AM230" s="17">
        <f t="shared" si="29"/>
        <v>0.80710437394151469</v>
      </c>
      <c r="AN230" s="5">
        <f t="shared" si="30"/>
        <v>6.4126448985915241E-2</v>
      </c>
      <c r="AO230" s="17">
        <f t="shared" si="31"/>
        <v>6.4571980566977318</v>
      </c>
    </row>
    <row r="231" spans="35:41">
      <c r="AI231" s="1">
        <v>231</v>
      </c>
      <c r="AJ231" s="1" t="str">
        <f t="shared" si="27"/>
        <v/>
      </c>
      <c r="AK231" s="17">
        <v>219</v>
      </c>
      <c r="AL231" s="17">
        <f t="shared" si="28"/>
        <v>7.7014192262391812E-2</v>
      </c>
      <c r="AM231" s="17">
        <f t="shared" si="29"/>
        <v>0.80699684626605606</v>
      </c>
      <c r="AN231" s="5">
        <f t="shared" si="30"/>
        <v>6.4143539083381634E-2</v>
      </c>
      <c r="AO231" s="17">
        <f t="shared" si="31"/>
        <v>6.4572924609796081</v>
      </c>
    </row>
    <row r="232" spans="35:41">
      <c r="AI232" s="1">
        <v>232</v>
      </c>
      <c r="AJ232" s="1" t="str">
        <f t="shared" si="27"/>
        <v/>
      </c>
      <c r="AK232" s="17">
        <v>220</v>
      </c>
      <c r="AL232" s="17">
        <f t="shared" si="28"/>
        <v>7.7227304409141384E-2</v>
      </c>
      <c r="AM232" s="17">
        <f t="shared" si="29"/>
        <v>0.80688987926834232</v>
      </c>
      <c r="AN232" s="5">
        <f t="shared" si="30"/>
        <v>6.416054684803954E-2</v>
      </c>
      <c r="AO232" s="17">
        <f t="shared" si="31"/>
        <v>6.4573863555589472</v>
      </c>
    </row>
    <row r="233" spans="35:41">
      <c r="AI233" s="1">
        <v>233</v>
      </c>
      <c r="AJ233" s="1" t="str">
        <f t="shared" si="27"/>
        <v/>
      </c>
      <c r="AK233" s="17">
        <v>221</v>
      </c>
      <c r="AL233" s="17">
        <f t="shared" si="28"/>
        <v>7.7439954659242916E-2</v>
      </c>
      <c r="AM233" s="17">
        <f t="shared" si="29"/>
        <v>0.80678346751874253</v>
      </c>
      <c r="AN233" s="5">
        <f t="shared" si="30"/>
        <v>6.4177473040945135E-2</v>
      </c>
      <c r="AO233" s="17">
        <f t="shared" si="31"/>
        <v>6.4574797452200992</v>
      </c>
    </row>
    <row r="234" spans="35:41">
      <c r="AI234" s="1">
        <v>234</v>
      </c>
      <c r="AJ234" s="1" t="str">
        <f t="shared" si="27"/>
        <v/>
      </c>
      <c r="AK234" s="17">
        <v>222</v>
      </c>
      <c r="AL234" s="17">
        <f t="shared" si="28"/>
        <v>7.765214600306819E-2</v>
      </c>
      <c r="AM234" s="17">
        <f t="shared" si="29"/>
        <v>0.80667760566426538</v>
      </c>
      <c r="AN234" s="5">
        <f t="shared" si="30"/>
        <v>6.4194318412765031E-2</v>
      </c>
      <c r="AO234" s="17">
        <f t="shared" si="31"/>
        <v>6.4575726346831814</v>
      </c>
    </row>
    <row r="235" spans="35:41">
      <c r="AI235" s="1">
        <v>235</v>
      </c>
      <c r="AJ235" s="1" t="str">
        <f t="shared" si="27"/>
        <v/>
      </c>
      <c r="AK235" s="17">
        <v>223</v>
      </c>
      <c r="AL235" s="17">
        <f t="shared" si="28"/>
        <v>7.7863881398860857E-2</v>
      </c>
      <c r="AM235" s="17">
        <f t="shared" si="29"/>
        <v>0.80657228842713991</v>
      </c>
      <c r="AN235" s="5">
        <f t="shared" si="30"/>
        <v>6.421108370396364E-2</v>
      </c>
      <c r="AO235" s="17">
        <f t="shared" si="31"/>
        <v>6.4576650286052022</v>
      </c>
    </row>
    <row r="236" spans="35:41">
      <c r="AI236" s="1">
        <v>236</v>
      </c>
      <c r="AJ236" s="1" t="str">
        <f t="shared" si="27"/>
        <v/>
      </c>
      <c r="AK236" s="17">
        <v>224</v>
      </c>
      <c r="AL236" s="17">
        <f t="shared" si="28"/>
        <v>7.8075163773217687E-2</v>
      </c>
      <c r="AM236" s="17">
        <f t="shared" si="29"/>
        <v>0.80646751060343036</v>
      </c>
      <c r="AN236" s="5">
        <f t="shared" si="30"/>
        <v>6.4227769644986249E-2</v>
      </c>
      <c r="AO236" s="17">
        <f t="shared" si="31"/>
        <v>6.4577569315811623</v>
      </c>
    </row>
    <row r="237" spans="35:41">
      <c r="AI237" s="1">
        <v>237</v>
      </c>
      <c r="AJ237" s="1" t="str">
        <f t="shared" ref="AJ237:AJ300" si="32">IF(O237="","",AI237)</f>
        <v/>
      </c>
      <c r="AK237" s="17">
        <v>225</v>
      </c>
      <c r="AL237" s="17">
        <f t="shared" si="28"/>
        <v>7.8285996021560472E-2</v>
      </c>
      <c r="AM237" s="17">
        <f t="shared" si="29"/>
        <v>0.80636326706168238</v>
      </c>
      <c r="AN237" s="5">
        <f t="shared" si="30"/>
        <v>6.4244376956437893E-2</v>
      </c>
      <c r="AO237" s="17">
        <f t="shared" si="31"/>
        <v>6.4578483481451272</v>
      </c>
    </row>
    <row r="238" spans="35:41">
      <c r="AI238" s="1">
        <v>238</v>
      </c>
      <c r="AJ238" s="1" t="str">
        <f t="shared" si="32"/>
        <v/>
      </c>
      <c r="AK238" s="17">
        <v>226</v>
      </c>
      <c r="AL238" s="17">
        <f t="shared" si="28"/>
        <v>7.849638100859907E-2</v>
      </c>
      <c r="AM238" s="17">
        <f t="shared" si="29"/>
        <v>0.80625955274159866</v>
      </c>
      <c r="AN238" s="5">
        <f t="shared" si="30"/>
        <v>6.4260906349258615E-2</v>
      </c>
      <c r="AO238" s="17">
        <f t="shared" si="31"/>
        <v>6.4579392827712798</v>
      </c>
    </row>
    <row r="239" spans="35:41">
      <c r="AI239" s="1">
        <v>239</v>
      </c>
      <c r="AJ239" s="1" t="str">
        <f t="shared" si="32"/>
        <v/>
      </c>
      <c r="AK239" s="17">
        <v>227</v>
      </c>
      <c r="AL239" s="17">
        <f t="shared" si="28"/>
        <v>7.8706321568785431E-2</v>
      </c>
      <c r="AM239" s="17">
        <f t="shared" si="29"/>
        <v>0.80615636265274693</v>
      </c>
      <c r="AN239" s="5">
        <f t="shared" si="30"/>
        <v>6.427735852489426E-2</v>
      </c>
      <c r="AO239" s="17">
        <f t="shared" si="31"/>
        <v>6.4580297398749487</v>
      </c>
    </row>
    <row r="240" spans="35:41">
      <c r="AI240" s="1">
        <v>240</v>
      </c>
      <c r="AJ240" s="1" t="str">
        <f t="shared" si="32"/>
        <v/>
      </c>
      <c r="AK240" s="17">
        <v>228</v>
      </c>
      <c r="AL240" s="17">
        <f t="shared" si="28"/>
        <v>7.8915820506759216E-2</v>
      </c>
      <c r="AM240" s="17">
        <f t="shared" si="29"/>
        <v>0.80605369187329323</v>
      </c>
      <c r="AN240" s="5">
        <f t="shared" si="30"/>
        <v>6.4293734175464315E-2</v>
      </c>
      <c r="AO240" s="17">
        <f t="shared" si="31"/>
        <v>6.458119723813617</v>
      </c>
    </row>
    <row r="241" spans="35:41">
      <c r="AI241" s="1">
        <v>241</v>
      </c>
      <c r="AJ241" s="1" t="str">
        <f t="shared" si="32"/>
        <v/>
      </c>
      <c r="AK241" s="17">
        <v>229</v>
      </c>
      <c r="AL241" s="17">
        <f t="shared" si="28"/>
        <v>7.9124880597784913E-2</v>
      </c>
      <c r="AM241" s="17">
        <f t="shared" si="29"/>
        <v>0.80595153554876775</v>
      </c>
      <c r="AN241" s="5">
        <f t="shared" si="30"/>
        <v>6.4310033983925277E-2</v>
      </c>
      <c r="AO241" s="17">
        <f t="shared" si="31"/>
        <v>6.4582092388879122</v>
      </c>
    </row>
    <row r="242" spans="35:41">
      <c r="AI242" s="1">
        <v>242</v>
      </c>
      <c r="AJ242" s="1" t="str">
        <f t="shared" si="32"/>
        <v/>
      </c>
      <c r="AK242" s="17">
        <v>230</v>
      </c>
      <c r="AL242" s="17">
        <f t="shared" si="28"/>
        <v>7.9333504588180781E-2</v>
      </c>
      <c r="AM242" s="17">
        <f t="shared" si="29"/>
        <v>0.80584988889085474</v>
      </c>
      <c r="AN242" s="5">
        <f t="shared" si="30"/>
        <v>6.4326258624231053E-2</v>
      </c>
      <c r="AO242" s="17">
        <f t="shared" si="31"/>
        <v>6.4582982893425651</v>
      </c>
    </row>
    <row r="243" spans="35:41">
      <c r="AI243" s="1">
        <v>243</v>
      </c>
      <c r="AJ243" s="1" t="str">
        <f t="shared" si="32"/>
        <v/>
      </c>
      <c r="AK243" s="17">
        <v>231</v>
      </c>
      <c r="AL243" s="17">
        <f t="shared" si="28"/>
        <v>7.9541695195739837E-2</v>
      </c>
      <c r="AM243" s="17">
        <f t="shared" si="29"/>
        <v>0.80574874717621103</v>
      </c>
      <c r="AN243" s="5">
        <f t="shared" si="30"/>
        <v>6.434240876148957E-2</v>
      </c>
      <c r="AO243" s="17">
        <f t="shared" si="31"/>
        <v>6.458386879367362</v>
      </c>
    </row>
    <row r="244" spans="35:41">
      <c r="AI244" s="1">
        <v>244</v>
      </c>
      <c r="AJ244" s="1" t="str">
        <f t="shared" si="32"/>
        <v/>
      </c>
      <c r="AK244" s="17">
        <v>232</v>
      </c>
      <c r="AL244" s="17">
        <f t="shared" si="28"/>
        <v>7.9749455110142808E-2</v>
      </c>
      <c r="AM244" s="17">
        <f t="shared" si="29"/>
        <v>0.80564810574530954</v>
      </c>
      <c r="AN244" s="5">
        <f t="shared" si="30"/>
        <v>6.4358485052116166E-2</v>
      </c>
      <c r="AO244" s="17">
        <f t="shared" si="31"/>
        <v>6.4584750130980648</v>
      </c>
    </row>
    <row r="245" spans="35:41">
      <c r="AI245" s="1">
        <v>245</v>
      </c>
      <c r="AJ245" s="1" t="str">
        <f t="shared" si="32"/>
        <v/>
      </c>
      <c r="AK245" s="17">
        <v>233</v>
      </c>
      <c r="AL245" s="17">
        <f t="shared" si="28"/>
        <v>7.9956786993363643E-2</v>
      </c>
      <c r="AM245" s="17">
        <f t="shared" si="29"/>
        <v>0.80554796000131013</v>
      </c>
      <c r="AN245" s="5">
        <f t="shared" si="30"/>
        <v>6.4374488143983444E-2</v>
      </c>
      <c r="AO245" s="17">
        <f t="shared" si="31"/>
        <v>6.4585626946173242</v>
      </c>
    </row>
    <row r="246" spans="35:41">
      <c r="AI246" s="1">
        <v>246</v>
      </c>
      <c r="AJ246" s="1" t="str">
        <f t="shared" si="32"/>
        <v/>
      </c>
      <c r="AK246" s="17">
        <v>234</v>
      </c>
      <c r="AL246" s="17">
        <f t="shared" si="28"/>
        <v>8.0163693480067494E-2</v>
      </c>
      <c r="AM246" s="17">
        <f t="shared" si="29"/>
        <v>0.80544830540895218</v>
      </c>
      <c r="AN246" s="5">
        <f t="shared" si="30"/>
        <v>6.439041867656832E-2</v>
      </c>
      <c r="AO246" s="17">
        <f t="shared" si="31"/>
        <v>6.4586499279555625</v>
      </c>
    </row>
    <row r="247" spans="35:41">
      <c r="AI247" s="1">
        <v>247</v>
      </c>
      <c r="AJ247" s="1" t="str">
        <f t="shared" si="32"/>
        <v/>
      </c>
      <c r="AK247" s="17">
        <v>235</v>
      </c>
      <c r="AL247" s="17">
        <f t="shared" si="28"/>
        <v>8.0370177178001212E-2</v>
      </c>
      <c r="AM247" s="17">
        <f t="shared" si="29"/>
        <v>0.80534913749347403</v>
      </c>
      <c r="AN247" s="5">
        <f t="shared" si="30"/>
        <v>6.4406277281095492E-2</v>
      </c>
      <c r="AO247" s="17">
        <f t="shared" si="31"/>
        <v>6.4587367170918464</v>
      </c>
    </row>
    <row r="248" spans="35:41">
      <c r="AI248" s="1">
        <v>248</v>
      </c>
      <c r="AJ248" s="1" t="str">
        <f t="shared" si="32"/>
        <v/>
      </c>
      <c r="AK248" s="17">
        <v>236</v>
      </c>
      <c r="AL248" s="17">
        <f t="shared" si="28"/>
        <v>8.0576240668376903E-2</v>
      </c>
      <c r="AM248" s="17">
        <f t="shared" si="29"/>
        <v>0.80525045183955435</v>
      </c>
      <c r="AN248" s="5">
        <f t="shared" si="30"/>
        <v>6.4422064580678187E-2</v>
      </c>
      <c r="AO248" s="17">
        <f t="shared" si="31"/>
        <v>6.458823065954733</v>
      </c>
    </row>
    <row r="249" spans="35:41">
      <c r="AI249" s="1">
        <v>249</v>
      </c>
      <c r="AJ249" s="1" t="str">
        <f t="shared" si="32"/>
        <v/>
      </c>
      <c r="AK249" s="17">
        <v>237</v>
      </c>
      <c r="AL249" s="17">
        <f t="shared" si="28"/>
        <v>8.0781886506248374E-2</v>
      </c>
      <c r="AM249" s="17">
        <f t="shared" si="29"/>
        <v>0.80515224409027708</v>
      </c>
      <c r="AN249" s="5">
        <f t="shared" si="30"/>
        <v>6.4437781190455748E-2</v>
      </c>
      <c r="AO249" s="17">
        <f t="shared" si="31"/>
        <v>6.458908978423116</v>
      </c>
    </row>
    <row r="250" spans="35:41">
      <c r="AI250" s="1">
        <v>250</v>
      </c>
      <c r="AJ250" s="1" t="str">
        <f t="shared" si="32"/>
        <v/>
      </c>
      <c r="AK250" s="17">
        <v>238</v>
      </c>
      <c r="AL250" s="17">
        <f t="shared" si="28"/>
        <v>8.0987117220880755E-2</v>
      </c>
      <c r="AM250" s="17">
        <f t="shared" si="29"/>
        <v>0.80505450994611794</v>
      </c>
      <c r="AN250" s="5">
        <f t="shared" si="30"/>
        <v>6.4453427717728468E-2</v>
      </c>
      <c r="AO250" s="17">
        <f t="shared" si="31"/>
        <v>6.4589944583270267</v>
      </c>
    </row>
    <row r="251" spans="35:41">
      <c r="AI251" s="1">
        <v>251</v>
      </c>
      <c r="AJ251" s="1" t="str">
        <f t="shared" si="32"/>
        <v/>
      </c>
      <c r="AK251" s="17">
        <v>239</v>
      </c>
      <c r="AL251" s="17">
        <f t="shared" si="28"/>
        <v>8.1191935316113462E-2</v>
      </c>
      <c r="AM251" s="17">
        <f t="shared" si="29"/>
        <v>0.80495724516395306</v>
      </c>
      <c r="AN251" s="5">
        <f t="shared" si="30"/>
        <v>6.4469004762089485E-2</v>
      </c>
      <c r="AO251" s="17">
        <f t="shared" si="31"/>
        <v>6.4590795094484541</v>
      </c>
    </row>
    <row r="252" spans="35:41">
      <c r="AI252" s="1">
        <v>252</v>
      </c>
      <c r="AJ252" s="1" t="str">
        <f t="shared" si="32"/>
        <v/>
      </c>
      <c r="AK252" s="17">
        <v>240</v>
      </c>
      <c r="AL252" s="17">
        <f t="shared" si="28"/>
        <v>8.1396343270716542E-2</v>
      </c>
      <c r="AM252" s="17">
        <f t="shared" si="29"/>
        <v>0.80486044555608993</v>
      </c>
      <c r="AN252" s="5">
        <f t="shared" si="30"/>
        <v>6.4484512915553807E-2</v>
      </c>
      <c r="AO252" s="17">
        <f t="shared" si="31"/>
        <v>6.4591641355221121</v>
      </c>
    </row>
    <row r="253" spans="35:41">
      <c r="AI253" s="1">
        <v>253</v>
      </c>
      <c r="AJ253" s="1" t="str">
        <f t="shared" si="32"/>
        <v/>
      </c>
      <c r="AK253" s="17">
        <v>241</v>
      </c>
      <c r="AL253" s="17">
        <f t="shared" si="28"/>
        <v>8.1600343538740738E-2</v>
      </c>
      <c r="AM253" s="17">
        <f t="shared" si="29"/>
        <v>0.804764106989316</v>
      </c>
      <c r="AN253" s="5">
        <f t="shared" si="30"/>
        <v>6.4499952762685081E-2</v>
      </c>
      <c r="AO253" s="17">
        <f t="shared" si="31"/>
        <v>6.4592483402362166</v>
      </c>
    </row>
    <row r="254" spans="35:41">
      <c r="AI254" s="1">
        <v>254</v>
      </c>
      <c r="AJ254" s="1" t="str">
        <f t="shared" si="32"/>
        <v/>
      </c>
      <c r="AK254" s="17">
        <v>242</v>
      </c>
      <c r="AL254" s="17">
        <f t="shared" si="28"/>
        <v>8.1803938549861288E-2</v>
      </c>
      <c r="AM254" s="17">
        <f t="shared" si="29"/>
        <v>0.80466822538397031</v>
      </c>
      <c r="AN254" s="5">
        <f t="shared" si="30"/>
        <v>6.4515324880719302E-2</v>
      </c>
      <c r="AO254" s="17">
        <f t="shared" si="31"/>
        <v>6.4593321272332442</v>
      </c>
    </row>
    <row r="255" spans="35:41">
      <c r="AI255" s="1">
        <v>255</v>
      </c>
      <c r="AJ255" s="1" t="str">
        <f t="shared" si="32"/>
        <v/>
      </c>
      <c r="AK255" s="17">
        <v>243</v>
      </c>
      <c r="AL255" s="17">
        <f t="shared" si="28"/>
        <v>8.2007130709715326E-2</v>
      </c>
      <c r="AM255" s="17">
        <f t="shared" si="29"/>
        <v>0.80457279671303372</v>
      </c>
      <c r="AN255" s="5">
        <f t="shared" si="30"/>
        <v>6.4530629839686063E-2</v>
      </c>
      <c r="AO255" s="17">
        <f t="shared" si="31"/>
        <v>6.4594155001106559</v>
      </c>
    </row>
    <row r="256" spans="35:41">
      <c r="AI256" s="1">
        <v>256</v>
      </c>
      <c r="AJ256" s="1" t="str">
        <f t="shared" si="32"/>
        <v/>
      </c>
      <c r="AK256" s="17">
        <v>244</v>
      </c>
      <c r="AL256" s="17">
        <f t="shared" si="28"/>
        <v>8.2209922400233781E-2</v>
      </c>
      <c r="AM256" s="17">
        <f t="shared" si="29"/>
        <v>0.80447781700123733</v>
      </c>
      <c r="AN256" s="5">
        <f t="shared" si="30"/>
        <v>6.4545868202527515E-2</v>
      </c>
      <c r="AO256" s="17">
        <f t="shared" si="31"/>
        <v>6.4594984624216361</v>
      </c>
    </row>
    <row r="257" spans="35:41">
      <c r="AI257" s="1">
        <v>257</v>
      </c>
      <c r="AJ257" s="1" t="str">
        <f t="shared" si="32"/>
        <v/>
      </c>
      <c r="AK257" s="17">
        <v>245</v>
      </c>
      <c r="AL257" s="17">
        <f t="shared" si="28"/>
        <v>8.241231597996701E-2</v>
      </c>
      <c r="AM257" s="17">
        <f t="shared" si="29"/>
        <v>0.80438328232419098</v>
      </c>
      <c r="AN257" s="5">
        <f t="shared" si="30"/>
        <v>6.4561040525214677E-2</v>
      </c>
      <c r="AO257" s="17">
        <f t="shared" si="31"/>
        <v>6.4595810176757924</v>
      </c>
    </row>
    <row r="258" spans="35:41">
      <c r="AI258" s="1">
        <v>258</v>
      </c>
      <c r="AJ258" s="1" t="str">
        <f t="shared" si="32"/>
        <v/>
      </c>
      <c r="AK258" s="17">
        <v>246</v>
      </c>
      <c r="AL258" s="17">
        <f t="shared" si="28"/>
        <v>8.2614313784404814E-2</v>
      </c>
      <c r="AM258" s="17">
        <f t="shared" si="29"/>
        <v>0.80428918880752864</v>
      </c>
      <c r="AN258" s="5">
        <f t="shared" si="30"/>
        <v>6.4576147356861499E-2</v>
      </c>
      <c r="AO258" s="17">
        <f t="shared" si="31"/>
        <v>6.4596631693398567</v>
      </c>
    </row>
    <row r="259" spans="35:41">
      <c r="AI259" s="1">
        <v>259</v>
      </c>
      <c r="AJ259" s="1" t="str">
        <f t="shared" si="32"/>
        <v/>
      </c>
      <c r="AK259" s="17">
        <v>247</v>
      </c>
      <c r="AL259" s="17">
        <f t="shared" si="28"/>
        <v>8.2815918126291022E-2</v>
      </c>
      <c r="AM259" s="17">
        <f t="shared" si="29"/>
        <v>0.80419553262607291</v>
      </c>
      <c r="AN259" s="5">
        <f t="shared" si="30"/>
        <v>6.4591189239836505E-2</v>
      </c>
      <c r="AO259" s="17">
        <f t="shared" si="31"/>
        <v>6.4597449208383644</v>
      </c>
    </row>
    <row r="260" spans="35:41">
      <c r="AI260" s="1">
        <v>260</v>
      </c>
      <c r="AJ260" s="1" t="str">
        <f t="shared" si="32"/>
        <v/>
      </c>
      <c r="AK260" s="17">
        <v>248</v>
      </c>
      <c r="AL260" s="17">
        <f t="shared" si="28"/>
        <v>8.3017131295932217E-2</v>
      </c>
      <c r="AM260" s="17">
        <f t="shared" si="29"/>
        <v>0.80410231000301535</v>
      </c>
      <c r="AN260" s="5">
        <f t="shared" si="30"/>
        <v>6.4606166709872251E-2</v>
      </c>
      <c r="AO260" s="17">
        <f t="shared" si="31"/>
        <v>6.4598262755543203</v>
      </c>
    </row>
    <row r="261" spans="35:41">
      <c r="AI261" s="1">
        <v>261</v>
      </c>
      <c r="AJ261" s="1" t="str">
        <f t="shared" si="32"/>
        <v/>
      </c>
      <c r="AK261" s="17">
        <v>249</v>
      </c>
      <c r="AL261" s="17">
        <f t="shared" si="28"/>
        <v>8.3217955561501522E-2</v>
      </c>
      <c r="AM261" s="17">
        <f t="shared" si="29"/>
        <v>0.80400951720911407</v>
      </c>
      <c r="AN261" s="5">
        <f t="shared" si="30"/>
        <v>6.4621080296172681E-2</v>
      </c>
      <c r="AO261" s="17">
        <f t="shared" si="31"/>
        <v>6.4599072368298591</v>
      </c>
    </row>
    <row r="262" spans="35:41">
      <c r="AI262" s="1">
        <v>262</v>
      </c>
      <c r="AJ262" s="1" t="str">
        <f t="shared" si="32"/>
        <v/>
      </c>
      <c r="AK262" s="17">
        <v>250</v>
      </c>
      <c r="AL262" s="17">
        <f t="shared" si="28"/>
        <v>8.3418393169336746E-2</v>
      </c>
      <c r="AM262" s="17">
        <f t="shared" si="29"/>
        <v>0.80391715056190893</v>
      </c>
      <c r="AN262" s="5">
        <f t="shared" si="30"/>
        <v>6.4635930521518017E-2</v>
      </c>
      <c r="AO262" s="17">
        <f t="shared" si="31"/>
        <v>6.4599878079668862</v>
      </c>
    </row>
    <row r="263" spans="35:41">
      <c r="AI263" s="1">
        <v>263</v>
      </c>
      <c r="AJ263" s="1" t="str">
        <f t="shared" si="32"/>
        <v/>
      </c>
      <c r="AK263" s="17">
        <v>251</v>
      </c>
      <c r="AL263" s="17">
        <f t="shared" si="28"/>
        <v>8.3618446344233599E-2</v>
      </c>
      <c r="AM263" s="17">
        <f t="shared" si="29"/>
        <v>0.8038252064249507</v>
      </c>
      <c r="AN263" s="5">
        <f t="shared" si="30"/>
        <v>6.4650717902367968E-2</v>
      </c>
      <c r="AO263" s="17">
        <f t="shared" si="31"/>
        <v>6.4600679922277049</v>
      </c>
    </row>
    <row r="264" spans="35:41">
      <c r="AI264" s="1">
        <v>264</v>
      </c>
      <c r="AJ264" s="1" t="str">
        <f t="shared" si="32"/>
        <v/>
      </c>
      <c r="AK264" s="17">
        <v>252</v>
      </c>
      <c r="AL264" s="17">
        <f t="shared" si="28"/>
        <v>8.3818117289733818E-2</v>
      </c>
      <c r="AM264" s="17">
        <f t="shared" si="29"/>
        <v>0.80373368120704813</v>
      </c>
      <c r="AN264" s="5">
        <f t="shared" si="30"/>
        <v>6.4665442948962454E-2</v>
      </c>
      <c r="AO264" s="17">
        <f t="shared" si="31"/>
        <v>6.4601477928356381</v>
      </c>
    </row>
    <row r="265" spans="35:41">
      <c r="AI265" s="1">
        <v>265</v>
      </c>
      <c r="AJ265" s="1" t="str">
        <f t="shared" si="32"/>
        <v/>
      </c>
      <c r="AK265" s="17">
        <v>253</v>
      </c>
      <c r="AL265" s="17">
        <f t="shared" si="28"/>
        <v>8.4017408188408305E-2</v>
      </c>
      <c r="AM265" s="17">
        <f t="shared" si="29"/>
        <v>0.80364257136152806</v>
      </c>
      <c r="AN265" s="5">
        <f t="shared" si="30"/>
        <v>6.4680106165420734E-2</v>
      </c>
      <c r="AO265" s="17">
        <f t="shared" si="31"/>
        <v>6.4602272129756351</v>
      </c>
    </row>
    <row r="266" spans="35:41">
      <c r="AI266" s="1">
        <v>266</v>
      </c>
      <c r="AJ266" s="1" t="str">
        <f t="shared" si="32"/>
        <v/>
      </c>
      <c r="AK266" s="17">
        <v>254</v>
      </c>
      <c r="AL266" s="17">
        <f t="shared" si="28"/>
        <v>8.4216321202135597E-2</v>
      </c>
      <c r="AM266" s="17">
        <f t="shared" si="29"/>
        <v>0.80355187338551215</v>
      </c>
      <c r="AN266" s="5">
        <f t="shared" si="30"/>
        <v>6.4694708049838318E-2</v>
      </c>
      <c r="AO266" s="17">
        <f t="shared" si="31"/>
        <v>6.4603062557948627</v>
      </c>
    </row>
    <row r="267" spans="35:41">
      <c r="AI267" s="1">
        <v>267</v>
      </c>
      <c r="AJ267" s="1" t="str">
        <f t="shared" si="32"/>
        <v/>
      </c>
      <c r="AK267" s="17">
        <v>255</v>
      </c>
      <c r="AL267" s="17">
        <f t="shared" si="28"/>
        <v>8.4414858472375232E-2</v>
      </c>
      <c r="AM267" s="17">
        <f t="shared" si="29"/>
        <v>0.80346158381920763</v>
      </c>
      <c r="AN267" s="5">
        <f t="shared" si="30"/>
        <v>6.4709249094381999E-2</v>
      </c>
      <c r="AO267" s="17">
        <f t="shared" si="31"/>
        <v>6.4603849244032894</v>
      </c>
    </row>
    <row r="268" spans="35:41">
      <c r="AI268" s="1">
        <v>268</v>
      </c>
      <c r="AJ268" s="1" t="str">
        <f t="shared" si="32"/>
        <v/>
      </c>
      <c r="AK268" s="17">
        <v>256</v>
      </c>
      <c r="AL268" s="17">
        <f t="shared" si="28"/>
        <v>8.4613022120437031E-2</v>
      </c>
      <c r="AM268" s="17">
        <f t="shared" si="29"/>
        <v>0.80337169924521201</v>
      </c>
      <c r="AN268" s="5">
        <f t="shared" si="30"/>
        <v>6.4723729785383113E-2</v>
      </c>
      <c r="AO268" s="17">
        <f t="shared" si="31"/>
        <v>6.4604632218742584</v>
      </c>
    </row>
    <row r="269" spans="35:41">
      <c r="AI269" s="1">
        <v>269</v>
      </c>
      <c r="AJ269" s="1" t="str">
        <f t="shared" si="32"/>
        <v/>
      </c>
      <c r="AK269" s="17">
        <v>257</v>
      </c>
      <c r="AL269" s="17">
        <f t="shared" ref="AL269:AL332" si="33">(-(10^-$O$3)+SQRT((10^-(2*$O$3))+4*(10^-$O$3)*AK269*0.001))/2</f>
        <v>8.4810814247745336E-2</v>
      </c>
      <c r="AM269" s="17">
        <f t="shared" ref="AM269:AM332" si="34">10^-($I$3*SQRT(AL269)/(1+$I$4*SQRT(AL269)))</f>
        <v>0.80328221628783114</v>
      </c>
      <c r="AN269" s="5">
        <f t="shared" ref="AN269:AN332" si="35">(10^-$O$3)/AM269^2</f>
        <v>6.4738150603429065E-2</v>
      </c>
      <c r="AO269" s="17">
        <f t="shared" ref="AO269:AO332" si="36">$O$5*(-AN269+SQRT((AN269^2)+4*AN269*AK269*0.001))/(2*AK269*0.001)+$O$4*(1-(-AN269+SQRT((AN269^2)+4*AN269*AK269*0.001))/(2*AK269*0.001))</f>
        <v>6.4605411512450512</v>
      </c>
    </row>
    <row r="270" spans="35:41">
      <c r="AI270" s="1">
        <v>270</v>
      </c>
      <c r="AJ270" s="1" t="str">
        <f t="shared" si="32"/>
        <v/>
      </c>
      <c r="AK270" s="17">
        <v>258</v>
      </c>
      <c r="AL270" s="17">
        <f t="shared" si="33"/>
        <v>8.5008236936099046E-2</v>
      </c>
      <c r="AM270" s="17">
        <f t="shared" si="34"/>
        <v>0.80319313161241257</v>
      </c>
      <c r="AN270" s="5">
        <f t="shared" si="35"/>
        <v>6.4752512023452655E-2</v>
      </c>
      <c r="AO270" s="17">
        <f t="shared" si="36"/>
        <v>6.4606187155174322</v>
      </c>
    </row>
    <row r="271" spans="35:41">
      <c r="AI271" s="1">
        <v>271</v>
      </c>
      <c r="AJ271" s="1" t="str">
        <f t="shared" si="32"/>
        <v/>
      </c>
      <c r="AK271" s="17">
        <v>259</v>
      </c>
      <c r="AL271" s="17">
        <f t="shared" si="33"/>
        <v>8.5205292247927361E-2</v>
      </c>
      <c r="AM271" s="17">
        <f t="shared" si="34"/>
        <v>0.80310444192469022</v>
      </c>
      <c r="AN271" s="5">
        <f t="shared" si="35"/>
        <v>6.4766814514820276E-2</v>
      </c>
      <c r="AO271" s="17">
        <f t="shared" si="36"/>
        <v>6.4606959176581951</v>
      </c>
    </row>
    <row r="272" spans="35:41">
      <c r="AI272" s="1">
        <v>272</v>
      </c>
      <c r="AJ272" s="1" t="str">
        <f t="shared" si="32"/>
        <v/>
      </c>
      <c r="AK272" s="17">
        <v>260</v>
      </c>
      <c r="AL272" s="17">
        <f t="shared" si="33"/>
        <v>8.5401982226541023E-2</v>
      </c>
      <c r="AM272" s="17">
        <f t="shared" si="34"/>
        <v>0.80301614397014309</v>
      </c>
      <c r="AN272" s="5">
        <f t="shared" si="35"/>
        <v>6.4781058541417885E-2</v>
      </c>
      <c r="AO272" s="17">
        <f t="shared" si="36"/>
        <v>6.4607727605996885</v>
      </c>
    </row>
    <row r="273" spans="35:41">
      <c r="AI273" s="1">
        <v>273</v>
      </c>
      <c r="AJ273" s="1" t="str">
        <f t="shared" si="32"/>
        <v/>
      </c>
      <c r="AK273" s="17">
        <v>261</v>
      </c>
      <c r="AL273" s="17">
        <f t="shared" si="33"/>
        <v>8.5598308896379538E-2</v>
      </c>
      <c r="AM273" s="17">
        <f t="shared" si="34"/>
        <v>0.80292823453336593</v>
      </c>
      <c r="AN273" s="5">
        <f t="shared" si="35"/>
        <v>6.4795244561735646E-2</v>
      </c>
      <c r="AO273" s="17">
        <f t="shared" si="36"/>
        <v>6.4608492472403434</v>
      </c>
    </row>
    <row r="274" spans="35:41">
      <c r="AI274" s="1">
        <v>274</v>
      </c>
      <c r="AJ274" s="1" t="str">
        <f t="shared" si="32"/>
        <v/>
      </c>
      <c r="AK274" s="17">
        <v>262</v>
      </c>
      <c r="AL274" s="17">
        <f t="shared" si="33"/>
        <v>8.5794274263254394E-2</v>
      </c>
      <c r="AM274" s="17">
        <f t="shared" si="34"/>
        <v>0.80284071043745253</v>
      </c>
      <c r="AN274" s="5">
        <f t="shared" si="35"/>
        <v>6.4809373028950873E-2</v>
      </c>
      <c r="AO274" s="17">
        <f t="shared" si="36"/>
        <v>6.460925380445171</v>
      </c>
    </row>
    <row r="275" spans="35:41">
      <c r="AI275" s="1">
        <v>275</v>
      </c>
      <c r="AJ275" s="1" t="str">
        <f t="shared" si="32"/>
        <v/>
      </c>
      <c r="AK275" s="17">
        <v>263</v>
      </c>
      <c r="AL275" s="17">
        <f t="shared" si="33"/>
        <v>8.5989880314588013E-2</v>
      </c>
      <c r="AM275" s="17">
        <f t="shared" si="34"/>
        <v>0.8027535685433913</v>
      </c>
      <c r="AN275" s="5">
        <f t="shared" si="35"/>
        <v>6.4823444391009261E-2</v>
      </c>
      <c r="AO275" s="17">
        <f t="shared" si="36"/>
        <v>6.4610011630462765</v>
      </c>
    </row>
    <row r="276" spans="35:41">
      <c r="AI276" s="1">
        <v>276</v>
      </c>
      <c r="AJ276" s="1" t="str">
        <f t="shared" si="32"/>
        <v/>
      </c>
      <c r="AK276" s="17">
        <v>264</v>
      </c>
      <c r="AL276" s="17">
        <f t="shared" si="33"/>
        <v>8.6185129019648976E-2</v>
      </c>
      <c r="AM276" s="17">
        <f t="shared" si="34"/>
        <v>0.80266680574947191</v>
      </c>
      <c r="AN276" s="5">
        <f t="shared" si="35"/>
        <v>6.4837459090704694E-2</v>
      </c>
      <c r="AO276" s="17">
        <f t="shared" si="36"/>
        <v>6.4610765978433484</v>
      </c>
    </row>
    <row r="277" spans="35:41">
      <c r="AI277" s="1">
        <v>277</v>
      </c>
      <c r="AJ277" s="1" t="str">
        <f t="shared" si="32"/>
        <v/>
      </c>
      <c r="AK277" s="17">
        <v>265</v>
      </c>
      <c r="AL277" s="17">
        <f t="shared" si="33"/>
        <v>8.6380022329783396E-2</v>
      </c>
      <c r="AM277" s="17">
        <f t="shared" si="34"/>
        <v>0.80258041899070409</v>
      </c>
      <c r="AN277" s="5">
        <f t="shared" si="35"/>
        <v>6.4851417565757602E-2</v>
      </c>
      <c r="AO277" s="17">
        <f t="shared" si="36"/>
        <v>6.4611516876041311</v>
      </c>
    </row>
    <row r="278" spans="35:41">
      <c r="AI278" s="1">
        <v>278</v>
      </c>
      <c r="AJ278" s="1" t="str">
        <f t="shared" si="32"/>
        <v/>
      </c>
      <c r="AK278" s="17">
        <v>266</v>
      </c>
      <c r="AL278" s="17">
        <f t="shared" si="33"/>
        <v>8.6574562178642289E-2</v>
      </c>
      <c r="AM278" s="17">
        <f t="shared" si="34"/>
        <v>0.80249440523824689</v>
      </c>
      <c r="AN278" s="5">
        <f t="shared" si="35"/>
        <v>6.4865320248891731E-2</v>
      </c>
      <c r="AO278" s="17">
        <f t="shared" si="36"/>
        <v>6.4612264350649156</v>
      </c>
    </row>
    <row r="279" spans="35:41">
      <c r="AI279" s="1">
        <v>279</v>
      </c>
      <c r="AJ279" s="1" t="str">
        <f t="shared" si="32"/>
        <v/>
      </c>
      <c r="AK279" s="17">
        <v>267</v>
      </c>
      <c r="AL279" s="17">
        <f t="shared" si="33"/>
        <v>8.6768750482405566E-2</v>
      </c>
      <c r="AM279" s="17">
        <f t="shared" si="34"/>
        <v>0.80240876149884943</v>
      </c>
      <c r="AN279" s="5">
        <f t="shared" si="35"/>
        <v>6.4879167567909457E-2</v>
      </c>
      <c r="AO279" s="17">
        <f t="shared" si="36"/>
        <v>6.4613008429309904</v>
      </c>
    </row>
    <row r="280" spans="35:41">
      <c r="AI280" s="1">
        <v>280</v>
      </c>
      <c r="AJ280" s="1" t="str">
        <f t="shared" si="32"/>
        <v/>
      </c>
      <c r="AK280" s="17">
        <v>268</v>
      </c>
      <c r="AL280" s="17">
        <f t="shared" si="33"/>
        <v>8.6962589140002128E-2</v>
      </c>
      <c r="AM280" s="17">
        <f t="shared" si="34"/>
        <v>0.80232348481430293</v>
      </c>
      <c r="AN280" s="5">
        <f t="shared" si="35"/>
        <v>6.4892959945765744E-2</v>
      </c>
      <c r="AO280" s="17">
        <f t="shared" si="36"/>
        <v>6.4613749138771084</v>
      </c>
    </row>
    <row r="281" spans="35:41">
      <c r="AI281" s="1">
        <v>281</v>
      </c>
      <c r="AJ281" s="1" t="str">
        <f t="shared" si="32"/>
        <v/>
      </c>
      <c r="AK281" s="17">
        <v>269</v>
      </c>
      <c r="AL281" s="17">
        <f t="shared" si="33"/>
        <v>8.7156080033326588E-2</v>
      </c>
      <c r="AM281" s="17">
        <f t="shared" si="34"/>
        <v>0.80223857226090123</v>
      </c>
      <c r="AN281" s="5">
        <f t="shared" si="35"/>
        <v>6.4906697800640789E-2</v>
      </c>
      <c r="AO281" s="17">
        <f t="shared" si="36"/>
        <v>6.4614486505479256</v>
      </c>
    </row>
    <row r="282" spans="35:41">
      <c r="AI282" s="1">
        <v>282</v>
      </c>
      <c r="AJ282" s="1" t="str">
        <f t="shared" si="32"/>
        <v/>
      </c>
      <c r="AK282" s="17">
        <v>270</v>
      </c>
      <c r="AL282" s="17">
        <f t="shared" si="33"/>
        <v>8.7349225027452432E-2</v>
      </c>
      <c r="AM282" s="17">
        <f t="shared" si="34"/>
        <v>0.80215402094891386</v>
      </c>
      <c r="AN282" s="5">
        <f t="shared" si="35"/>
        <v>6.4920381546011124E-2</v>
      </c>
      <c r="AO282" s="17">
        <f t="shared" si="36"/>
        <v>6.4615220555584525</v>
      </c>
    </row>
    <row r="283" spans="35:41">
      <c r="AI283" s="1">
        <v>283</v>
      </c>
      <c r="AJ283" s="1" t="str">
        <f t="shared" si="32"/>
        <v/>
      </c>
      <c r="AK283" s="17">
        <v>271</v>
      </c>
      <c r="AL283" s="17">
        <f t="shared" si="33"/>
        <v>8.754202597084168E-2</v>
      </c>
      <c r="AM283" s="17">
        <f t="shared" si="34"/>
        <v>0.80206982802206717</v>
      </c>
      <c r="AN283" s="5">
        <f t="shared" si="35"/>
        <v>6.493401159071964E-2</v>
      </c>
      <c r="AO283" s="17">
        <f t="shared" si="36"/>
        <v>6.4615951314944802</v>
      </c>
    </row>
    <row r="284" spans="35:41">
      <c r="AI284" s="1">
        <v>284</v>
      </c>
      <c r="AJ284" s="1" t="str">
        <f t="shared" si="32"/>
        <v/>
      </c>
      <c r="AK284" s="17">
        <v>272</v>
      </c>
      <c r="AL284" s="17">
        <f t="shared" si="33"/>
        <v>8.773448469555134E-2</v>
      </c>
      <c r="AM284" s="17">
        <f t="shared" si="34"/>
        <v>0.80198599065703702</v>
      </c>
      <c r="AN284" s="5">
        <f t="shared" si="35"/>
        <v>6.4947588339044057E-2</v>
      </c>
      <c r="AO284" s="17">
        <f t="shared" si="36"/>
        <v>6.4616678809130024</v>
      </c>
    </row>
    <row r="285" spans="35:41">
      <c r="AI285" s="1">
        <v>285</v>
      </c>
      <c r="AJ285" s="1" t="str">
        <f t="shared" si="32"/>
        <v/>
      </c>
      <c r="AK285" s="17">
        <v>273</v>
      </c>
      <c r="AL285" s="17">
        <f t="shared" si="33"/>
        <v>8.79266030174366E-2</v>
      </c>
      <c r="AM285" s="17">
        <f t="shared" si="34"/>
        <v>0.80190250606294933</v>
      </c>
      <c r="AN285" s="5">
        <f t="shared" si="35"/>
        <v>6.4961112190764406E-2</v>
      </c>
      <c r="AO285" s="17">
        <f t="shared" si="36"/>
        <v>6.4617403063426417</v>
      </c>
    </row>
    <row r="286" spans="35:41">
      <c r="AI286" s="1">
        <v>286</v>
      </c>
      <c r="AJ286" s="1" t="str">
        <f t="shared" si="32"/>
        <v/>
      </c>
      <c r="AK286" s="17">
        <v>274</v>
      </c>
      <c r="AL286" s="17">
        <f t="shared" si="33"/>
        <v>8.8118382736350587E-2</v>
      </c>
      <c r="AM286" s="17">
        <f t="shared" si="34"/>
        <v>0.80181937148089055</v>
      </c>
      <c r="AN286" s="5">
        <f t="shared" si="35"/>
        <v>6.4974583541229133E-2</v>
      </c>
      <c r="AO286" s="17">
        <f t="shared" si="36"/>
        <v>6.4618124102840486</v>
      </c>
    </row>
    <row r="287" spans="35:41">
      <c r="AI287" s="1">
        <v>287</v>
      </c>
      <c r="AJ287" s="1" t="str">
        <f t="shared" si="32"/>
        <v/>
      </c>
      <c r="AK287" s="17">
        <v>275</v>
      </c>
      <c r="AL287" s="17">
        <f t="shared" si="33"/>
        <v>8.8309825636341155E-2</v>
      </c>
      <c r="AM287" s="17">
        <f t="shared" si="34"/>
        <v>0.80173658418342841</v>
      </c>
      <c r="AN287" s="5">
        <f t="shared" si="35"/>
        <v>6.4988002781419862E-2</v>
      </c>
      <c r="AO287" s="17">
        <f t="shared" si="36"/>
        <v>6.4618841952103132</v>
      </c>
    </row>
    <row r="288" spans="35:41">
      <c r="AI288" s="1">
        <v>288</v>
      </c>
      <c r="AJ288" s="1" t="str">
        <f t="shared" si="32"/>
        <v/>
      </c>
      <c r="AK288" s="17">
        <v>276</v>
      </c>
      <c r="AL288" s="17">
        <f t="shared" si="33"/>
        <v>8.8500933485844452E-2</v>
      </c>
      <c r="AM288" s="17">
        <f t="shared" si="34"/>
        <v>0.80165414147413938</v>
      </c>
      <c r="AN288" s="5">
        <f t="shared" si="35"/>
        <v>6.500137029801531E-2</v>
      </c>
      <c r="AO288" s="17">
        <f t="shared" si="36"/>
        <v>6.4619556635673536</v>
      </c>
    </row>
    <row r="289" spans="35:41">
      <c r="AI289" s="1">
        <v>289</v>
      </c>
      <c r="AJ289" s="1" t="str">
        <f t="shared" si="32"/>
        <v/>
      </c>
      <c r="AK289" s="17">
        <v>277</v>
      </c>
      <c r="AL289" s="17">
        <f t="shared" si="33"/>
        <v>8.8691708037875683E-2</v>
      </c>
      <c r="AM289" s="17">
        <f t="shared" si="34"/>
        <v>0.80157204068714683</v>
      </c>
      <c r="AN289" s="5">
        <f t="shared" si="35"/>
        <v>6.5014686473453792E-2</v>
      </c>
      <c r="AO289" s="17">
        <f t="shared" si="36"/>
        <v>6.4620268177743121</v>
      </c>
    </row>
    <row r="290" spans="35:41">
      <c r="AI290" s="1">
        <v>290</v>
      </c>
      <c r="AJ290" s="1" t="str">
        <f t="shared" si="32"/>
        <v/>
      </c>
      <c r="AK290" s="17">
        <v>278</v>
      </c>
      <c r="AL290" s="17">
        <f t="shared" si="33"/>
        <v>8.8882151030216516E-2</v>
      </c>
      <c r="AM290" s="17">
        <f t="shared" si="34"/>
        <v>0.80149027918666671</v>
      </c>
      <c r="AN290" s="5">
        <f t="shared" si="35"/>
        <v>6.5027951685994623E-2</v>
      </c>
      <c r="AO290" s="17">
        <f t="shared" si="36"/>
        <v>6.4620976602239253</v>
      </c>
    </row>
    <row r="291" spans="35:41">
      <c r="AI291" s="1">
        <v>291</v>
      </c>
      <c r="AJ291" s="1" t="str">
        <f t="shared" si="32"/>
        <v/>
      </c>
      <c r="AK291" s="17">
        <v>279</v>
      </c>
      <c r="AL291" s="17">
        <f t="shared" si="33"/>
        <v>8.9072264185599853E-2</v>
      </c>
      <c r="AM291" s="17">
        <f t="shared" si="34"/>
        <v>0.80140885436656184</v>
      </c>
      <c r="AN291" s="5">
        <f t="shared" si="35"/>
        <v>6.504116630977845E-2</v>
      </c>
      <c r="AO291" s="17">
        <f t="shared" si="36"/>
        <v>6.462168193282908</v>
      </c>
    </row>
    <row r="292" spans="35:41">
      <c r="AI292" s="1">
        <v>292</v>
      </c>
      <c r="AJ292" s="1" t="str">
        <f t="shared" si="32"/>
        <v/>
      </c>
      <c r="AK292" s="17">
        <v>280</v>
      </c>
      <c r="AL292" s="17">
        <f t="shared" si="33"/>
        <v>8.9262049211891709E-2</v>
      </c>
      <c r="AM292" s="17">
        <f t="shared" si="34"/>
        <v>0.80132776364990399</v>
      </c>
      <c r="AN292" s="5">
        <f t="shared" si="35"/>
        <v>6.5054330714886699E-2</v>
      </c>
      <c r="AO292" s="17">
        <f t="shared" si="36"/>
        <v>6.462238419292321</v>
      </c>
    </row>
    <row r="293" spans="35:41">
      <c r="AI293" s="1">
        <v>293</v>
      </c>
      <c r="AJ293" s="1" t="str">
        <f t="shared" si="32"/>
        <v/>
      </c>
      <c r="AK293" s="17">
        <v>281</v>
      </c>
      <c r="AL293" s="17">
        <f t="shared" si="33"/>
        <v>8.9451507802270097E-2</v>
      </c>
      <c r="AM293" s="17">
        <f t="shared" si="34"/>
        <v>0.80124700448854502</v>
      </c>
      <c r="AN293" s="5">
        <f t="shared" si="35"/>
        <v>6.5067445267399437E-2</v>
      </c>
      <c r="AO293" s="17">
        <f t="shared" si="36"/>
        <v>6.462308340567926</v>
      </c>
    </row>
    <row r="294" spans="35:41">
      <c r="AI294" s="1">
        <v>294</v>
      </c>
      <c r="AJ294" s="1" t="str">
        <f t="shared" si="32"/>
        <v/>
      </c>
      <c r="AK294" s="17">
        <v>282</v>
      </c>
      <c r="AL294" s="17">
        <f t="shared" si="33"/>
        <v>8.9640641635401336E-2</v>
      </c>
      <c r="AM294" s="17">
        <f t="shared" si="34"/>
        <v>0.80116657436269434</v>
      </c>
      <c r="AN294" s="5">
        <f t="shared" si="35"/>
        <v>6.508051032945289E-2</v>
      </c>
      <c r="AO294" s="17">
        <f t="shared" si="36"/>
        <v>6.4623779594005502</v>
      </c>
    </row>
    <row r="295" spans="35:41">
      <c r="AI295" s="1">
        <v>295</v>
      </c>
      <c r="AJ295" s="1" t="str">
        <f t="shared" si="32"/>
        <v/>
      </c>
      <c r="AK295" s="17">
        <v>283</v>
      </c>
      <c r="AL295" s="17">
        <f t="shared" si="33"/>
        <v>8.9829452375613572E-2</v>
      </c>
      <c r="AM295" s="17">
        <f t="shared" si="34"/>
        <v>0.80108647078050499</v>
      </c>
      <c r="AN295" s="5">
        <f t="shared" si="35"/>
        <v>6.5093526259295376E-2</v>
      </c>
      <c r="AO295" s="17">
        <f t="shared" si="36"/>
        <v>6.4624472780564295</v>
      </c>
    </row>
    <row r="296" spans="35:41">
      <c r="AI296" s="1">
        <v>296</v>
      </c>
      <c r="AJ296" s="1" t="str">
        <f t="shared" si="32"/>
        <v/>
      </c>
      <c r="AK296" s="17">
        <v>284</v>
      </c>
      <c r="AL296" s="17">
        <f t="shared" si="33"/>
        <v>9.0017941673067647E-2</v>
      </c>
      <c r="AM296" s="17">
        <f t="shared" si="34"/>
        <v>0.80100669127766755</v>
      </c>
      <c r="AN296" s="5">
        <f t="shared" si="35"/>
        <v>6.5106493411342448E-2</v>
      </c>
      <c r="AO296" s="17">
        <f t="shared" si="36"/>
        <v>6.462516298777552</v>
      </c>
    </row>
    <row r="297" spans="35:41">
      <c r="AI297" s="1">
        <v>297</v>
      </c>
      <c r="AJ297" s="1" t="str">
        <f t="shared" si="32"/>
        <v/>
      </c>
      <c r="AK297" s="17">
        <v>285</v>
      </c>
      <c r="AL297" s="17">
        <f t="shared" si="33"/>
        <v>9.0206111163925379E-2</v>
      </c>
      <c r="AM297" s="17">
        <f t="shared" si="34"/>
        <v>0.80092723341700955</v>
      </c>
      <c r="AN297" s="5">
        <f t="shared" si="35"/>
        <v>6.5119412136231264E-2</v>
      </c>
      <c r="AO297" s="17">
        <f t="shared" si="36"/>
        <v>6.4625850237819975</v>
      </c>
    </row>
    <row r="298" spans="35:41">
      <c r="AI298" s="1">
        <v>298</v>
      </c>
      <c r="AJ298" s="1" t="str">
        <f t="shared" si="32"/>
        <v/>
      </c>
      <c r="AK298" s="17">
        <v>286</v>
      </c>
      <c r="AL298" s="17">
        <f t="shared" si="33"/>
        <v>9.0393962470515232E-2</v>
      </c>
      <c r="AM298" s="17">
        <f t="shared" si="34"/>
        <v>0.8008480947881047</v>
      </c>
      <c r="AN298" s="5">
        <f t="shared" si="35"/>
        <v>6.5132282780873629E-2</v>
      </c>
      <c r="AO298" s="17">
        <f t="shared" si="36"/>
        <v>6.4626534552642703</v>
      </c>
    </row>
    <row r="299" spans="35:41">
      <c r="AI299" s="1">
        <v>299</v>
      </c>
      <c r="AJ299" s="1" t="str">
        <f t="shared" si="32"/>
        <v/>
      </c>
      <c r="AK299" s="17">
        <v>287</v>
      </c>
      <c r="AL299" s="17">
        <f t="shared" si="33"/>
        <v>9.0581497201495526E-2</v>
      </c>
      <c r="AM299" s="17">
        <f t="shared" si="34"/>
        <v>0.80076927300688661</v>
      </c>
      <c r="AN299" s="5">
        <f t="shared" si="35"/>
        <v>6.5145105688508384E-2</v>
      </c>
      <c r="AO299" s="17">
        <f t="shared" si="36"/>
        <v>6.4627215953956219</v>
      </c>
    </row>
    <row r="300" spans="35:41">
      <c r="AI300" s="1">
        <v>300</v>
      </c>
      <c r="AJ300" s="1" t="str">
        <f t="shared" si="32"/>
        <v/>
      </c>
      <c r="AK300" s="17">
        <v>288</v>
      </c>
      <c r="AL300" s="17">
        <f t="shared" si="33"/>
        <v>9.076871695201516E-2</v>
      </c>
      <c r="AM300" s="17">
        <f t="shared" si="34"/>
        <v>0.80069076571527109</v>
      </c>
      <c r="AN300" s="5">
        <f t="shared" si="35"/>
        <v>6.5157881198752779E-2</v>
      </c>
      <c r="AO300" s="17">
        <f t="shared" si="36"/>
        <v>6.4627894463243738</v>
      </c>
    </row>
    <row r="301" spans="35:41">
      <c r="AI301" s="1">
        <v>301</v>
      </c>
      <c r="AJ301" s="1" t="str">
        <f t="shared" ref="AJ301:AJ364" si="37">IF(O301="","",AI301)</f>
        <v/>
      </c>
      <c r="AK301" s="17">
        <v>289</v>
      </c>
      <c r="AL301" s="17">
        <f t="shared" si="33"/>
        <v>9.0955623303871885E-2</v>
      </c>
      <c r="AM301" s="17">
        <f t="shared" si="34"/>
        <v>0.80061257058078394</v>
      </c>
      <c r="AN301" s="5">
        <f t="shared" si="35"/>
        <v>6.5170609647653061E-2</v>
      </c>
      <c r="AO301" s="17">
        <f t="shared" si="36"/>
        <v>6.4628570101762346</v>
      </c>
    </row>
    <row r="302" spans="35:41">
      <c r="AI302" s="1">
        <v>302</v>
      </c>
      <c r="AJ302" s="1" t="str">
        <f t="shared" si="37"/>
        <v/>
      </c>
      <c r="AK302" s="17">
        <v>290</v>
      </c>
      <c r="AL302" s="17">
        <f t="shared" si="33"/>
        <v>9.1142217825668281E-2</v>
      </c>
      <c r="AM302" s="17">
        <f t="shared" si="34"/>
        <v>0.80053468529619665</v>
      </c>
      <c r="AN302" s="5">
        <f t="shared" si="35"/>
        <v>6.5183291367733903E-2</v>
      </c>
      <c r="AO302" s="17">
        <f t="shared" si="36"/>
        <v>6.4629242890545999</v>
      </c>
    </row>
    <row r="303" spans="35:41">
      <c r="AI303" s="1">
        <v>303</v>
      </c>
      <c r="AJ303" s="1" t="str">
        <f t="shared" si="37"/>
        <v/>
      </c>
      <c r="AK303" s="17">
        <v>291</v>
      </c>
      <c r="AL303" s="17">
        <f t="shared" si="33"/>
        <v>9.1328502072965279E-2</v>
      </c>
      <c r="AM303" s="17">
        <f t="shared" si="34"/>
        <v>0.80045710757916722</v>
      </c>
      <c r="AN303" s="5">
        <f t="shared" si="35"/>
        <v>6.5195926688047356E-2</v>
      </c>
      <c r="AO303" s="17">
        <f t="shared" si="36"/>
        <v>6.4629912850408715</v>
      </c>
    </row>
    <row r="304" spans="35:41">
      <c r="AI304" s="1">
        <v>304</v>
      </c>
      <c r="AJ304" s="1" t="str">
        <f t="shared" si="37"/>
        <v/>
      </c>
      <c r="AK304" s="17">
        <v>292</v>
      </c>
      <c r="AL304" s="17">
        <f t="shared" si="33"/>
        <v>9.1514477588433479E-2</v>
      </c>
      <c r="AM304" s="17">
        <f t="shared" si="34"/>
        <v>0.80037983517188804</v>
      </c>
      <c r="AN304" s="5">
        <f t="shared" si="35"/>
        <v>6.5208515934220709E-2</v>
      </c>
      <c r="AO304" s="17">
        <f t="shared" si="36"/>
        <v>6.4630580001947422</v>
      </c>
    </row>
    <row r="305" spans="35:41">
      <c r="AI305" s="1">
        <v>305</v>
      </c>
      <c r="AJ305" s="1" t="str">
        <f t="shared" si="37"/>
        <v/>
      </c>
      <c r="AK305" s="17">
        <v>293</v>
      </c>
      <c r="AL305" s="17">
        <f t="shared" si="33"/>
        <v>9.1700145902002289E-2</v>
      </c>
      <c r="AM305" s="17">
        <f t="shared" si="34"/>
        <v>0.80030286584073973</v>
      </c>
      <c r="AN305" s="5">
        <f t="shared" si="35"/>
        <v>6.5221059428503578E-2</v>
      </c>
      <c r="AO305" s="17">
        <f t="shared" si="36"/>
        <v>6.4631244365545033</v>
      </c>
    </row>
    <row r="306" spans="35:41">
      <c r="AI306" s="1">
        <v>306</v>
      </c>
      <c r="AJ306" s="1" t="str">
        <f t="shared" si="37"/>
        <v/>
      </c>
      <c r="AK306" s="17">
        <v>294</v>
      </c>
      <c r="AL306" s="17">
        <f t="shared" si="33"/>
        <v>9.188550853100666E-2</v>
      </c>
      <c r="AM306" s="17">
        <f t="shared" si="34"/>
        <v>0.80022619737595113</v>
      </c>
      <c r="AN306" s="5">
        <f t="shared" si="35"/>
        <v>6.5233557489814201E-2</v>
      </c>
      <c r="AO306" s="17">
        <f t="shared" si="36"/>
        <v>6.4631905961373217</v>
      </c>
    </row>
    <row r="307" spans="35:41">
      <c r="AI307" s="1">
        <v>307</v>
      </c>
      <c r="AJ307" s="1" t="str">
        <f t="shared" si="37"/>
        <v/>
      </c>
      <c r="AK307" s="17">
        <v>295</v>
      </c>
      <c r="AL307" s="17">
        <f t="shared" si="33"/>
        <v>9.2070566980331781E-2</v>
      </c>
      <c r="AM307" s="17">
        <f t="shared" si="34"/>
        <v>0.80014982759126496</v>
      </c>
      <c r="AN307" s="5">
        <f t="shared" si="35"/>
        <v>6.5246010433785029E-2</v>
      </c>
      <c r="AO307" s="17">
        <f t="shared" si="36"/>
        <v>6.4632564809395348</v>
      </c>
    </row>
    <row r="308" spans="35:41">
      <c r="AI308" s="1">
        <v>308</v>
      </c>
      <c r="AJ308" s="1" t="str">
        <f t="shared" si="37"/>
        <v/>
      </c>
      <c r="AK308" s="17">
        <v>296</v>
      </c>
      <c r="AL308" s="17">
        <f t="shared" si="33"/>
        <v>9.2255322742555601E-2</v>
      </c>
      <c r="AM308" s="17">
        <f t="shared" si="34"/>
        <v>0.80007375432360905</v>
      </c>
      <c r="AN308" s="5">
        <f t="shared" si="35"/>
        <v>6.5258418572807425E-2</v>
      </c>
      <c r="AO308" s="17">
        <f t="shared" si="36"/>
        <v>6.4633220929369237</v>
      </c>
    </row>
    <row r="309" spans="35:41">
      <c r="AI309" s="1">
        <v>309</v>
      </c>
      <c r="AJ309" s="1" t="str">
        <f t="shared" si="37"/>
        <v/>
      </c>
      <c r="AK309" s="17">
        <v>297</v>
      </c>
      <c r="AL309" s="17">
        <f t="shared" si="33"/>
        <v>9.2439777298089387E-2</v>
      </c>
      <c r="AM309" s="17">
        <f t="shared" si="34"/>
        <v>0.79999797543277495</v>
      </c>
      <c r="AN309" s="5">
        <f t="shared" si="35"/>
        <v>6.5270782216075546E-2</v>
      </c>
      <c r="AO309" s="17">
        <f t="shared" si="36"/>
        <v>6.4633874340849893</v>
      </c>
    </row>
    <row r="310" spans="35:41">
      <c r="AI310" s="1">
        <v>310</v>
      </c>
      <c r="AJ310" s="1" t="str">
        <f t="shared" si="37"/>
        <v/>
      </c>
      <c r="AK310" s="17">
        <v>298</v>
      </c>
      <c r="AL310" s="17">
        <f t="shared" si="33"/>
        <v>9.2623932115315971E-2</v>
      </c>
      <c r="AM310" s="17">
        <f t="shared" si="34"/>
        <v>0.79992248880109884</v>
      </c>
      <c r="AN310" s="5">
        <f t="shared" si="35"/>
        <v>6.528310166962982E-2</v>
      </c>
      <c r="AO310" s="17">
        <f t="shared" si="36"/>
        <v>6.4634525063192303</v>
      </c>
    </row>
    <row r="311" spans="35:41">
      <c r="AI311" s="1">
        <v>311</v>
      </c>
      <c r="AJ311" s="1" t="str">
        <f t="shared" si="37"/>
        <v/>
      </c>
      <c r="AK311" s="17">
        <v>299</v>
      </c>
      <c r="AL311" s="17">
        <f t="shared" si="33"/>
        <v>9.2807788650726281E-2</v>
      </c>
      <c r="AM311" s="17">
        <f t="shared" si="34"/>
        <v>0.79984729233315122</v>
      </c>
      <c r="AN311" s="5">
        <f t="shared" si="35"/>
        <v>6.5295377236399235E-2</v>
      </c>
      <c r="AO311" s="17">
        <f t="shared" si="36"/>
        <v>6.4635173115553979</v>
      </c>
    </row>
    <row r="312" spans="35:41">
      <c r="AI312" s="1">
        <v>312</v>
      </c>
      <c r="AJ312" s="1" t="str">
        <f t="shared" si="37"/>
        <v/>
      </c>
      <c r="AK312" s="17">
        <v>300</v>
      </c>
      <c r="AL312" s="17">
        <f t="shared" si="33"/>
        <v>9.2991348349053621E-2</v>
      </c>
      <c r="AM312" s="17">
        <f t="shared" si="34"/>
        <v>0.79977238395542982</v>
      </c>
      <c r="AN312" s="5">
        <f t="shared" si="35"/>
        <v>6.5307609216243331E-2</v>
      </c>
      <c r="AO312" s="17">
        <f t="shared" si="36"/>
        <v>6.4635818516897645</v>
      </c>
    </row>
    <row r="313" spans="35:41">
      <c r="AI313" s="1">
        <v>313</v>
      </c>
      <c r="AJ313" s="1" t="str">
        <f t="shared" si="37"/>
        <v/>
      </c>
      <c r="AK313" s="17">
        <v>301</v>
      </c>
      <c r="AL313" s="17">
        <f t="shared" si="33"/>
        <v>9.3174612643406152E-2</v>
      </c>
      <c r="AM313" s="17">
        <f t="shared" si="34"/>
        <v>0.79969776161605899</v>
      </c>
      <c r="AN313" s="5">
        <f t="shared" si="35"/>
        <v>6.5319797905993099E-2</v>
      </c>
      <c r="AO313" s="17">
        <f t="shared" si="36"/>
        <v>6.4636461285993798</v>
      </c>
    </row>
    <row r="314" spans="35:41">
      <c r="AI314" s="1">
        <v>314</v>
      </c>
      <c r="AJ314" s="1" t="str">
        <f t="shared" si="37"/>
        <v/>
      </c>
      <c r="AK314" s="17">
        <v>302</v>
      </c>
      <c r="AL314" s="17">
        <f t="shared" si="33"/>
        <v>9.3357582955397478E-2</v>
      </c>
      <c r="AM314" s="17">
        <f t="shared" si="34"/>
        <v>0.79962342328449254</v>
      </c>
      <c r="AN314" s="5">
        <f t="shared" si="35"/>
        <v>6.5331943599491654E-2</v>
      </c>
      <c r="AO314" s="17">
        <f t="shared" si="36"/>
        <v>6.4637101441423299</v>
      </c>
    </row>
    <row r="315" spans="35:41">
      <c r="AI315" s="1">
        <v>315</v>
      </c>
      <c r="AJ315" s="1" t="str">
        <f t="shared" si="37"/>
        <v/>
      </c>
      <c r="AK315" s="17">
        <v>303</v>
      </c>
      <c r="AL315" s="17">
        <f t="shared" si="33"/>
        <v>9.3540260695275212E-2</v>
      </c>
      <c r="AM315" s="17">
        <f t="shared" si="34"/>
        <v>0.79954936695122436</v>
      </c>
      <c r="AN315" s="5">
        <f t="shared" si="35"/>
        <v>6.5344046587633764E-2</v>
      </c>
      <c r="AO315" s="17">
        <f t="shared" si="36"/>
        <v>6.4637739001579728</v>
      </c>
    </row>
    <row r="316" spans="35:41">
      <c r="AI316" s="1">
        <v>316</v>
      </c>
      <c r="AJ316" s="1" t="str">
        <f t="shared" si="37"/>
        <v/>
      </c>
      <c r="AK316" s="17">
        <v>304</v>
      </c>
      <c r="AL316" s="17">
        <f t="shared" si="33"/>
        <v>9.3722647262047959E-2</v>
      </c>
      <c r="AM316" s="17">
        <f t="shared" si="34"/>
        <v>0.7994755906275004</v>
      </c>
      <c r="AN316" s="5">
        <f t="shared" si="35"/>
        <v>6.5356107158405105E-2</v>
      </c>
      <c r="AO316" s="17">
        <f t="shared" si="36"/>
        <v>6.4638373984671986</v>
      </c>
    </row>
    <row r="317" spans="35:41">
      <c r="AI317" s="1">
        <v>317</v>
      </c>
      <c r="AJ317" s="1" t="str">
        <f t="shared" si="37"/>
        <v/>
      </c>
      <c r="AK317" s="17">
        <v>305</v>
      </c>
      <c r="AL317" s="17">
        <f t="shared" si="33"/>
        <v>9.39047440436101E-2</v>
      </c>
      <c r="AM317" s="17">
        <f t="shared" si="34"/>
        <v>0.79940209234503878</v>
      </c>
      <c r="AN317" s="5">
        <f t="shared" si="35"/>
        <v>6.5368125596920637E-2</v>
      </c>
      <c r="AO317" s="17">
        <f t="shared" si="36"/>
        <v>6.4639006408726623</v>
      </c>
    </row>
    <row r="318" spans="35:41">
      <c r="AI318" s="1">
        <v>318</v>
      </c>
      <c r="AJ318" s="1" t="str">
        <f t="shared" si="37"/>
        <v/>
      </c>
      <c r="AK318" s="17">
        <v>306</v>
      </c>
      <c r="AL318" s="17">
        <f t="shared" si="33"/>
        <v>9.4086552416865199E-2</v>
      </c>
      <c r="AM318" s="17">
        <f t="shared" si="34"/>
        <v>0.79932887015575238</v>
      </c>
      <c r="AN318" s="5">
        <f t="shared" si="35"/>
        <v>6.5380102185462446E-2</v>
      </c>
      <c r="AO318" s="17">
        <f t="shared" si="36"/>
        <v>6.4639636291590241</v>
      </c>
    </row>
    <row r="319" spans="35:41">
      <c r="AI319" s="1">
        <v>319</v>
      </c>
      <c r="AJ319" s="1" t="str">
        <f t="shared" si="37"/>
        <v/>
      </c>
      <c r="AK319" s="17">
        <v>307</v>
      </c>
      <c r="AL319" s="17">
        <f t="shared" si="33"/>
        <v>9.4268073747847347E-2</v>
      </c>
      <c r="AM319" s="17">
        <f t="shared" si="34"/>
        <v>0.799255922131477</v>
      </c>
      <c r="AN319" s="5">
        <f t="shared" si="35"/>
        <v>6.5392037203516981E-2</v>
      </c>
      <c r="AO319" s="17">
        <f t="shared" si="36"/>
        <v>6.4640263650931784</v>
      </c>
    </row>
    <row r="320" spans="35:41">
      <c r="AI320" s="1">
        <v>320</v>
      </c>
      <c r="AJ320" s="1" t="str">
        <f t="shared" si="37"/>
        <v/>
      </c>
      <c r="AK320" s="17">
        <v>308</v>
      </c>
      <c r="AL320" s="17">
        <f t="shared" si="33"/>
        <v>9.4449309391840958E-2</v>
      </c>
      <c r="AM320" s="17">
        <f t="shared" si="34"/>
        <v>0.79918324636370419</v>
      </c>
      <c r="AN320" s="5">
        <f t="shared" si="35"/>
        <v>6.5403930927811577E-2</v>
      </c>
      <c r="AO320" s="17">
        <f t="shared" si="36"/>
        <v>6.4640888504244938</v>
      </c>
    </row>
    <row r="321" spans="35:41">
      <c r="AI321" s="1">
        <v>321</v>
      </c>
      <c r="AJ321" s="1" t="str">
        <f t="shared" si="37"/>
        <v/>
      </c>
      <c r="AK321" s="17">
        <v>309</v>
      </c>
      <c r="AL321" s="17">
        <f t="shared" si="33"/>
        <v>9.4630260693498891E-2</v>
      </c>
      <c r="AM321" s="17">
        <f t="shared" si="34"/>
        <v>0.79911084096331797</v>
      </c>
      <c r="AN321" s="5">
        <f t="shared" si="35"/>
        <v>6.5415783632350497E-2</v>
      </c>
      <c r="AO321" s="17">
        <f t="shared" si="36"/>
        <v>6.4641510868850283</v>
      </c>
    </row>
    <row r="322" spans="35:41">
      <c r="AI322" s="1">
        <v>322</v>
      </c>
      <c r="AJ322" s="1" t="str">
        <f t="shared" si="37"/>
        <v/>
      </c>
      <c r="AK322" s="17">
        <v>310</v>
      </c>
      <c r="AL322" s="17">
        <f t="shared" si="33"/>
        <v>9.4810928986958698E-2</v>
      </c>
      <c r="AM322" s="17">
        <f t="shared" si="34"/>
        <v>0.79903870406033584</v>
      </c>
      <c r="AN322" s="5">
        <f t="shared" si="35"/>
        <v>6.5427595588450432E-2</v>
      </c>
      <c r="AO322" s="17">
        <f t="shared" si="36"/>
        <v>6.4642130761897585</v>
      </c>
    </row>
    <row r="323" spans="35:41">
      <c r="AI323" s="1">
        <v>323</v>
      </c>
      <c r="AJ323" s="1" t="str">
        <f t="shared" si="37"/>
        <v/>
      </c>
      <c r="AK323" s="17">
        <v>311</v>
      </c>
      <c r="AL323" s="17">
        <f t="shared" si="33"/>
        <v>9.4991315595957526E-2</v>
      </c>
      <c r="AM323" s="17">
        <f t="shared" si="34"/>
        <v>0.79896683380365496</v>
      </c>
      <c r="AN323" s="5">
        <f t="shared" si="35"/>
        <v>6.5439367064775197E-2</v>
      </c>
      <c r="AO323" s="17">
        <f t="shared" si="36"/>
        <v>6.464274820036799</v>
      </c>
    </row>
    <row r="324" spans="35:41">
      <c r="AI324" s="1">
        <v>324</v>
      </c>
      <c r="AJ324" s="1" t="str">
        <f t="shared" si="37"/>
        <v/>
      </c>
      <c r="AK324" s="17">
        <v>312</v>
      </c>
      <c r="AL324" s="17">
        <f t="shared" si="33"/>
        <v>9.5171421833945141E-2</v>
      </c>
      <c r="AM324" s="17">
        <f t="shared" si="34"/>
        <v>0.79889522836080196</v>
      </c>
      <c r="AN324" s="5">
        <f t="shared" si="35"/>
        <v>6.5451098327370075E-2</v>
      </c>
      <c r="AO324" s="17">
        <f t="shared" si="36"/>
        <v>6.4643363201076092</v>
      </c>
    </row>
    <row r="325" spans="35:41">
      <c r="AI325" s="1">
        <v>325</v>
      </c>
      <c r="AJ325" s="1" t="str">
        <f t="shared" si="37"/>
        <v/>
      </c>
      <c r="AK325" s="17">
        <v>313</v>
      </c>
      <c r="AL325" s="17">
        <f t="shared" si="33"/>
        <v>9.5351249004195698E-2</v>
      </c>
      <c r="AM325" s="17">
        <f t="shared" si="34"/>
        <v>0.79882388591768561</v>
      </c>
      <c r="AN325" s="5">
        <f t="shared" si="35"/>
        <v>6.5462789639695679E-2</v>
      </c>
      <c r="AO325" s="17">
        <f t="shared" si="36"/>
        <v>6.4643975780672207</v>
      </c>
    </row>
    <row r="326" spans="35:41">
      <c r="AI326" s="1">
        <v>326</v>
      </c>
      <c r="AJ326" s="1" t="str">
        <f t="shared" si="37"/>
        <v/>
      </c>
      <c r="AK326" s="17">
        <v>314</v>
      </c>
      <c r="AL326" s="17">
        <f t="shared" si="33"/>
        <v>9.5530798399917571E-2</v>
      </c>
      <c r="AM326" s="17">
        <f t="shared" si="34"/>
        <v>0.79875280467835663</v>
      </c>
      <c r="AN326" s="5">
        <f t="shared" si="35"/>
        <v>6.5474441262660887E-2</v>
      </c>
      <c r="AO326" s="17">
        <f t="shared" si="36"/>
        <v>6.4644585955644338</v>
      </c>
    </row>
    <row r="327" spans="35:41">
      <c r="AI327" s="1">
        <v>327</v>
      </c>
      <c r="AJ327" s="1" t="str">
        <f t="shared" si="37"/>
        <v/>
      </c>
      <c r="AK327" s="17">
        <v>315</v>
      </c>
      <c r="AL327" s="17">
        <f t="shared" si="33"/>
        <v>9.5710071304361932E-2</v>
      </c>
      <c r="AM327" s="17">
        <f t="shared" si="34"/>
        <v>0.79868198286476766</v>
      </c>
      <c r="AN327" s="5">
        <f t="shared" si="35"/>
        <v>6.5486053454655815E-2</v>
      </c>
      <c r="AO327" s="17">
        <f t="shared" si="36"/>
        <v>6.4645193742320259</v>
      </c>
    </row>
    <row r="328" spans="35:41">
      <c r="AI328" s="1">
        <v>328</v>
      </c>
      <c r="AJ328" s="1" t="str">
        <f t="shared" si="37"/>
        <v/>
      </c>
      <c r="AK328" s="17">
        <v>316</v>
      </c>
      <c r="AL328" s="17">
        <f t="shared" si="33"/>
        <v>9.5889068990929832E-2</v>
      </c>
      <c r="AM328" s="17">
        <f t="shared" si="34"/>
        <v>0.79861141871654062</v>
      </c>
      <c r="AN328" s="5">
        <f t="shared" si="35"/>
        <v>6.5497626471583636E-2</v>
      </c>
      <c r="AO328" s="17">
        <f t="shared" si="36"/>
        <v>6.4645799156869579</v>
      </c>
    </row>
    <row r="329" spans="35:41">
      <c r="AI329" s="1">
        <v>329</v>
      </c>
      <c r="AJ329" s="1" t="str">
        <f t="shared" si="37"/>
        <v/>
      </c>
      <c r="AK329" s="17">
        <v>317</v>
      </c>
      <c r="AL329" s="17">
        <f t="shared" si="33"/>
        <v>9.606779272327759E-2</v>
      </c>
      <c r="AM329" s="17">
        <f t="shared" si="34"/>
        <v>0.79854111049073484</v>
      </c>
      <c r="AN329" s="5">
        <f t="shared" si="35"/>
        <v>6.5509160566892502E-2</v>
      </c>
      <c r="AO329" s="17">
        <f t="shared" si="36"/>
        <v>6.4646402215305692</v>
      </c>
    </row>
    <row r="330" spans="35:41">
      <c r="AI330" s="1">
        <v>330</v>
      </c>
      <c r="AJ330" s="1" t="str">
        <f t="shared" si="37"/>
        <v/>
      </c>
      <c r="AK330" s="17">
        <v>318</v>
      </c>
      <c r="AL330" s="17">
        <f t="shared" si="33"/>
        <v>9.6246243755420957E-2</v>
      </c>
      <c r="AM330" s="17">
        <f t="shared" si="34"/>
        <v>0.79847105646162075</v>
      </c>
      <c r="AN330" s="5">
        <f t="shared" si="35"/>
        <v>6.5520655991606586E-2</v>
      </c>
      <c r="AO330" s="17">
        <f t="shared" si="36"/>
        <v>6.4647002933487778</v>
      </c>
    </row>
    <row r="331" spans="35:41">
      <c r="AI331" s="1">
        <v>331</v>
      </c>
      <c r="AJ331" s="1" t="str">
        <f t="shared" si="37"/>
        <v/>
      </c>
      <c r="AK331" s="17">
        <v>319</v>
      </c>
      <c r="AL331" s="17">
        <f t="shared" si="33"/>
        <v>9.6424423331837816E-2</v>
      </c>
      <c r="AM331" s="17">
        <f t="shared" si="34"/>
        <v>0.79840125492045744</v>
      </c>
      <c r="AN331" s="5">
        <f t="shared" si="35"/>
        <v>6.5532112994356601E-2</v>
      </c>
      <c r="AO331" s="17">
        <f t="shared" si="36"/>
        <v>6.464760132712267</v>
      </c>
    </row>
    <row r="332" spans="35:41">
      <c r="AI332" s="1">
        <v>332</v>
      </c>
      <c r="AJ332" s="1" t="str">
        <f t="shared" si="37"/>
        <v/>
      </c>
      <c r="AK332" s="17">
        <v>320</v>
      </c>
      <c r="AL332" s="17">
        <f t="shared" si="33"/>
        <v>9.6602332687569292E-2</v>
      </c>
      <c r="AM332" s="17">
        <f t="shared" si="34"/>
        <v>0.79833170417527166</v>
      </c>
      <c r="AN332" s="5">
        <f t="shared" si="35"/>
        <v>6.5543531821410206E-2</v>
      </c>
      <c r="AO332" s="17">
        <f t="shared" si="36"/>
        <v>6.4648197411766848</v>
      </c>
    </row>
    <row r="333" spans="35:41">
      <c r="AI333" s="1">
        <v>333</v>
      </c>
      <c r="AJ333" s="1" t="str">
        <f t="shared" si="37"/>
        <v/>
      </c>
      <c r="AK333" s="17">
        <v>321</v>
      </c>
      <c r="AL333" s="17">
        <f t="shared" ref="AL333:AL396" si="38">(-(10^-$O$3)+SQRT((10^-(2*$O$3))+4*(10^-$O$3)*AK333*0.001))/2</f>
        <v>9.6779973048319756E-2</v>
      </c>
      <c r="AM333" s="17">
        <f t="shared" ref="AM333:AM396" si="39">10^-($I$3*SQRT(AL333)/(1+$I$4*SQRT(AL333)))</f>
        <v>0.7982624025506434</v>
      </c>
      <c r="AN333" s="5">
        <f t="shared" ref="AN333:AN396" si="40">(10^-$O$3)/AM333^2</f>
        <v>6.5554912716701413E-2</v>
      </c>
      <c r="AO333" s="17">
        <f t="shared" ref="AO333:AO396" si="41">$O$5*(-AN333+SQRT((AN333^2)+4*AN333*AK333*0.001))/(2*AK333*0.001)+$O$4*(1-(-AN333+SQRT((AN333^2)+4*AN333*AK333*0.001))/(2*AK333*0.001))</f>
        <v>6.4648791202828235</v>
      </c>
    </row>
    <row r="334" spans="35:41">
      <c r="AI334" s="1">
        <v>334</v>
      </c>
      <c r="AJ334" s="1" t="str">
        <f t="shared" si="37"/>
        <v/>
      </c>
      <c r="AK334" s="17">
        <v>322</v>
      </c>
      <c r="AL334" s="17">
        <f t="shared" si="38"/>
        <v>9.6957345630555331E-2</v>
      </c>
      <c r="AM334" s="17">
        <f t="shared" si="39"/>
        <v>0.79819334838749212</v>
      </c>
      <c r="AN334" s="5">
        <f t="shared" si="40"/>
        <v>6.5566255921860092E-2</v>
      </c>
      <c r="AO334" s="17">
        <f t="shared" si="41"/>
        <v>6.4649382715568047</v>
      </c>
    </row>
    <row r="335" spans="35:41">
      <c r="AI335" s="1">
        <v>335</v>
      </c>
      <c r="AJ335" s="1" t="str">
        <f t="shared" si="37"/>
        <v/>
      </c>
      <c r="AK335" s="17">
        <v>323</v>
      </c>
      <c r="AL335" s="17">
        <f t="shared" si="38"/>
        <v>9.7134451641600977E-2</v>
      </c>
      <c r="AM335" s="17">
        <f t="shared" si="39"/>
        <v>0.79812454004286792</v>
      </c>
      <c r="AN335" s="5">
        <f t="shared" si="40"/>
        <v>6.5577561676240542E-2</v>
      </c>
      <c r="AO335" s="17">
        <f t="shared" si="41"/>
        <v>6.4649971965102688</v>
      </c>
    </row>
    <row r="336" spans="35:41">
      <c r="AI336" s="1">
        <v>336</v>
      </c>
      <c r="AJ336" s="1" t="str">
        <f t="shared" si="37"/>
        <v/>
      </c>
      <c r="AK336" s="17">
        <v>324</v>
      </c>
      <c r="AL336" s="17">
        <f t="shared" si="38"/>
        <v>9.7311292279736561E-2</v>
      </c>
      <c r="AM336" s="17">
        <f t="shared" si="39"/>
        <v>0.79805597588974531</v>
      </c>
      <c r="AN336" s="5">
        <f t="shared" si="40"/>
        <v>6.558883021695E-2</v>
      </c>
      <c r="AO336" s="17">
        <f t="shared" si="41"/>
        <v>6.4650558966405418</v>
      </c>
    </row>
    <row r="337" spans="35:41">
      <c r="AI337" s="1">
        <v>337</v>
      </c>
      <c r="AJ337" s="1" t="str">
        <f t="shared" si="37"/>
        <v/>
      </c>
      <c r="AK337" s="17">
        <v>325</v>
      </c>
      <c r="AL337" s="17">
        <f t="shared" si="38"/>
        <v>9.7487868734291244E-2</v>
      </c>
      <c r="AM337" s="17">
        <f t="shared" si="39"/>
        <v>0.79798765431682128</v>
      </c>
      <c r="AN337" s="5">
        <f t="shared" si="40"/>
        <v>6.5600061778876312E-2</v>
      </c>
      <c r="AO337" s="17">
        <f t="shared" si="41"/>
        <v>6.4651143734308238</v>
      </c>
    </row>
    <row r="338" spans="35:41">
      <c r="AI338" s="1">
        <v>338</v>
      </c>
      <c r="AJ338" s="1" t="str">
        <f t="shared" si="37"/>
        <v/>
      </c>
      <c r="AK338" s="17">
        <v>326</v>
      </c>
      <c r="AL338" s="17">
        <f t="shared" si="38"/>
        <v>9.7664182185736914E-2</v>
      </c>
      <c r="AM338" s="17">
        <f t="shared" si="39"/>
        <v>0.79791957372831512</v>
      </c>
      <c r="AN338" s="5">
        <f t="shared" si="40"/>
        <v>6.5611256594715617E-2</v>
      </c>
      <c r="AO338" s="17">
        <f t="shared" si="41"/>
        <v>6.4651726283503477</v>
      </c>
    </row>
    <row r="339" spans="35:41">
      <c r="AI339" s="1">
        <v>339</v>
      </c>
      <c r="AJ339" s="1" t="str">
        <f t="shared" si="37"/>
        <v/>
      </c>
      <c r="AK339" s="17">
        <v>327</v>
      </c>
      <c r="AL339" s="17">
        <f t="shared" si="38"/>
        <v>9.7840233805780275E-2</v>
      </c>
      <c r="AM339" s="17">
        <f t="shared" si="39"/>
        <v>0.7978517325437724</v>
      </c>
      <c r="AN339" s="5">
        <f t="shared" si="40"/>
        <v>6.5622414894999204E-2</v>
      </c>
      <c r="AO339" s="17">
        <f t="shared" si="41"/>
        <v>6.4652306628545659</v>
      </c>
    </row>
    <row r="340" spans="35:41">
      <c r="AI340" s="1">
        <v>340</v>
      </c>
      <c r="AJ340" s="1" t="str">
        <f t="shared" si="37"/>
        <v/>
      </c>
      <c r="AK340" s="17">
        <v>328</v>
      </c>
      <c r="AL340" s="17">
        <f t="shared" si="38"/>
        <v>9.8016024757453579E-2</v>
      </c>
      <c r="AM340" s="17">
        <f t="shared" si="39"/>
        <v>0.79778412919787145</v>
      </c>
      <c r="AN340" s="5">
        <f t="shared" si="40"/>
        <v>6.5633536908120294E-2</v>
      </c>
      <c r="AO340" s="17">
        <f t="shared" si="41"/>
        <v>6.4652884783853093</v>
      </c>
    </row>
    <row r="341" spans="35:41">
      <c r="AI341" s="1">
        <v>341</v>
      </c>
      <c r="AJ341" s="1" t="str">
        <f t="shared" si="37"/>
        <v/>
      </c>
      <c r="AK341" s="17">
        <v>329</v>
      </c>
      <c r="AL341" s="17">
        <f t="shared" si="38"/>
        <v>9.8191556195204394E-2</v>
      </c>
      <c r="AM341" s="17">
        <f t="shared" si="39"/>
        <v>0.79771676214023346</v>
      </c>
      <c r="AN341" s="5">
        <f t="shared" si="40"/>
        <v>6.5644622860360088E-2</v>
      </c>
      <c r="AO341" s="17">
        <f t="shared" si="41"/>
        <v>6.465346076370956</v>
      </c>
    </row>
    <row r="342" spans="35:41">
      <c r="AI342" s="1">
        <v>342</v>
      </c>
      <c r="AJ342" s="1" t="str">
        <f t="shared" si="37"/>
        <v/>
      </c>
      <c r="AK342" s="17">
        <v>330</v>
      </c>
      <c r="AL342" s="17">
        <f t="shared" si="38"/>
        <v>9.8366829264984024E-2</v>
      </c>
      <c r="AM342" s="17">
        <f t="shared" si="39"/>
        <v>0.79764962983523491</v>
      </c>
      <c r="AN342" s="5">
        <f t="shared" si="40"/>
        <v>6.5655672975913737E-2</v>
      </c>
      <c r="AO342" s="17">
        <f t="shared" si="41"/>
        <v>6.4654034582265876</v>
      </c>
    </row>
    <row r="343" spans="35:41">
      <c r="AI343" s="1">
        <v>343</v>
      </c>
      <c r="AJ343" s="1" t="str">
        <f t="shared" si="37"/>
        <v/>
      </c>
      <c r="AK343" s="17">
        <v>331</v>
      </c>
      <c r="AL343" s="17">
        <f t="shared" si="38"/>
        <v>9.8541845104334752E-2</v>
      </c>
      <c r="AM343" s="17">
        <f t="shared" si="39"/>
        <v>0.79758273076182329</v>
      </c>
      <c r="AN343" s="5">
        <f t="shared" si="40"/>
        <v>6.5666687476915703E-2</v>
      </c>
      <c r="AO343" s="17">
        <f t="shared" si="41"/>
        <v>6.4654606253541633</v>
      </c>
    </row>
    <row r="344" spans="35:41">
      <c r="AI344" s="1">
        <v>344</v>
      </c>
      <c r="AJ344" s="1" t="str">
        <f t="shared" si="37"/>
        <v/>
      </c>
      <c r="AK344" s="17">
        <v>332</v>
      </c>
      <c r="AL344" s="17">
        <f t="shared" si="38"/>
        <v>9.8716604842475991E-2</v>
      </c>
      <c r="AM344" s="17">
        <f t="shared" si="39"/>
        <v>0.79751606341333536</v>
      </c>
      <c r="AN344" s="5">
        <f t="shared" si="40"/>
        <v>6.5677666583464772E-2</v>
      </c>
      <c r="AO344" s="17">
        <f t="shared" si="41"/>
        <v>6.4655175791426647</v>
      </c>
    </row>
    <row r="345" spans="35:41">
      <c r="AI345" s="1">
        <v>345</v>
      </c>
      <c r="AJ345" s="1" t="str">
        <f t="shared" si="37"/>
        <v/>
      </c>
      <c r="AK345" s="17">
        <v>333</v>
      </c>
      <c r="AL345" s="17">
        <f t="shared" si="38"/>
        <v>9.8891109600389271E-2</v>
      </c>
      <c r="AM345" s="17">
        <f t="shared" si="39"/>
        <v>0.79744962629731875</v>
      </c>
      <c r="AN345" s="5">
        <f t="shared" si="40"/>
        <v>6.5688610513648757E-2</v>
      </c>
      <c r="AO345" s="17">
        <f t="shared" si="41"/>
        <v>6.4655743209682637</v>
      </c>
    </row>
    <row r="346" spans="35:41">
      <c r="AI346" s="1">
        <v>346</v>
      </c>
      <c r="AJ346" s="1" t="str">
        <f t="shared" si="37"/>
        <v/>
      </c>
      <c r="AK346" s="17">
        <v>334</v>
      </c>
      <c r="AL346" s="17">
        <f t="shared" si="38"/>
        <v>9.9065360490902227E-2</v>
      </c>
      <c r="AM346" s="17">
        <f t="shared" si="39"/>
        <v>0.79738341793535572</v>
      </c>
      <c r="AN346" s="5">
        <f t="shared" si="40"/>
        <v>6.5699519483568794E-2</v>
      </c>
      <c r="AO346" s="17">
        <f t="shared" si="41"/>
        <v>6.4656308521944634</v>
      </c>
    </row>
    <row r="347" spans="35:41">
      <c r="AI347" s="1">
        <v>347</v>
      </c>
      <c r="AJ347" s="1" t="str">
        <f t="shared" si="37"/>
        <v/>
      </c>
      <c r="AK347" s="17">
        <v>335</v>
      </c>
      <c r="AL347" s="17">
        <f t="shared" si="38"/>
        <v>9.9239358618771228E-2</v>
      </c>
      <c r="AM347" s="17">
        <f t="shared" si="39"/>
        <v>0.79731743686288992</v>
      </c>
      <c r="AN347" s="5">
        <f t="shared" si="40"/>
        <v>6.5710393707363243E-2</v>
      </c>
      <c r="AO347" s="17">
        <f t="shared" si="41"/>
        <v>6.4656871741722632</v>
      </c>
    </row>
    <row r="348" spans="35:41">
      <c r="AI348" s="1">
        <v>348</v>
      </c>
      <c r="AJ348" s="1" t="str">
        <f t="shared" si="37"/>
        <v/>
      </c>
      <c r="AK348" s="17">
        <v>336</v>
      </c>
      <c r="AL348" s="17">
        <f t="shared" si="38"/>
        <v>9.9413105080763287E-2</v>
      </c>
      <c r="AM348" s="17">
        <f t="shared" si="39"/>
        <v>0.79725168162905558</v>
      </c>
      <c r="AN348" s="5">
        <f t="shared" si="40"/>
        <v>6.5721233397231266E-2</v>
      </c>
      <c r="AO348" s="17">
        <f t="shared" si="41"/>
        <v>6.4657432882402972</v>
      </c>
    </row>
    <row r="349" spans="35:41">
      <c r="AI349" s="1">
        <v>349</v>
      </c>
      <c r="AJ349" s="1" t="str">
        <f t="shared" si="37"/>
        <v/>
      </c>
      <c r="AK349" s="17">
        <v>337</v>
      </c>
      <c r="AL349" s="17">
        <f t="shared" si="38"/>
        <v>9.9586600965736544E-2</v>
      </c>
      <c r="AM349" s="17">
        <f t="shared" si="39"/>
        <v>0.79718615079650967</v>
      </c>
      <c r="AN349" s="5">
        <f t="shared" si="40"/>
        <v>6.5732038763456069E-2</v>
      </c>
      <c r="AO349" s="17">
        <f t="shared" si="41"/>
        <v>6.465799195724987</v>
      </c>
    </row>
    <row r="350" spans="35:41">
      <c r="AI350" s="1">
        <v>350</v>
      </c>
      <c r="AJ350" s="1" t="str">
        <f t="shared" si="37"/>
        <v/>
      </c>
      <c r="AK350" s="17">
        <v>338</v>
      </c>
      <c r="AL350" s="17">
        <f t="shared" si="38"/>
        <v>9.975984735471996E-2</v>
      </c>
      <c r="AM350" s="17">
        <f t="shared" si="39"/>
        <v>0.79712084294126617</v>
      </c>
      <c r="AN350" s="5">
        <f t="shared" si="40"/>
        <v>6.5742810014427763E-2</v>
      </c>
      <c r="AO350" s="17">
        <f t="shared" si="41"/>
        <v>6.4658548979406838</v>
      </c>
    </row>
    <row r="351" spans="35:41">
      <c r="AI351" s="1">
        <v>351</v>
      </c>
      <c r="AJ351" s="1" t="str">
        <f t="shared" si="37"/>
        <v/>
      </c>
      <c r="AK351" s="17">
        <v>339</v>
      </c>
      <c r="AL351" s="17">
        <f t="shared" si="38"/>
        <v>9.993284532099192E-2</v>
      </c>
      <c r="AM351" s="17">
        <f t="shared" si="39"/>
        <v>0.79705575665253348</v>
      </c>
      <c r="AN351" s="5">
        <f t="shared" si="40"/>
        <v>6.5753547356665845E-2</v>
      </c>
      <c r="AO351" s="17">
        <f t="shared" si="41"/>
        <v>6.4659103961898161</v>
      </c>
    </row>
    <row r="352" spans="35:41">
      <c r="AI352" s="1">
        <v>352</v>
      </c>
      <c r="AJ352" s="1" t="str">
        <f t="shared" si="37"/>
        <v/>
      </c>
      <c r="AK352" s="17">
        <v>340</v>
      </c>
      <c r="AL352" s="17">
        <f t="shared" si="38"/>
        <v>0.10010559593015778</v>
      </c>
      <c r="AM352" s="17">
        <f t="shared" si="39"/>
        <v>0.79699089053255345</v>
      </c>
      <c r="AN352" s="5">
        <f t="shared" si="40"/>
        <v>6.5764250994841456E-2</v>
      </c>
      <c r="AO352" s="17">
        <f t="shared" si="41"/>
        <v>6.4659656917630226</v>
      </c>
    </row>
    <row r="353" spans="35:41">
      <c r="AI353" s="1">
        <v>353</v>
      </c>
      <c r="AJ353" s="1" t="str">
        <f t="shared" si="37"/>
        <v/>
      </c>
      <c r="AK353" s="17">
        <v>341</v>
      </c>
      <c r="AL353" s="17">
        <f t="shared" si="38"/>
        <v>0.10027810024022643</v>
      </c>
      <c r="AM353" s="17">
        <f t="shared" si="39"/>
        <v>0.79692624319644323</v>
      </c>
      <c r="AN353" s="5">
        <f t="shared" si="40"/>
        <v>6.5774921131799252E-2</v>
      </c>
      <c r="AO353" s="17">
        <f t="shared" si="41"/>
        <v>6.4660207859392962</v>
      </c>
    </row>
    <row r="354" spans="35:41">
      <c r="AI354" s="1">
        <v>354</v>
      </c>
      <c r="AJ354" s="1" t="str">
        <f t="shared" si="37"/>
        <v/>
      </c>
      <c r="AK354" s="17">
        <v>342</v>
      </c>
      <c r="AL354" s="17">
        <f t="shared" si="38"/>
        <v>0.10045035930168594</v>
      </c>
      <c r="AM354" s="17">
        <f t="shared" si="39"/>
        <v>0.79686181327204009</v>
      </c>
      <c r="AN354" s="5">
        <f t="shared" si="40"/>
        <v>6.5785557968578934E-2</v>
      </c>
      <c r="AO354" s="17">
        <f t="shared" si="41"/>
        <v>6.4660756799861199</v>
      </c>
    </row>
    <row r="355" spans="35:41">
      <c r="AI355" s="1">
        <v>355</v>
      </c>
      <c r="AJ355" s="1" t="str">
        <f t="shared" si="37"/>
        <v/>
      </c>
      <c r="AK355" s="17">
        <v>343</v>
      </c>
      <c r="AL355" s="17">
        <f t="shared" si="38"/>
        <v>0.10062237415757813</v>
      </c>
      <c r="AM355" s="17">
        <f t="shared" si="39"/>
        <v>0.79679759939974726</v>
      </c>
      <c r="AN355" s="5">
        <f t="shared" si="40"/>
        <v>6.5796161704436487E-2</v>
      </c>
      <c r="AO355" s="17">
        <f t="shared" si="41"/>
        <v>6.4661303751595982</v>
      </c>
    </row>
    <row r="356" spans="35:41">
      <c r="AI356" s="1">
        <v>356</v>
      </c>
      <c r="AJ356" s="1" t="str">
        <f t="shared" si="37"/>
        <v/>
      </c>
      <c r="AK356" s="17">
        <v>344</v>
      </c>
      <c r="AL356" s="17">
        <f t="shared" si="38"/>
        <v>0.10079414584357232</v>
      </c>
      <c r="AM356" s="17">
        <f t="shared" si="39"/>
        <v>0.79673360023238315</v>
      </c>
      <c r="AN356" s="5">
        <f t="shared" si="40"/>
        <v>6.5806732536865128E-2</v>
      </c>
      <c r="AO356" s="17">
        <f t="shared" si="41"/>
        <v>6.4661848727045994</v>
      </c>
    </row>
    <row r="357" spans="35:41">
      <c r="AI357" s="1">
        <v>357</v>
      </c>
      <c r="AJ357" s="1" t="str">
        <f t="shared" si="37"/>
        <v/>
      </c>
      <c r="AK357" s="17">
        <v>345</v>
      </c>
      <c r="AL357" s="17">
        <f t="shared" si="38"/>
        <v>0.10096567538803805</v>
      </c>
      <c r="AM357" s="17">
        <f t="shared" si="39"/>
        <v>0.79666981443503282</v>
      </c>
      <c r="AN357" s="5">
        <f t="shared" si="40"/>
        <v>6.5817270661615856E-2</v>
      </c>
      <c r="AO357" s="17">
        <f t="shared" si="41"/>
        <v>6.4662391738548717</v>
      </c>
    </row>
    <row r="358" spans="35:41">
      <c r="AI358" s="1">
        <v>358</v>
      </c>
      <c r="AJ358" s="1" t="str">
        <f t="shared" si="37"/>
        <v/>
      </c>
      <c r="AK358" s="17">
        <v>346</v>
      </c>
      <c r="AL358" s="17">
        <f t="shared" si="38"/>
        <v>0.1011369638121169</v>
      </c>
      <c r="AM358" s="17">
        <f t="shared" si="39"/>
        <v>0.79660624068490038</v>
      </c>
      <c r="AN358" s="5">
        <f t="shared" si="40"/>
        <v>6.5827776272717922E-2</v>
      </c>
      <c r="AO358" s="17">
        <f t="shared" si="41"/>
        <v>6.4662932798331854</v>
      </c>
    </row>
    <row r="359" spans="35:41">
      <c r="AI359" s="1">
        <v>359</v>
      </c>
      <c r="AJ359" s="1" t="str">
        <f t="shared" si="37"/>
        <v/>
      </c>
      <c r="AK359" s="17">
        <v>347</v>
      </c>
      <c r="AL359" s="17">
        <f t="shared" si="38"/>
        <v>0.10130801212979343</v>
      </c>
      <c r="AM359" s="17">
        <f t="shared" si="39"/>
        <v>0.79654287767116549</v>
      </c>
      <c r="AN359" s="5">
        <f t="shared" si="40"/>
        <v>6.5838249562498632E-2</v>
      </c>
      <c r="AO359" s="17">
        <f t="shared" si="41"/>
        <v>6.466347191851451</v>
      </c>
    </row>
    <row r="360" spans="35:41">
      <c r="AI360" s="1">
        <v>360</v>
      </c>
      <c r="AJ360" s="1" t="str">
        <f t="shared" si="37"/>
        <v/>
      </c>
      <c r="AK360" s="17">
        <v>348</v>
      </c>
      <c r="AL360" s="17">
        <f t="shared" si="38"/>
        <v>0.10147882134796521</v>
      </c>
      <c r="AM360" s="17">
        <f t="shared" si="39"/>
        <v>0.79647972409484058</v>
      </c>
      <c r="AN360" s="5">
        <f t="shared" si="40"/>
        <v>6.5848690721603251E-2</v>
      </c>
      <c r="AO360" s="17">
        <f t="shared" si="41"/>
        <v>6.4664009111108509</v>
      </c>
    </row>
    <row r="361" spans="35:41">
      <c r="AI361" s="1">
        <v>361</v>
      </c>
      <c r="AJ361" s="1" t="str">
        <f t="shared" si="37"/>
        <v/>
      </c>
      <c r="AK361" s="17">
        <v>349</v>
      </c>
      <c r="AL361" s="17">
        <f t="shared" si="38"/>
        <v>0.10164939246651195</v>
      </c>
      <c r="AM361" s="17">
        <f t="shared" si="39"/>
        <v>0.79641677866863014</v>
      </c>
      <c r="AN361" s="5">
        <f t="shared" si="40"/>
        <v>6.5859099939014482E-2</v>
      </c>
      <c r="AO361" s="17">
        <f t="shared" si="41"/>
        <v>6.4664544388019598</v>
      </c>
    </row>
    <row r="362" spans="35:41">
      <c r="AI362" s="1">
        <v>362</v>
      </c>
      <c r="AJ362" s="1" t="str">
        <f t="shared" si="37"/>
        <v/>
      </c>
      <c r="AK362" s="17">
        <v>350</v>
      </c>
      <c r="AL362" s="17">
        <f t="shared" si="38"/>
        <v>0.10181972647836382</v>
      </c>
      <c r="AM362" s="17">
        <f t="shared" si="39"/>
        <v>0.796354040116793</v>
      </c>
      <c r="AN362" s="5">
        <f t="shared" si="40"/>
        <v>6.5869477402071497E-2</v>
      </c>
      <c r="AO362" s="17">
        <f t="shared" si="41"/>
        <v>6.4665077761048639</v>
      </c>
    </row>
    <row r="363" spans="35:41">
      <c r="AI363" s="1">
        <v>363</v>
      </c>
      <c r="AJ363" s="1" t="str">
        <f t="shared" si="37"/>
        <v/>
      </c>
      <c r="AK363" s="17">
        <v>351</v>
      </c>
      <c r="AL363" s="17">
        <f t="shared" si="38"/>
        <v>0.10198982436956891</v>
      </c>
      <c r="AM363" s="17">
        <f t="shared" si="39"/>
        <v>0.79629150717500641</v>
      </c>
      <c r="AN363" s="5">
        <f t="shared" si="40"/>
        <v>6.5879823296488907E-2</v>
      </c>
      <c r="AO363" s="17">
        <f t="shared" si="41"/>
        <v>6.4665609241892881</v>
      </c>
    </row>
    <row r="364" spans="35:41">
      <c r="AI364" s="1">
        <v>364</v>
      </c>
      <c r="AJ364" s="1" t="str">
        <f t="shared" si="37"/>
        <v/>
      </c>
      <c r="AK364" s="17">
        <v>352</v>
      </c>
      <c r="AL364" s="17">
        <f t="shared" si="38"/>
        <v>0.10215968711935969</v>
      </c>
      <c r="AM364" s="17">
        <f t="shared" si="39"/>
        <v>0.7962291785902309</v>
      </c>
      <c r="AN364" s="5">
        <f t="shared" si="40"/>
        <v>6.5890137806375398E-2</v>
      </c>
      <c r="AO364" s="17">
        <f t="shared" si="41"/>
        <v>6.4666138842147083</v>
      </c>
    </row>
    <row r="365" spans="35:41">
      <c r="AI365" s="1">
        <v>365</v>
      </c>
      <c r="AJ365" s="1" t="str">
        <f t="shared" ref="AJ365:AJ428" si="42">IF(O365="","",AI365)</f>
        <v/>
      </c>
      <c r="AK365" s="17">
        <v>353</v>
      </c>
      <c r="AL365" s="17">
        <f t="shared" si="38"/>
        <v>0.102329315700219</v>
      </c>
      <c r="AM365" s="17">
        <f t="shared" si="39"/>
        <v>0.796167053120579</v>
      </c>
      <c r="AN365" s="5">
        <f t="shared" si="40"/>
        <v>6.5900421114252067E-2</v>
      </c>
      <c r="AO365" s="17">
        <f t="shared" si="41"/>
        <v>6.4666666573304674</v>
      </c>
    </row>
    <row r="366" spans="35:41">
      <c r="AI366" s="1">
        <v>366</v>
      </c>
      <c r="AJ366" s="1" t="str">
        <f t="shared" si="42"/>
        <v/>
      </c>
      <c r="AK366" s="17">
        <v>354</v>
      </c>
      <c r="AL366" s="17">
        <f t="shared" si="38"/>
        <v>0.10249871107794475</v>
      </c>
      <c r="AM366" s="17">
        <f t="shared" si="39"/>
        <v>0.7961051295351842</v>
      </c>
      <c r="AN366" s="5">
        <f t="shared" si="40"/>
        <v>6.5910673401070569E-2</v>
      </c>
      <c r="AO366" s="17">
        <f t="shared" si="41"/>
        <v>6.4667192446758968</v>
      </c>
    </row>
    <row r="367" spans="35:41">
      <c r="AI367" s="1">
        <v>367</v>
      </c>
      <c r="AJ367" s="1" t="str">
        <f t="shared" si="42"/>
        <v/>
      </c>
      <c r="AK367" s="17">
        <v>355</v>
      </c>
      <c r="AL367" s="17">
        <f t="shared" si="38"/>
        <v>0.10266787421171436</v>
      </c>
      <c r="AM367" s="17">
        <f t="shared" si="39"/>
        <v>0.79604340661407258</v>
      </c>
      <c r="AN367" s="5">
        <f t="shared" si="40"/>
        <v>6.5920894846230954E-2</v>
      </c>
      <c r="AO367" s="17">
        <f t="shared" si="41"/>
        <v>6.4667716473804226</v>
      </c>
    </row>
    <row r="368" spans="35:41">
      <c r="AI368" s="1">
        <v>368</v>
      </c>
      <c r="AJ368" s="1" t="str">
        <f t="shared" si="42"/>
        <v/>
      </c>
      <c r="AK368" s="17">
        <v>356</v>
      </c>
      <c r="AL368" s="17">
        <f t="shared" si="38"/>
        <v>0.10283680605414786</v>
      </c>
      <c r="AM368" s="17">
        <f t="shared" si="39"/>
        <v>0.79598188314803686</v>
      </c>
      <c r="AN368" s="5">
        <f t="shared" si="40"/>
        <v>6.5931085627599167E-2</v>
      </c>
      <c r="AO368" s="17">
        <f t="shared" si="41"/>
        <v>6.4668238665636846</v>
      </c>
    </row>
    <row r="369" spans="35:41">
      <c r="AI369" s="1">
        <v>369</v>
      </c>
      <c r="AJ369" s="1" t="str">
        <f t="shared" si="42"/>
        <v/>
      </c>
      <c r="AK369" s="17">
        <v>357</v>
      </c>
      <c r="AL369" s="17">
        <f t="shared" si="38"/>
        <v>0.10300550755137061</v>
      </c>
      <c r="AM369" s="17">
        <f t="shared" si="39"/>
        <v>0.79592055793851058</v>
      </c>
      <c r="AN369" s="5">
        <f t="shared" si="40"/>
        <v>6.5941245921524519E-2</v>
      </c>
      <c r="AO369" s="17">
        <f t="shared" si="41"/>
        <v>6.46687590333564</v>
      </c>
    </row>
    <row r="370" spans="35:41">
      <c r="AI370" s="1">
        <v>370</v>
      </c>
      <c r="AJ370" s="1" t="str">
        <f t="shared" si="42"/>
        <v/>
      </c>
      <c r="AK370" s="17">
        <v>358</v>
      </c>
      <c r="AL370" s="17">
        <f t="shared" si="38"/>
        <v>0.10317397964307518</v>
      </c>
      <c r="AM370" s="17">
        <f t="shared" si="39"/>
        <v>0.79585942979744606</v>
      </c>
      <c r="AN370" s="5">
        <f t="shared" si="40"/>
        <v>6.5951375902856713E-2</v>
      </c>
      <c r="AO370" s="17">
        <f t="shared" si="41"/>
        <v>6.4669277587966745</v>
      </c>
    </row>
    <row r="371" spans="35:41">
      <c r="AI371" s="1">
        <v>371</v>
      </c>
      <c r="AJ371" s="1" t="str">
        <f t="shared" si="42"/>
        <v/>
      </c>
      <c r="AK371" s="17">
        <v>359</v>
      </c>
      <c r="AL371" s="17">
        <f t="shared" si="38"/>
        <v>0.10334222326258222</v>
      </c>
      <c r="AM371" s="17">
        <f t="shared" si="39"/>
        <v>0.79579849754719245</v>
      </c>
      <c r="AN371" s="5">
        <f t="shared" si="40"/>
        <v>6.5961475744962736E-2</v>
      </c>
      <c r="AO371" s="17">
        <f t="shared" si="41"/>
        <v>6.46697943403771</v>
      </c>
    </row>
    <row r="372" spans="35:41">
      <c r="AI372" s="1">
        <v>372</v>
      </c>
      <c r="AJ372" s="1" t="str">
        <f t="shared" si="42"/>
        <v/>
      </c>
      <c r="AK372" s="17">
        <v>360</v>
      </c>
      <c r="AL372" s="17">
        <f t="shared" si="38"/>
        <v>0.10351023933690107</v>
      </c>
      <c r="AM372" s="17">
        <f t="shared" si="39"/>
        <v>0.79573776002037666</v>
      </c>
      <c r="AN372" s="5">
        <f t="shared" si="40"/>
        <v>6.5971545619743471E-2</v>
      </c>
      <c r="AO372" s="17">
        <f t="shared" si="41"/>
        <v>6.4670309301403153</v>
      </c>
    </row>
    <row r="373" spans="35:41">
      <c r="AI373" s="1">
        <v>373</v>
      </c>
      <c r="AJ373" s="1" t="str">
        <f t="shared" si="42"/>
        <v/>
      </c>
      <c r="AK373" s="17">
        <v>361</v>
      </c>
      <c r="AL373" s="17">
        <f t="shared" si="38"/>
        <v>0.103678028786789</v>
      </c>
      <c r="AM373" s="17">
        <f t="shared" si="39"/>
        <v>0.79567721605978525</v>
      </c>
      <c r="AN373" s="5">
        <f t="shared" si="40"/>
        <v>6.5981585697650127E-2</v>
      </c>
      <c r="AO373" s="17">
        <f t="shared" si="41"/>
        <v>6.4670822481767978</v>
      </c>
    </row>
    <row r="374" spans="35:41">
      <c r="AI374" s="1">
        <v>374</v>
      </c>
      <c r="AJ374" s="1" t="str">
        <f t="shared" si="42"/>
        <v/>
      </c>
      <c r="AK374" s="17">
        <v>362</v>
      </c>
      <c r="AL374" s="17">
        <f t="shared" si="38"/>
        <v>0.10384559252681042</v>
      </c>
      <c r="AM374" s="17">
        <f t="shared" si="39"/>
        <v>0.79561686451824853</v>
      </c>
      <c r="AN374" s="5">
        <f t="shared" si="40"/>
        <v>6.5991596147700352E-2</v>
      </c>
      <c r="AO374" s="17">
        <f t="shared" si="41"/>
        <v>6.4671333892103195</v>
      </c>
    </row>
    <row r="375" spans="35:41">
      <c r="AI375" s="1">
        <v>375</v>
      </c>
      <c r="AJ375" s="1" t="str">
        <f t="shared" si="42"/>
        <v/>
      </c>
      <c r="AK375" s="17">
        <v>363</v>
      </c>
      <c r="AL375" s="17">
        <f t="shared" si="38"/>
        <v>0.10401293146539478</v>
      </c>
      <c r="AM375" s="17">
        <f t="shared" si="39"/>
        <v>0.79555670425852609</v>
      </c>
      <c r="AN375" s="5">
        <f t="shared" si="40"/>
        <v>6.6001577137494161E-2</v>
      </c>
      <c r="AO375" s="17">
        <f t="shared" si="41"/>
        <v>6.4671843542949903</v>
      </c>
    </row>
    <row r="376" spans="35:41">
      <c r="AI376" s="1">
        <v>376</v>
      </c>
      <c r="AJ376" s="1" t="str">
        <f t="shared" si="42"/>
        <v/>
      </c>
      <c r="AK376" s="17">
        <v>364</v>
      </c>
      <c r="AL376" s="17">
        <f t="shared" si="38"/>
        <v>0.10418004650489426</v>
      </c>
      <c r="AM376" s="17">
        <f t="shared" si="39"/>
        <v>0.79549673415319355</v>
      </c>
      <c r="AN376" s="5">
        <f t="shared" si="40"/>
        <v>6.6011528833229791E-2</v>
      </c>
      <c r="AO376" s="17">
        <f t="shared" si="41"/>
        <v>6.4672351444759748</v>
      </c>
    </row>
    <row r="377" spans="35:41">
      <c r="AI377" s="1">
        <v>377</v>
      </c>
      <c r="AJ377" s="1" t="str">
        <f t="shared" si="42"/>
        <v/>
      </c>
      <c r="AK377" s="17">
        <v>365</v>
      </c>
      <c r="AL377" s="17">
        <f t="shared" si="38"/>
        <v>0.10434693854164026</v>
      </c>
      <c r="AM377" s="17">
        <f t="shared" si="39"/>
        <v>0.79543695308453177</v>
      </c>
      <c r="AN377" s="5">
        <f t="shared" si="40"/>
        <v>6.6021451399719003E-2</v>
      </c>
      <c r="AO377" s="17">
        <f t="shared" si="41"/>
        <v>6.4672857607895837</v>
      </c>
    </row>
    <row r="378" spans="35:41">
      <c r="AI378" s="1">
        <v>378</v>
      </c>
      <c r="AJ378" s="1" t="str">
        <f t="shared" si="42"/>
        <v/>
      </c>
      <c r="AK378" s="17">
        <v>366</v>
      </c>
      <c r="AL378" s="17">
        <f t="shared" si="38"/>
        <v>0.1045136084659998</v>
      </c>
      <c r="AM378" s="17">
        <f t="shared" si="39"/>
        <v>0.79537735994441661</v>
      </c>
      <c r="AN378" s="5">
        <f t="shared" si="40"/>
        <v>6.60313450004026E-2</v>
      </c>
      <c r="AO378" s="17">
        <f t="shared" si="41"/>
        <v>6.4673362042633737</v>
      </c>
    </row>
    <row r="379" spans="35:41">
      <c r="AI379" s="1">
        <v>379</v>
      </c>
      <c r="AJ379" s="1" t="str">
        <f t="shared" si="42"/>
        <v/>
      </c>
      <c r="AK379" s="17">
        <v>367</v>
      </c>
      <c r="AL379" s="17">
        <f t="shared" si="38"/>
        <v>0.10468005716243067</v>
      </c>
      <c r="AM379" s="17">
        <f t="shared" si="39"/>
        <v>0.79531795363421109</v>
      </c>
      <c r="AN379" s="5">
        <f t="shared" si="40"/>
        <v>6.604120979736533E-2</v>
      </c>
      <c r="AO379" s="17">
        <f t="shared" si="41"/>
        <v>6.4673864759162498</v>
      </c>
    </row>
    <row r="380" spans="35:41">
      <c r="AI380" s="1">
        <v>380</v>
      </c>
      <c r="AJ380" s="1" t="str">
        <f t="shared" si="42"/>
        <v/>
      </c>
      <c r="AK380" s="17">
        <v>368</v>
      </c>
      <c r="AL380" s="17">
        <f t="shared" si="38"/>
        <v>0.10484628550953634</v>
      </c>
      <c r="AM380" s="17">
        <f t="shared" si="39"/>
        <v>0.79525873306465866</v>
      </c>
      <c r="AN380" s="5">
        <f t="shared" si="40"/>
        <v>6.6051045951350834E-2</v>
      </c>
      <c r="AO380" s="17">
        <f t="shared" si="41"/>
        <v>6.4674365767585504</v>
      </c>
    </row>
    <row r="381" spans="35:41">
      <c r="AI381" s="1">
        <v>381</v>
      </c>
      <c r="AJ381" s="1" t="str">
        <f t="shared" si="42"/>
        <v/>
      </c>
      <c r="AK381" s="17">
        <v>369</v>
      </c>
      <c r="AL381" s="17">
        <f t="shared" si="38"/>
        <v>0.10501229438012008</v>
      </c>
      <c r="AM381" s="17">
        <f t="shared" si="39"/>
        <v>0.79519969715577798</v>
      </c>
      <c r="AN381" s="5">
        <f t="shared" si="40"/>
        <v>6.6060853621776314E-2</v>
      </c>
      <c r="AO381" s="17">
        <f t="shared" si="41"/>
        <v>6.4674865077921462</v>
      </c>
    </row>
    <row r="382" spans="35:41">
      <c r="AI382" s="1">
        <v>382</v>
      </c>
      <c r="AJ382" s="1" t="str">
        <f t="shared" si="42"/>
        <v/>
      </c>
      <c r="AK382" s="17">
        <v>370</v>
      </c>
      <c r="AL382" s="17">
        <f t="shared" si="38"/>
        <v>0.10517808464123832</v>
      </c>
      <c r="AM382" s="17">
        <f t="shared" si="39"/>
        <v>0.79514084483675884</v>
      </c>
      <c r="AN382" s="5">
        <f t="shared" si="40"/>
        <v>6.607063296674702E-2</v>
      </c>
      <c r="AO382" s="17">
        <f t="shared" si="41"/>
        <v>6.4675362700105303</v>
      </c>
    </row>
    <row r="383" spans="35:41">
      <c r="AI383" s="1">
        <v>383</v>
      </c>
      <c r="AJ383" s="1" t="str">
        <f t="shared" si="42"/>
        <v/>
      </c>
      <c r="AK383" s="17">
        <v>371</v>
      </c>
      <c r="AL383" s="17">
        <f t="shared" si="38"/>
        <v>0.10534365715425351</v>
      </c>
      <c r="AM383" s="17">
        <f t="shared" si="39"/>
        <v>0.79508217504586043</v>
      </c>
      <c r="AN383" s="5">
        <f t="shared" si="40"/>
        <v>6.6080384143070534E-2</v>
      </c>
      <c r="AO383" s="17">
        <f t="shared" si="41"/>
        <v>6.4675858643989175</v>
      </c>
    </row>
    <row r="384" spans="35:41">
      <c r="AI384" s="1">
        <v>384</v>
      </c>
      <c r="AJ384" s="1" t="str">
        <f t="shared" si="42"/>
        <v/>
      </c>
      <c r="AK384" s="17">
        <v>372</v>
      </c>
      <c r="AL384" s="17">
        <f t="shared" si="38"/>
        <v>0.10550901277488642</v>
      </c>
      <c r="AM384" s="17">
        <f t="shared" si="39"/>
        <v>0.79502368673030999</v>
      </c>
      <c r="AN384" s="5">
        <f t="shared" si="40"/>
        <v>6.6090107306270823E-2</v>
      </c>
      <c r="AO384" s="17">
        <f t="shared" si="41"/>
        <v>6.4676352919343163</v>
      </c>
    </row>
    <row r="385" spans="35:41">
      <c r="AI385" s="1">
        <v>385</v>
      </c>
      <c r="AJ385" s="1" t="str">
        <f t="shared" si="42"/>
        <v/>
      </c>
      <c r="AK385" s="17">
        <v>373</v>
      </c>
      <c r="AL385" s="17">
        <f t="shared" si="38"/>
        <v>0.10567415235326771</v>
      </c>
      <c r="AM385" s="17">
        <f t="shared" si="39"/>
        <v>0.79496537884620377</v>
      </c>
      <c r="AN385" s="5">
        <f t="shared" si="40"/>
        <v>6.6099802610602096E-2</v>
      </c>
      <c r="AO385" s="17">
        <f t="shared" si="41"/>
        <v>6.4676845535856353</v>
      </c>
    </row>
    <row r="386" spans="35:41">
      <c r="AI386" s="1">
        <v>386</v>
      </c>
      <c r="AJ386" s="1" t="str">
        <f t="shared" si="42"/>
        <v/>
      </c>
      <c r="AK386" s="17">
        <v>374</v>
      </c>
      <c r="AL386" s="17">
        <f t="shared" si="38"/>
        <v>0.10583907673398882</v>
      </c>
      <c r="AM386" s="17">
        <f t="shared" si="39"/>
        <v>0.79490725035840792</v>
      </c>
      <c r="AN386" s="5">
        <f t="shared" si="40"/>
        <v>6.6109470209062687E-2</v>
      </c>
      <c r="AO386" s="17">
        <f t="shared" si="41"/>
        <v>6.4677336503137637</v>
      </c>
    </row>
    <row r="387" spans="35:41">
      <c r="AI387" s="1">
        <v>387</v>
      </c>
      <c r="AJ387" s="1" t="str">
        <f t="shared" si="42"/>
        <v/>
      </c>
      <c r="AK387" s="17">
        <v>375</v>
      </c>
      <c r="AL387" s="17">
        <f t="shared" si="38"/>
        <v>0.10600378675615252</v>
      </c>
      <c r="AM387" s="17">
        <f t="shared" si="39"/>
        <v>0.7948493002404633</v>
      </c>
      <c r="AN387" s="5">
        <f t="shared" si="40"/>
        <v>6.6119110253408331E-2</v>
      </c>
      <c r="AO387" s="17">
        <f t="shared" si="41"/>
        <v>6.4677825830716529</v>
      </c>
    </row>
    <row r="388" spans="35:41">
      <c r="AI388" s="1">
        <v>388</v>
      </c>
      <c r="AJ388" s="1" t="str">
        <f t="shared" si="42"/>
        <v/>
      </c>
      <c r="AK388" s="17">
        <v>376</v>
      </c>
      <c r="AL388" s="17">
        <f t="shared" si="38"/>
        <v>0.10616828325342251</v>
      </c>
      <c r="AM388" s="17">
        <f t="shared" si="39"/>
        <v>0.79479152747448811</v>
      </c>
      <c r="AN388" s="5">
        <f t="shared" si="40"/>
        <v>6.6128722894165728E-2</v>
      </c>
      <c r="AO388" s="17">
        <f t="shared" si="41"/>
        <v>6.4678313528044127</v>
      </c>
    </row>
    <row r="389" spans="35:41">
      <c r="AI389" s="1">
        <v>389</v>
      </c>
      <c r="AJ389" s="1" t="str">
        <f t="shared" si="42"/>
        <v/>
      </c>
      <c r="AK389" s="17">
        <v>377</v>
      </c>
      <c r="AL389" s="17">
        <f t="shared" si="38"/>
        <v>0.10633256705407296</v>
      </c>
      <c r="AM389" s="17">
        <f t="shared" si="39"/>
        <v>0.79473393105108525</v>
      </c>
      <c r="AN389" s="5">
        <f t="shared" si="40"/>
        <v>6.6138308280645597E-2</v>
      </c>
      <c r="AO389" s="17">
        <f t="shared" si="41"/>
        <v>6.4678799604493831</v>
      </c>
    </row>
    <row r="390" spans="35:41">
      <c r="AI390" s="1">
        <v>390</v>
      </c>
      <c r="AJ390" s="1" t="str">
        <f t="shared" si="42"/>
        <v/>
      </c>
      <c r="AK390" s="17">
        <v>378</v>
      </c>
      <c r="AL390" s="17">
        <f t="shared" si="38"/>
        <v>0.10649663898103681</v>
      </c>
      <c r="AM390" s="17">
        <f t="shared" si="39"/>
        <v>0.79467650996924888</v>
      </c>
      <c r="AN390" s="5">
        <f t="shared" si="40"/>
        <v>6.6147866560955643E-2</v>
      </c>
      <c r="AO390" s="17">
        <f t="shared" si="41"/>
        <v>6.4679284069362248</v>
      </c>
    </row>
    <row r="391" spans="35:41">
      <c r="AI391" s="1">
        <v>391</v>
      </c>
      <c r="AJ391" s="1" t="str">
        <f t="shared" si="42"/>
        <v/>
      </c>
      <c r="AK391" s="17">
        <v>379</v>
      </c>
      <c r="AL391" s="17">
        <f t="shared" si="38"/>
        <v>0.10666049985195414</v>
      </c>
      <c r="AM391" s="17">
        <f t="shared" si="39"/>
        <v>0.79461926323627252</v>
      </c>
      <c r="AN391" s="5">
        <f t="shared" si="40"/>
        <v>6.6157397882013441E-2</v>
      </c>
      <c r="AO391" s="17">
        <f t="shared" si="41"/>
        <v>6.4679766931869995</v>
      </c>
    </row>
    <row r="392" spans="35:41">
      <c r="AI392" s="1">
        <v>392</v>
      </c>
      <c r="AJ392" s="1" t="str">
        <f t="shared" si="42"/>
        <v/>
      </c>
      <c r="AK392" s="17">
        <v>380</v>
      </c>
      <c r="AL392" s="17">
        <f t="shared" si="38"/>
        <v>0.10682415047921962</v>
      </c>
      <c r="AM392" s="17">
        <f t="shared" si="39"/>
        <v>0.7945621898676587</v>
      </c>
      <c r="AN392" s="5">
        <f t="shared" si="40"/>
        <v>6.6166902389559093E-2</v>
      </c>
      <c r="AO392" s="17">
        <f t="shared" si="41"/>
        <v>6.4680248201162502</v>
      </c>
    </row>
    <row r="393" spans="35:41">
      <c r="AI393" s="1">
        <v>393</v>
      </c>
      <c r="AJ393" s="1" t="str">
        <f t="shared" si="42"/>
        <v/>
      </c>
      <c r="AK393" s="17">
        <v>381</v>
      </c>
      <c r="AL393" s="17">
        <f t="shared" si="38"/>
        <v>0.10698759167002939</v>
      </c>
      <c r="AM393" s="17">
        <f t="shared" si="39"/>
        <v>0.79450528888703043</v>
      </c>
      <c r="AN393" s="5">
        <f t="shared" si="40"/>
        <v>6.6176380228167631E-2</v>
      </c>
      <c r="AO393" s="17">
        <f t="shared" si="41"/>
        <v>6.4680727886310816</v>
      </c>
    </row>
    <row r="394" spans="35:41">
      <c r="AI394" s="1">
        <v>394</v>
      </c>
      <c r="AJ394" s="1" t="str">
        <f t="shared" si="42"/>
        <v/>
      </c>
      <c r="AK394" s="17">
        <v>382</v>
      </c>
      <c r="AL394" s="17">
        <f t="shared" si="38"/>
        <v>0.10715082422642772</v>
      </c>
      <c r="AM394" s="17">
        <f t="shared" si="39"/>
        <v>0.7944485593260423</v>
      </c>
      <c r="AN394" s="5">
        <f t="shared" si="40"/>
        <v>6.6185831541261425E-2</v>
      </c>
      <c r="AO394" s="17">
        <f t="shared" si="41"/>
        <v>6.4681205996312343</v>
      </c>
    </row>
    <row r="395" spans="35:41">
      <c r="AI395" s="1">
        <v>395</v>
      </c>
      <c r="AJ395" s="1" t="str">
        <f t="shared" si="42"/>
        <v/>
      </c>
      <c r="AK395" s="17">
        <v>383</v>
      </c>
      <c r="AL395" s="17">
        <f t="shared" si="38"/>
        <v>0.1073138489453527</v>
      </c>
      <c r="AM395" s="17">
        <f t="shared" si="39"/>
        <v>0.79439200022429468</v>
      </c>
      <c r="AN395" s="5">
        <f t="shared" si="40"/>
        <v>6.6195256471122219E-2</v>
      </c>
      <c r="AO395" s="17">
        <f t="shared" si="41"/>
        <v>6.4681682540091714</v>
      </c>
    </row>
    <row r="396" spans="35:41">
      <c r="AI396" s="1">
        <v>396</v>
      </c>
      <c r="AJ396" s="1" t="str">
        <f t="shared" si="42"/>
        <v/>
      </c>
      <c r="AK396" s="17">
        <v>384</v>
      </c>
      <c r="AL396" s="17">
        <f t="shared" si="38"/>
        <v>0.10747666661868191</v>
      </c>
      <c r="AM396" s="17">
        <f t="shared" si="39"/>
        <v>0.79433561062924696</v>
      </c>
      <c r="AN396" s="5">
        <f t="shared" si="40"/>
        <v>6.6204655158903253E-2</v>
      </c>
      <c r="AO396" s="17">
        <f t="shared" si="41"/>
        <v>6.4682157526501456</v>
      </c>
    </row>
    <row r="397" spans="35:41">
      <c r="AI397" s="1">
        <v>397</v>
      </c>
      <c r="AJ397" s="1" t="str">
        <f t="shared" si="42"/>
        <v/>
      </c>
      <c r="AK397" s="17">
        <v>385</v>
      </c>
      <c r="AL397" s="17">
        <f t="shared" ref="AL397:AL460" si="43">(-(10^-$O$3)+SQRT((10^-(2*$O$3))+4*(10^-$O$3)*AK397*0.001))/2</f>
        <v>0.10763927803327697</v>
      </c>
      <c r="AM397" s="17">
        <f t="shared" ref="AM397:AM460" si="44">10^-($I$3*SQRT(AL397)/(1+$I$4*SQRT(AL397)))</f>
        <v>0.79427938959613398</v>
      </c>
      <c r="AN397" s="5">
        <f t="shared" ref="AN397:AN460" si="45">(10^-$O$3)/AM397^2</f>
        <v>6.6214027744641038E-2</v>
      </c>
      <c r="AO397" s="17">
        <f t="shared" ref="AO397:AO460" si="46">$O$5*(-AN397+SQRT((AN397^2)+4*AN397*AK397*0.001))/(2*AK397*0.001)+$O$4*(1-(-AN397+SQRT((AN397^2)+4*AN397*AK397*0.001))/(2*AK397*0.001))</f>
        <v>6.4682630964322829</v>
      </c>
    </row>
    <row r="398" spans="35:41">
      <c r="AI398" s="1">
        <v>398</v>
      </c>
      <c r="AJ398" s="1" t="str">
        <f t="shared" si="42"/>
        <v/>
      </c>
      <c r="AK398" s="17">
        <v>386</v>
      </c>
      <c r="AL398" s="17">
        <f t="shared" si="43"/>
        <v>0.10780168397102818</v>
      </c>
      <c r="AM398" s="17">
        <f t="shared" si="44"/>
        <v>0.79422333618788188</v>
      </c>
      <c r="AN398" s="5">
        <f t="shared" si="45"/>
        <v>6.6223374367267093E-2</v>
      </c>
      <c r="AO398" s="17">
        <f t="shared" si="46"/>
        <v>6.4683102862266502</v>
      </c>
    </row>
    <row r="399" spans="35:41">
      <c r="AI399" s="1">
        <v>399</v>
      </c>
      <c r="AJ399" s="1" t="str">
        <f t="shared" si="42"/>
        <v/>
      </c>
      <c r="AK399" s="17">
        <v>387</v>
      </c>
      <c r="AL399" s="17">
        <f t="shared" si="43"/>
        <v>0.10796388520889824</v>
      </c>
      <c r="AM399" s="17">
        <f t="shared" si="44"/>
        <v>0.79416744947502693</v>
      </c>
      <c r="AN399" s="5">
        <f t="shared" si="45"/>
        <v>6.6232695164619326E-2</v>
      </c>
      <c r="AO399" s="17">
        <f t="shared" si="46"/>
        <v>6.4683573228973312</v>
      </c>
    </row>
    <row r="400" spans="35:41">
      <c r="AI400" s="1">
        <v>400</v>
      </c>
      <c r="AJ400" s="1" t="str">
        <f t="shared" si="42"/>
        <v/>
      </c>
      <c r="AK400" s="17">
        <v>388</v>
      </c>
      <c r="AL400" s="17">
        <f t="shared" si="43"/>
        <v>0.10812588251896568</v>
      </c>
      <c r="AM400" s="17">
        <f t="shared" si="44"/>
        <v>0.79411172853563283</v>
      </c>
      <c r="AN400" s="5">
        <f t="shared" si="45"/>
        <v>6.6241990273453663E-2</v>
      </c>
      <c r="AO400" s="17">
        <f t="shared" si="46"/>
        <v>6.4684042073015053</v>
      </c>
    </row>
    <row r="401" spans="35:41">
      <c r="AI401" s="1">
        <v>401</v>
      </c>
      <c r="AJ401" s="1" t="str">
        <f t="shared" si="42"/>
        <v/>
      </c>
      <c r="AK401" s="17">
        <v>389</v>
      </c>
      <c r="AL401" s="17">
        <f t="shared" si="43"/>
        <v>0.10828767666846767</v>
      </c>
      <c r="AM401" s="17">
        <f t="shared" si="44"/>
        <v>0.79405617245521232</v>
      </c>
      <c r="AN401" s="5">
        <f t="shared" si="45"/>
        <v>6.6251259829455011E-2</v>
      </c>
      <c r="AO401" s="17">
        <f t="shared" si="46"/>
        <v>6.4684509402895092</v>
      </c>
    </row>
    <row r="402" spans="35:41">
      <c r="AI402" s="1">
        <v>402</v>
      </c>
      <c r="AJ402" s="1" t="str">
        <f t="shared" si="42"/>
        <v/>
      </c>
      <c r="AK402" s="17">
        <v>390</v>
      </c>
      <c r="AL402" s="17">
        <f t="shared" si="43"/>
        <v>0.10844926841984248</v>
      </c>
      <c r="AM402" s="17">
        <f t="shared" si="44"/>
        <v>0.79400078032664634</v>
      </c>
      <c r="AN402" s="5">
        <f t="shared" si="45"/>
        <v>6.6260503967248613E-2</v>
      </c>
      <c r="AO402" s="17">
        <f t="shared" si="46"/>
        <v>6.4684975227049151</v>
      </c>
    </row>
    <row r="403" spans="35:41">
      <c r="AI403" s="1">
        <v>403</v>
      </c>
      <c r="AJ403" s="1" t="str">
        <f t="shared" si="42"/>
        <v/>
      </c>
      <c r="AK403" s="17">
        <v>391</v>
      </c>
      <c r="AL403" s="17">
        <f t="shared" si="43"/>
        <v>0.1086106585307714</v>
      </c>
      <c r="AM403" s="17">
        <f t="shared" si="44"/>
        <v>0.79394555125010779</v>
      </c>
      <c r="AN403" s="5">
        <f t="shared" si="45"/>
        <v>6.6269722820410742E-2</v>
      </c>
      <c r="AO403" s="17">
        <f t="shared" si="46"/>
        <v>6.4685439553845976</v>
      </c>
    </row>
    <row r="404" spans="35:41">
      <c r="AI404" s="1">
        <v>404</v>
      </c>
      <c r="AJ404" s="1" t="str">
        <f t="shared" si="42"/>
        <v/>
      </c>
      <c r="AK404" s="17">
        <v>392</v>
      </c>
      <c r="AL404" s="17">
        <f t="shared" si="43"/>
        <v>0.10877184775422008</v>
      </c>
      <c r="AM404" s="17">
        <f t="shared" si="44"/>
        <v>0.79389048433298315</v>
      </c>
      <c r="AN404" s="5">
        <f t="shared" si="45"/>
        <v>6.6278916521479714E-2</v>
      </c>
      <c r="AO404" s="17">
        <f t="shared" si="46"/>
        <v>6.4685902391588037</v>
      </c>
    </row>
    <row r="405" spans="35:41">
      <c r="AI405" s="1">
        <v>405</v>
      </c>
      <c r="AJ405" s="1" t="str">
        <f t="shared" si="42"/>
        <v/>
      </c>
      <c r="AK405" s="17">
        <v>393</v>
      </c>
      <c r="AL405" s="17">
        <f t="shared" si="43"/>
        <v>0.10893283683847965</v>
      </c>
      <c r="AM405" s="17">
        <f t="shared" si="44"/>
        <v>0.79383557868979715</v>
      </c>
      <c r="AN405" s="5">
        <f t="shared" si="45"/>
        <v>6.6288085201966454E-2</v>
      </c>
      <c r="AO405" s="17">
        <f t="shared" si="46"/>
        <v>6.4686363748512221</v>
      </c>
    </row>
    <row r="406" spans="35:41">
      <c r="AI406" s="1">
        <v>406</v>
      </c>
      <c r="AJ406" s="1" t="str">
        <f t="shared" si="42"/>
        <v/>
      </c>
      <c r="AK406" s="17">
        <v>394</v>
      </c>
      <c r="AL406" s="17">
        <f t="shared" si="43"/>
        <v>0.10909362652720725</v>
      </c>
      <c r="AM406" s="17">
        <f t="shared" si="44"/>
        <v>0.79378083344213746</v>
      </c>
      <c r="AN406" s="5">
        <f t="shared" si="45"/>
        <v>6.6297228992365065E-2</v>
      </c>
      <c r="AO406" s="17">
        <f t="shared" si="46"/>
        <v>6.4686823632790453</v>
      </c>
    </row>
    <row r="407" spans="35:41">
      <c r="AI407" s="1">
        <v>407</v>
      </c>
      <c r="AJ407" s="1" t="str">
        <f t="shared" si="42"/>
        <v/>
      </c>
      <c r="AK407" s="17">
        <v>395</v>
      </c>
      <c r="AL407" s="17">
        <f t="shared" si="43"/>
        <v>0.10925421755946593</v>
      </c>
      <c r="AM407" s="17">
        <f t="shared" si="44"/>
        <v>0.79372624771858113</v>
      </c>
      <c r="AN407" s="5">
        <f t="shared" si="45"/>
        <v>6.6306348022163231E-2</v>
      </c>
      <c r="AO407" s="17">
        <f t="shared" si="46"/>
        <v>6.468728205253047</v>
      </c>
    </row>
    <row r="408" spans="35:41">
      <c r="AI408" s="1">
        <v>408</v>
      </c>
      <c r="AJ408" s="1" t="str">
        <f t="shared" si="42"/>
        <v/>
      </c>
      <c r="AK408" s="17">
        <v>396</v>
      </c>
      <c r="AL408" s="17">
        <f t="shared" si="43"/>
        <v>0.10941461066976449</v>
      </c>
      <c r="AM408" s="17">
        <f t="shared" si="44"/>
        <v>0.79367182065462116</v>
      </c>
      <c r="AN408" s="5">
        <f t="shared" si="45"/>
        <v>6.6315442419852363E-2</v>
      </c>
      <c r="AO408" s="17">
        <f t="shared" si="46"/>
        <v>6.4687739015776309</v>
      </c>
    </row>
    <row r="409" spans="35:41">
      <c r="AI409" s="1">
        <v>409</v>
      </c>
      <c r="AJ409" s="1" t="str">
        <f t="shared" si="42"/>
        <v/>
      </c>
      <c r="AK409" s="17">
        <v>397</v>
      </c>
      <c r="AL409" s="17">
        <f t="shared" si="43"/>
        <v>0.10957480658809657</v>
      </c>
      <c r="AM409" s="17">
        <f t="shared" si="44"/>
        <v>0.7936175513925946</v>
      </c>
      <c r="AN409" s="5">
        <f t="shared" si="45"/>
        <v>6.6324512312937955E-2</v>
      </c>
      <c r="AO409" s="17">
        <f t="shared" si="46"/>
        <v>6.4688194530509158</v>
      </c>
    </row>
    <row r="410" spans="35:41">
      <c r="AI410" s="1">
        <v>410</v>
      </c>
      <c r="AJ410" s="1" t="str">
        <f t="shared" si="42"/>
        <v/>
      </c>
      <c r="AK410" s="17">
        <v>398</v>
      </c>
      <c r="AL410" s="17">
        <f t="shared" si="43"/>
        <v>0.10973480603997945</v>
      </c>
      <c r="AM410" s="17">
        <f t="shared" si="44"/>
        <v>0.79356343908161064</v>
      </c>
      <c r="AN410" s="5">
        <f t="shared" si="45"/>
        <v>6.633355782794946E-2</v>
      </c>
      <c r="AO410" s="17">
        <f t="shared" si="46"/>
        <v>6.468864860464782</v>
      </c>
    </row>
    <row r="411" spans="35:41">
      <c r="AI411" s="1">
        <v>411</v>
      </c>
      <c r="AJ411" s="1" t="str">
        <f t="shared" si="42"/>
        <v/>
      </c>
      <c r="AK411" s="17">
        <v>399</v>
      </c>
      <c r="AL411" s="17">
        <f t="shared" si="43"/>
        <v>0.10989460974649232</v>
      </c>
      <c r="AM411" s="17">
        <f t="shared" si="44"/>
        <v>0.79350948287748191</v>
      </c>
      <c r="AN411" s="5">
        <f t="shared" si="45"/>
        <v>6.6342579090450063E-2</v>
      </c>
      <c r="AO411" s="17">
        <f t="shared" si="46"/>
        <v>6.4689101246049461</v>
      </c>
    </row>
    <row r="412" spans="35:41">
      <c r="AI412" s="1">
        <v>412</v>
      </c>
      <c r="AJ412" s="1" t="str">
        <f t="shared" si="42"/>
        <v/>
      </c>
      <c r="AK412" s="17">
        <v>400</v>
      </c>
      <c r="AL412" s="17">
        <f t="shared" si="43"/>
        <v>0.11005421842431429</v>
      </c>
      <c r="AM412" s="17">
        <f t="shared" si="44"/>
        <v>0.79345568194265326</v>
      </c>
      <c r="AN412" s="5">
        <f t="shared" si="45"/>
        <v>6.6351576225046754E-2</v>
      </c>
      <c r="AO412" s="17">
        <f t="shared" si="46"/>
        <v>6.4689552462510171</v>
      </c>
    </row>
    <row r="413" spans="35:41">
      <c r="AI413" s="1">
        <v>413</v>
      </c>
      <c r="AJ413" s="1" t="str">
        <f t="shared" si="42"/>
        <v/>
      </c>
      <c r="AK413" s="17">
        <v>401</v>
      </c>
      <c r="AL413" s="17">
        <f t="shared" si="43"/>
        <v>0.11021363278576182</v>
      </c>
      <c r="AM413" s="17">
        <f t="shared" si="44"/>
        <v>0.79340203544613486</v>
      </c>
      <c r="AN413" s="5">
        <f t="shared" si="45"/>
        <v>6.636054935539959E-2</v>
      </c>
      <c r="AO413" s="17">
        <f t="shared" si="46"/>
        <v>6.4690002261765596</v>
      </c>
    </row>
    <row r="414" spans="35:41">
      <c r="AI414" s="1">
        <v>414</v>
      </c>
      <c r="AJ414" s="1" t="str">
        <f t="shared" si="42"/>
        <v/>
      </c>
      <c r="AK414" s="17">
        <v>402</v>
      </c>
      <c r="AL414" s="17">
        <f t="shared" si="43"/>
        <v>0.11037285353882584</v>
      </c>
      <c r="AM414" s="17">
        <f t="shared" si="44"/>
        <v>0.79334854256343335</v>
      </c>
      <c r="AN414" s="5">
        <f t="shared" si="45"/>
        <v>6.6369498604231511E-2</v>
      </c>
      <c r="AO414" s="17">
        <f t="shared" si="46"/>
        <v>6.4690450651491567</v>
      </c>
    </row>
    <row r="415" spans="35:41">
      <c r="AI415" s="1">
        <v>415</v>
      </c>
      <c r="AJ415" s="1" t="str">
        <f t="shared" si="42"/>
        <v/>
      </c>
      <c r="AK415" s="17">
        <v>403</v>
      </c>
      <c r="AL415" s="17">
        <f t="shared" si="43"/>
        <v>0.1105318813872084</v>
      </c>
      <c r="AM415" s="17">
        <f t="shared" si="44"/>
        <v>0.79329520247648611</v>
      </c>
      <c r="AN415" s="5">
        <f t="shared" si="45"/>
        <v>6.6378424093337537E-2</v>
      </c>
      <c r="AO415" s="17">
        <f t="shared" si="46"/>
        <v>6.469089763930465</v>
      </c>
    </row>
    <row r="416" spans="35:41">
      <c r="AI416" s="1">
        <v>416</v>
      </c>
      <c r="AJ416" s="1" t="str">
        <f t="shared" si="42"/>
        <v/>
      </c>
      <c r="AK416" s="17">
        <v>404</v>
      </c>
      <c r="AL416" s="17">
        <f t="shared" si="43"/>
        <v>0.11069071703035901</v>
      </c>
      <c r="AM416" s="17">
        <f t="shared" si="44"/>
        <v>0.79324201437359432</v>
      </c>
      <c r="AN416" s="5">
        <f t="shared" si="45"/>
        <v>6.6387325943594228E-2</v>
      </c>
      <c r="AO416" s="17">
        <f t="shared" si="46"/>
        <v>6.4691343232762835</v>
      </c>
    </row>
    <row r="417" spans="35:41">
      <c r="AI417" s="1">
        <v>417</v>
      </c>
      <c r="AJ417" s="1" t="str">
        <f t="shared" si="42"/>
        <v/>
      </c>
      <c r="AK417" s="17">
        <v>405</v>
      </c>
      <c r="AL417" s="17">
        <f t="shared" si="43"/>
        <v>0.11084936116351052</v>
      </c>
      <c r="AM417" s="17">
        <f t="shared" si="44"/>
        <v>0.79318897744935923</v>
      </c>
      <c r="AN417" s="5">
        <f t="shared" si="45"/>
        <v>6.6396204274968604E-2</v>
      </c>
      <c r="AO417" s="17">
        <f t="shared" si="46"/>
        <v>6.4691787439366006</v>
      </c>
    </row>
    <row r="418" spans="35:41">
      <c r="AI418" s="1">
        <v>418</v>
      </c>
      <c r="AJ418" s="1" t="str">
        <f t="shared" si="42"/>
        <v/>
      </c>
      <c r="AK418" s="17">
        <v>406</v>
      </c>
      <c r="AL418" s="17">
        <f t="shared" si="43"/>
        <v>0.11100781447771452</v>
      </c>
      <c r="AM418" s="17">
        <f t="shared" si="44"/>
        <v>0.79313609090461668</v>
      </c>
      <c r="AN418" s="5">
        <f t="shared" si="45"/>
        <v>6.640505920652745E-2</v>
      </c>
      <c r="AO418" s="17">
        <f t="shared" si="46"/>
        <v>6.4692230266556621</v>
      </c>
    </row>
    <row r="419" spans="35:41">
      <c r="AI419" s="1">
        <v>419</v>
      </c>
      <c r="AJ419" s="1" t="str">
        <f t="shared" si="42"/>
        <v/>
      </c>
      <c r="AK419" s="17">
        <v>407</v>
      </c>
      <c r="AL419" s="17">
        <f t="shared" si="43"/>
        <v>0.1111660776598766</v>
      </c>
      <c r="AM419" s="17">
        <f t="shared" si="44"/>
        <v>0.79308335394637453</v>
      </c>
      <c r="AN419" s="5">
        <f t="shared" si="45"/>
        <v>6.6413890856446042E-2</v>
      </c>
      <c r="AO419" s="17">
        <f t="shared" si="46"/>
        <v>6.4692671721720219</v>
      </c>
    </row>
    <row r="420" spans="35:41">
      <c r="AI420" s="1">
        <v>420</v>
      </c>
      <c r="AJ420" s="1" t="str">
        <f t="shared" si="42"/>
        <v/>
      </c>
      <c r="AK420" s="17">
        <v>408</v>
      </c>
      <c r="AL420" s="17">
        <f t="shared" si="43"/>
        <v>0.11132415139279109</v>
      </c>
      <c r="AM420" s="17">
        <f t="shared" si="44"/>
        <v>0.79303076578774934</v>
      </c>
      <c r="AN420" s="5">
        <f t="shared" si="45"/>
        <v>6.6422699342017152E-2</v>
      </c>
      <c r="AO420" s="17">
        <f t="shared" si="46"/>
        <v>6.4693111812185995</v>
      </c>
    </row>
    <row r="421" spans="35:41">
      <c r="AI421" s="1">
        <v>421</v>
      </c>
      <c r="AJ421" s="1" t="str">
        <f t="shared" si="42"/>
        <v/>
      </c>
      <c r="AK421" s="17">
        <v>409</v>
      </c>
      <c r="AL421" s="17">
        <f t="shared" si="43"/>
        <v>0.11148203635517526</v>
      </c>
      <c r="AM421" s="17">
        <f t="shared" si="44"/>
        <v>0.79297832564790505</v>
      </c>
      <c r="AN421" s="5">
        <f t="shared" si="45"/>
        <v>6.6431484779659655E-2</v>
      </c>
      <c r="AO421" s="17">
        <f t="shared" si="46"/>
        <v>6.4693550545227394</v>
      </c>
    </row>
    <row r="422" spans="35:41">
      <c r="AI422" s="1">
        <v>422</v>
      </c>
      <c r="AJ422" s="1" t="str">
        <f t="shared" si="42"/>
        <v/>
      </c>
      <c r="AK422" s="17">
        <v>410</v>
      </c>
      <c r="AL422" s="17">
        <f t="shared" si="43"/>
        <v>0.11163973322170351</v>
      </c>
      <c r="AM422" s="17">
        <f t="shared" si="44"/>
        <v>0.79292603275199192</v>
      </c>
      <c r="AN422" s="5">
        <f t="shared" si="45"/>
        <v>6.6440247284927131E-2</v>
      </c>
      <c r="AO422" s="17">
        <f t="shared" si="46"/>
        <v>6.4693987928062606</v>
      </c>
    </row>
    <row r="423" spans="35:41">
      <c r="AI423" s="1">
        <v>423</v>
      </c>
      <c r="AJ423" s="1" t="str">
        <f t="shared" si="42"/>
        <v/>
      </c>
      <c r="AK423" s="17">
        <v>411</v>
      </c>
      <c r="AL423" s="17">
        <f t="shared" si="43"/>
        <v>0.11179724266304092</v>
      </c>
      <c r="AM423" s="17">
        <f t="shared" si="44"/>
        <v>0.7928738863310858</v>
      </c>
      <c r="AN423" s="5">
        <f t="shared" si="45"/>
        <v>6.6448986972516458E-2</v>
      </c>
      <c r="AO423" s="17">
        <f t="shared" si="46"/>
        <v>6.4694423967855172</v>
      </c>
    </row>
    <row r="424" spans="35:41">
      <c r="AI424" s="1">
        <v>424</v>
      </c>
      <c r="AJ424" s="1" t="str">
        <f t="shared" si="42"/>
        <v/>
      </c>
      <c r="AK424" s="17">
        <v>412</v>
      </c>
      <c r="AL424" s="17">
        <f t="shared" si="43"/>
        <v>0.11195456534587653</v>
      </c>
      <c r="AM424" s="17">
        <f t="shared" si="44"/>
        <v>0.79282188562212907</v>
      </c>
      <c r="AN424" s="5">
        <f t="shared" si="45"/>
        <v>6.6457703956276148E-2</v>
      </c>
      <c r="AO424" s="17">
        <f t="shared" si="46"/>
        <v>6.4694858671714517</v>
      </c>
    </row>
    <row r="425" spans="35:41">
      <c r="AI425" s="1">
        <v>425</v>
      </c>
      <c r="AJ425" s="1" t="str">
        <f t="shared" si="42"/>
        <v/>
      </c>
      <c r="AK425" s="17">
        <v>413</v>
      </c>
      <c r="AL425" s="17">
        <f t="shared" si="43"/>
        <v>0.11211170193295625</v>
      </c>
      <c r="AM425" s="17">
        <f t="shared" si="44"/>
        <v>0.79277002986787137</v>
      </c>
      <c r="AN425" s="5">
        <f t="shared" si="45"/>
        <v>6.6466398349214667E-2</v>
      </c>
      <c r="AO425" s="17">
        <f t="shared" si="46"/>
        <v>6.4695292046696373</v>
      </c>
    </row>
    <row r="426" spans="35:41">
      <c r="AI426" s="1">
        <v>426</v>
      </c>
      <c r="AJ426" s="1" t="str">
        <f t="shared" si="42"/>
        <v/>
      </c>
      <c r="AK426" s="17">
        <v>414</v>
      </c>
      <c r="AL426" s="17">
        <f t="shared" si="43"/>
        <v>0.11226865308311545</v>
      </c>
      <c r="AM426" s="17">
        <f t="shared" si="44"/>
        <v>0.79271831831681205</v>
      </c>
      <c r="AN426" s="5">
        <f t="shared" si="45"/>
        <v>6.6475070263508601E-2</v>
      </c>
      <c r="AO426" s="17">
        <f t="shared" si="46"/>
        <v>6.4695724099803487</v>
      </c>
    </row>
    <row r="427" spans="35:41">
      <c r="AI427" s="1">
        <v>427</v>
      </c>
      <c r="AJ427" s="1" t="str">
        <f t="shared" si="42"/>
        <v/>
      </c>
      <c r="AK427" s="17">
        <v>415</v>
      </c>
      <c r="AL427" s="17">
        <f t="shared" si="43"/>
        <v>0.11242541945131124</v>
      </c>
      <c r="AM427" s="17">
        <f t="shared" si="44"/>
        <v>0.79266675022314215</v>
      </c>
      <c r="AN427" s="5">
        <f t="shared" si="45"/>
        <v>6.6483719810510891E-2</v>
      </c>
      <c r="AO427" s="17">
        <f t="shared" si="46"/>
        <v>6.4696154837985969</v>
      </c>
    </row>
    <row r="428" spans="35:41">
      <c r="AI428" s="1">
        <v>428</v>
      </c>
      <c r="AJ428" s="1" t="str">
        <f t="shared" si="42"/>
        <v/>
      </c>
      <c r="AK428" s="17">
        <v>416</v>
      </c>
      <c r="AL428" s="17">
        <f t="shared" si="43"/>
        <v>0.11258200168865429</v>
      </c>
      <c r="AM428" s="17">
        <f t="shared" si="44"/>
        <v>0.79261532484668862</v>
      </c>
      <c r="AN428" s="5">
        <f t="shared" si="45"/>
        <v>6.6492347100758561E-2</v>
      </c>
      <c r="AO428" s="17">
        <f t="shared" si="46"/>
        <v>6.4696584268141901</v>
      </c>
    </row>
    <row r="429" spans="35:41">
      <c r="AI429" s="1">
        <v>429</v>
      </c>
      <c r="AJ429" s="1" t="str">
        <f t="shared" ref="AJ429:AJ492" si="47">IF(O429="","",AI429)</f>
        <v/>
      </c>
      <c r="AK429" s="17">
        <v>417</v>
      </c>
      <c r="AL429" s="17">
        <f t="shared" si="43"/>
        <v>0.1127384004424403</v>
      </c>
      <c r="AM429" s="17">
        <f t="shared" si="44"/>
        <v>0.79256404145285742</v>
      </c>
      <c r="AN429" s="5">
        <f t="shared" si="45"/>
        <v>6.6500952243980907E-2</v>
      </c>
      <c r="AO429" s="17">
        <f t="shared" si="46"/>
        <v>6.4697012397117843</v>
      </c>
    </row>
    <row r="430" spans="35:41">
      <c r="AI430" s="1">
        <v>430</v>
      </c>
      <c r="AJ430" s="1" t="str">
        <f t="shared" si="47"/>
        <v/>
      </c>
      <c r="AK430" s="17">
        <v>418</v>
      </c>
      <c r="AL430" s="17">
        <f t="shared" si="43"/>
        <v>0.11289461635618145</v>
      </c>
      <c r="AM430" s="17">
        <f t="shared" si="44"/>
        <v>0.79251289931257884</v>
      </c>
      <c r="AN430" s="5">
        <f t="shared" si="45"/>
        <v>6.6509535349107196E-2</v>
      </c>
      <c r="AO430" s="17">
        <f t="shared" si="46"/>
        <v>6.4697439231709275</v>
      </c>
    </row>
    <row r="431" spans="35:41">
      <c r="AI431" s="1">
        <v>431</v>
      </c>
      <c r="AJ431" s="1" t="str">
        <f t="shared" si="47"/>
        <v/>
      </c>
      <c r="AK431" s="17">
        <v>419</v>
      </c>
      <c r="AL431" s="17">
        <f t="shared" si="43"/>
        <v>0.1130506500696371</v>
      </c>
      <c r="AM431" s="17">
        <f t="shared" si="44"/>
        <v>0.79246189770225262</v>
      </c>
      <c r="AN431" s="5">
        <f t="shared" si="45"/>
        <v>6.6518096524274387E-2</v>
      </c>
      <c r="AO431" s="17">
        <f t="shared" si="46"/>
        <v>6.4697864778661138</v>
      </c>
    </row>
    <row r="432" spans="35:41">
      <c r="AI432" s="1">
        <v>432</v>
      </c>
      <c r="AJ432" s="1" t="str">
        <f t="shared" si="47"/>
        <v/>
      </c>
      <c r="AK432" s="17">
        <v>420</v>
      </c>
      <c r="AL432" s="17">
        <f t="shared" si="43"/>
        <v>0.1132065022188444</v>
      </c>
      <c r="AM432" s="17">
        <f t="shared" si="44"/>
        <v>0.79241103590369488</v>
      </c>
      <c r="AN432" s="5">
        <f t="shared" si="45"/>
        <v>6.6526635876834578E-2</v>
      </c>
      <c r="AO432" s="17">
        <f t="shared" si="46"/>
        <v>6.4698289044668327</v>
      </c>
    </row>
    <row r="433" spans="35:41">
      <c r="AI433" s="1">
        <v>433</v>
      </c>
      <c r="AJ433" s="1" t="str">
        <f t="shared" si="47"/>
        <v/>
      </c>
      <c r="AK433" s="17">
        <v>421</v>
      </c>
      <c r="AL433" s="17">
        <f t="shared" si="43"/>
        <v>0.1133621734361486</v>
      </c>
      <c r="AM433" s="17">
        <f t="shared" si="44"/>
        <v>0.79236031320408329</v>
      </c>
      <c r="AN433" s="5">
        <f t="shared" si="45"/>
        <v>6.6535153513362907E-2</v>
      </c>
      <c r="AO433" s="17">
        <f t="shared" si="46"/>
        <v>6.4698712036376138</v>
      </c>
    </row>
    <row r="434" spans="35:41">
      <c r="AI434" s="1">
        <v>434</v>
      </c>
      <c r="AJ434" s="1" t="str">
        <f t="shared" si="47"/>
        <v/>
      </c>
      <c r="AK434" s="17">
        <v>422</v>
      </c>
      <c r="AL434" s="17">
        <f t="shared" si="43"/>
        <v>0.11351766435023289</v>
      </c>
      <c r="AM434" s="17">
        <f t="shared" si="44"/>
        <v>0.79230972889590567</v>
      </c>
      <c r="AN434" s="5">
        <f t="shared" si="45"/>
        <v>6.6543649539664712E-2</v>
      </c>
      <c r="AO434" s="17">
        <f t="shared" si="46"/>
        <v>6.4699133760380763</v>
      </c>
    </row>
    <row r="435" spans="35:41">
      <c r="AI435" s="1">
        <v>435</v>
      </c>
      <c r="AJ435" s="1" t="str">
        <f t="shared" si="47"/>
        <v/>
      </c>
      <c r="AK435" s="17">
        <v>423</v>
      </c>
      <c r="AL435" s="17">
        <f t="shared" si="43"/>
        <v>0.11367297558614806</v>
      </c>
      <c r="AM435" s="17">
        <f t="shared" si="44"/>
        <v>0.79225928227690789</v>
      </c>
      <c r="AN435" s="5">
        <f t="shared" si="45"/>
        <v>6.6552124060782925E-2</v>
      </c>
      <c r="AO435" s="17">
        <f t="shared" si="46"/>
        <v>6.4699554223229789</v>
      </c>
    </row>
    <row r="436" spans="35:41">
      <c r="AI436" s="1">
        <v>436</v>
      </c>
      <c r="AJ436" s="1" t="str">
        <f t="shared" si="47"/>
        <v/>
      </c>
      <c r="AK436" s="17">
        <v>424</v>
      </c>
      <c r="AL436" s="17">
        <f t="shared" si="43"/>
        <v>0.11382810776534188</v>
      </c>
      <c r="AM436" s="17">
        <f t="shared" si="44"/>
        <v>0.79220897265004198</v>
      </c>
      <c r="AN436" s="5">
        <f t="shared" si="45"/>
        <v>6.6560577181005456E-2</v>
      </c>
      <c r="AO436" s="17">
        <f t="shared" si="46"/>
        <v>6.4699973431422606</v>
      </c>
    </row>
    <row r="437" spans="35:41">
      <c r="AI437" s="1">
        <v>437</v>
      </c>
      <c r="AJ437" s="1" t="str">
        <f t="shared" si="47"/>
        <v/>
      </c>
      <c r="AK437" s="17">
        <v>425</v>
      </c>
      <c r="AL437" s="17">
        <f t="shared" si="43"/>
        <v>0.11398306150568802</v>
      </c>
      <c r="AM437" s="17">
        <f t="shared" si="44"/>
        <v>0.79215879932341582</v>
      </c>
      <c r="AN437" s="5">
        <f t="shared" si="45"/>
        <v>6.6569009003872248E-2</v>
      </c>
      <c r="AO437" s="17">
        <f t="shared" si="46"/>
        <v>6.4700391391410914</v>
      </c>
    </row>
    <row r="438" spans="35:41">
      <c r="AI438" s="1">
        <v>438</v>
      </c>
      <c r="AJ438" s="1" t="str">
        <f t="shared" si="47"/>
        <v/>
      </c>
      <c r="AK438" s="17">
        <v>426</v>
      </c>
      <c r="AL438" s="17">
        <f t="shared" si="43"/>
        <v>0.11413783742151476</v>
      </c>
      <c r="AM438" s="17">
        <f t="shared" si="44"/>
        <v>0.79210876161024324</v>
      </c>
      <c r="AN438" s="5">
        <f t="shared" si="45"/>
        <v>6.6577419632182361E-2</v>
      </c>
      <c r="AO438" s="17">
        <f t="shared" si="46"/>
        <v>6.4700808109599173</v>
      </c>
    </row>
    <row r="439" spans="35:41">
      <c r="AI439" s="1">
        <v>439</v>
      </c>
      <c r="AJ439" s="1" t="str">
        <f t="shared" si="47"/>
        <v/>
      </c>
      <c r="AK439" s="17">
        <v>427</v>
      </c>
      <c r="AL439" s="17">
        <f t="shared" si="43"/>
        <v>0.11429243612363349</v>
      </c>
      <c r="AM439" s="17">
        <f t="shared" si="44"/>
        <v>0.79205885882879379</v>
      </c>
      <c r="AN439" s="5">
        <f t="shared" si="45"/>
        <v>6.658580916800115E-2</v>
      </c>
      <c r="AO439" s="17">
        <f t="shared" si="46"/>
        <v>6.4701223592345016</v>
      </c>
    </row>
    <row r="440" spans="35:41">
      <c r="AI440" s="1">
        <v>440</v>
      </c>
      <c r="AJ440" s="1" t="str">
        <f t="shared" si="47"/>
        <v/>
      </c>
      <c r="AK440" s="17">
        <v>428</v>
      </c>
      <c r="AL440" s="17">
        <f t="shared" si="43"/>
        <v>0.11444685821936676</v>
      </c>
      <c r="AM440" s="17">
        <f t="shared" si="44"/>
        <v>0.79200909030234434</v>
      </c>
      <c r="AN440" s="5">
        <f t="shared" si="45"/>
        <v>6.6594177712667069E-2</v>
      </c>
      <c r="AO440" s="17">
        <f t="shared" si="46"/>
        <v>6.470163784595977</v>
      </c>
    </row>
    <row r="441" spans="35:41">
      <c r="AI441" s="1">
        <v>441</v>
      </c>
      <c r="AJ441" s="1" t="str">
        <f t="shared" si="47"/>
        <v/>
      </c>
      <c r="AK441" s="17">
        <v>429</v>
      </c>
      <c r="AL441" s="17">
        <f t="shared" si="43"/>
        <v>0.11460110431257617</v>
      </c>
      <c r="AM441" s="17">
        <f t="shared" si="44"/>
        <v>0.79195945535913082</v>
      </c>
      <c r="AN441" s="5">
        <f t="shared" si="45"/>
        <v>6.6602525366798448E-2</v>
      </c>
      <c r="AO441" s="17">
        <f t="shared" si="46"/>
        <v>6.4702050876708768</v>
      </c>
    </row>
    <row r="442" spans="35:41">
      <c r="AI442" s="1">
        <v>442</v>
      </c>
      <c r="AJ442" s="1" t="str">
        <f t="shared" si="47"/>
        <v/>
      </c>
      <c r="AK442" s="17">
        <v>430</v>
      </c>
      <c r="AL442" s="17">
        <f t="shared" si="43"/>
        <v>0.11475517500368981</v>
      </c>
      <c r="AM442" s="17">
        <f t="shared" si="44"/>
        <v>0.79190995333230052</v>
      </c>
      <c r="AN442" s="5">
        <f t="shared" si="45"/>
        <v>6.6610852230300374E-2</v>
      </c>
      <c r="AO442" s="17">
        <f t="shared" si="46"/>
        <v>6.4702462690811924</v>
      </c>
    </row>
    <row r="443" spans="35:41">
      <c r="AI443" s="1">
        <v>443</v>
      </c>
      <c r="AJ443" s="1" t="str">
        <f t="shared" si="47"/>
        <v/>
      </c>
      <c r="AK443" s="17">
        <v>431</v>
      </c>
      <c r="AL443" s="17">
        <f t="shared" si="43"/>
        <v>0.11490907088972971</v>
      </c>
      <c r="AM443" s="17">
        <f t="shared" si="44"/>
        <v>0.79186058355986377</v>
      </c>
      <c r="AN443" s="5">
        <f t="shared" si="45"/>
        <v>6.6619158402371481E-2</v>
      </c>
      <c r="AO443" s="17">
        <f t="shared" si="46"/>
        <v>6.4702873294444068</v>
      </c>
    </row>
    <row r="444" spans="35:41">
      <c r="AI444" s="1">
        <v>444</v>
      </c>
      <c r="AJ444" s="1" t="str">
        <f t="shared" si="47"/>
        <v/>
      </c>
      <c r="AK444" s="17">
        <v>432</v>
      </c>
      <c r="AL444" s="17">
        <f t="shared" si="43"/>
        <v>0.11506279256433863</v>
      </c>
      <c r="AM444" s="17">
        <f t="shared" si="44"/>
        <v>0.79181134538464948</v>
      </c>
      <c r="AN444" s="5">
        <f t="shared" si="45"/>
        <v>6.6627443981510229E-2</v>
      </c>
      <c r="AO444" s="17">
        <f t="shared" si="46"/>
        <v>6.4703282693735433</v>
      </c>
    </row>
    <row r="445" spans="35:41">
      <c r="AI445" s="1">
        <v>445</v>
      </c>
      <c r="AJ445" s="1" t="str">
        <f t="shared" si="47"/>
        <v/>
      </c>
      <c r="AK445" s="17">
        <v>433</v>
      </c>
      <c r="AL445" s="17">
        <f t="shared" si="43"/>
        <v>0.11521634061780692</v>
      </c>
      <c r="AM445" s="17">
        <f t="shared" si="44"/>
        <v>0.79176223815425673</v>
      </c>
      <c r="AN445" s="5">
        <f t="shared" si="45"/>
        <v>6.6635709065521839E-2</v>
      </c>
      <c r="AO445" s="17">
        <f t="shared" si="46"/>
        <v>6.4703690894771988</v>
      </c>
    </row>
    <row r="446" spans="35:41">
      <c r="AI446" s="1">
        <v>446</v>
      </c>
      <c r="AJ446" s="1" t="str">
        <f t="shared" si="47"/>
        <v/>
      </c>
      <c r="AK446" s="17">
        <v>434</v>
      </c>
      <c r="AL446" s="17">
        <f t="shared" si="43"/>
        <v>0.11536971563709894</v>
      </c>
      <c r="AM446" s="17">
        <f t="shared" si="44"/>
        <v>0.79171326122101116</v>
      </c>
      <c r="AN446" s="5">
        <f t="shared" si="45"/>
        <v>6.664395375152439E-2</v>
      </c>
      <c r="AO446" s="17">
        <f t="shared" si="46"/>
        <v>6.470409790359593</v>
      </c>
    </row>
    <row r="447" spans="35:41">
      <c r="AI447" s="1">
        <v>447</v>
      </c>
      <c r="AJ447" s="1" t="str">
        <f t="shared" si="47"/>
        <v/>
      </c>
      <c r="AK447" s="17">
        <v>435</v>
      </c>
      <c r="AL447" s="17">
        <f t="shared" si="43"/>
        <v>0.11552291820587915</v>
      </c>
      <c r="AM447" s="17">
        <f t="shared" si="44"/>
        <v>0.79166441394191878</v>
      </c>
      <c r="AN447" s="5">
        <f t="shared" si="45"/>
        <v>6.6652178135955434E-2</v>
      </c>
      <c r="AO447" s="17">
        <f t="shared" si="46"/>
        <v>6.4704503726206095</v>
      </c>
    </row>
    <row r="448" spans="35:41">
      <c r="AI448" s="1">
        <v>448</v>
      </c>
      <c r="AJ448" s="1" t="str">
        <f t="shared" si="47"/>
        <v/>
      </c>
      <c r="AK448" s="17">
        <v>436</v>
      </c>
      <c r="AL448" s="17">
        <f t="shared" si="43"/>
        <v>0.11567594890453814</v>
      </c>
      <c r="AM448" s="17">
        <f t="shared" si="44"/>
        <v>0.791615695678622</v>
      </c>
      <c r="AN448" s="5">
        <f t="shared" si="45"/>
        <v>6.666038231457827E-2</v>
      </c>
      <c r="AO448" s="17">
        <f t="shared" si="46"/>
        <v>6.470490836855828</v>
      </c>
    </row>
    <row r="449" spans="35:41">
      <c r="AI449" s="1">
        <v>449</v>
      </c>
      <c r="AJ449" s="1" t="str">
        <f t="shared" si="47"/>
        <v/>
      </c>
      <c r="AK449" s="17">
        <v>437</v>
      </c>
      <c r="AL449" s="17">
        <f t="shared" si="43"/>
        <v>0.11582880831021825</v>
      </c>
      <c r="AM449" s="17">
        <f t="shared" si="44"/>
        <v>0.79156710579735545</v>
      </c>
      <c r="AN449" s="5">
        <f t="shared" si="45"/>
        <v>6.6668566382488095E-2</v>
      </c>
      <c r="AO449" s="17">
        <f t="shared" si="46"/>
        <v>6.4705311836565773</v>
      </c>
    </row>
    <row r="450" spans="35:41">
      <c r="AI450" s="1">
        <v>450</v>
      </c>
      <c r="AJ450" s="1" t="str">
        <f t="shared" si="47"/>
        <v/>
      </c>
      <c r="AK450" s="17">
        <v>438</v>
      </c>
      <c r="AL450" s="17">
        <f t="shared" si="43"/>
        <v>0.11598149699683885</v>
      </c>
      <c r="AM450" s="17">
        <f t="shared" si="44"/>
        <v>0.79151864366890301</v>
      </c>
      <c r="AN450" s="5">
        <f t="shared" si="45"/>
        <v>6.6676730434118259E-2</v>
      </c>
      <c r="AO450" s="17">
        <f t="shared" si="46"/>
        <v>6.4705714136099601</v>
      </c>
    </row>
    <row r="451" spans="35:41">
      <c r="AI451" s="1">
        <v>451</v>
      </c>
      <c r="AJ451" s="1" t="str">
        <f t="shared" si="47"/>
        <v/>
      </c>
      <c r="AK451" s="17">
        <v>439</v>
      </c>
      <c r="AL451" s="17">
        <f t="shared" si="43"/>
        <v>0.11613401553512168</v>
      </c>
      <c r="AM451" s="17">
        <f t="shared" si="44"/>
        <v>0.79147030866855428</v>
      </c>
      <c r="AN451" s="5">
        <f t="shared" si="45"/>
        <v>6.6684874563246288E-2</v>
      </c>
      <c r="AO451" s="17">
        <f t="shared" si="46"/>
        <v>6.4706115272989031</v>
      </c>
    </row>
    <row r="452" spans="35:41">
      <c r="AI452" s="1">
        <v>452</v>
      </c>
      <c r="AJ452" s="1" t="str">
        <f t="shared" si="47"/>
        <v/>
      </c>
      <c r="AK452" s="17">
        <v>440</v>
      </c>
      <c r="AL452" s="17">
        <f t="shared" si="43"/>
        <v>0.11628636449261559</v>
      </c>
      <c r="AM452" s="17">
        <f t="shared" si="44"/>
        <v>0.79142210017606285</v>
      </c>
      <c r="AN452" s="5">
        <f t="shared" si="45"/>
        <v>6.6692998862999953E-2</v>
      </c>
      <c r="AO452" s="17">
        <f t="shared" si="46"/>
        <v>6.470651525302193</v>
      </c>
    </row>
    <row r="453" spans="35:41">
      <c r="AI453" s="1">
        <v>453</v>
      </c>
      <c r="AJ453" s="1" t="str">
        <f t="shared" si="47"/>
        <v/>
      </c>
      <c r="AK453" s="17">
        <v>441</v>
      </c>
      <c r="AL453" s="17">
        <f t="shared" si="43"/>
        <v>0.11643854443372126</v>
      </c>
      <c r="AM453" s="17">
        <f t="shared" si="44"/>
        <v>0.79137401757560377</v>
      </c>
      <c r="AN453" s="5">
        <f t="shared" si="45"/>
        <v>6.6701103425863231E-2</v>
      </c>
      <c r="AO453" s="17">
        <f t="shared" si="46"/>
        <v>6.4706914081945097</v>
      </c>
    </row>
    <row r="454" spans="35:41">
      <c r="AI454" s="1">
        <v>454</v>
      </c>
      <c r="AJ454" s="1" t="str">
        <f t="shared" si="47"/>
        <v/>
      </c>
      <c r="AK454" s="17">
        <v>442</v>
      </c>
      <c r="AL454" s="17">
        <f t="shared" si="43"/>
        <v>0.11659055591971546</v>
      </c>
      <c r="AM454" s="17">
        <f t="shared" si="44"/>
        <v>0.79132606025573238</v>
      </c>
      <c r="AN454" s="5">
        <f t="shared" si="45"/>
        <v>6.6709188343682183E-2</v>
      </c>
      <c r="AO454" s="17">
        <f t="shared" si="46"/>
        <v>6.4707311765464741</v>
      </c>
    </row>
    <row r="455" spans="35:41">
      <c r="AI455" s="1">
        <v>455</v>
      </c>
      <c r="AJ455" s="1" t="str">
        <f t="shared" si="47"/>
        <v/>
      </c>
      <c r="AK455" s="17">
        <v>443</v>
      </c>
      <c r="AL455" s="17">
        <f t="shared" si="43"/>
        <v>0.11674239950877544</v>
      </c>
      <c r="AM455" s="17">
        <f t="shared" si="44"/>
        <v>0.79127822760934363</v>
      </c>
      <c r="AN455" s="5">
        <f t="shared" si="45"/>
        <v>6.6717253707670718E-2</v>
      </c>
      <c r="AO455" s="17">
        <f t="shared" si="46"/>
        <v>6.470770830924673</v>
      </c>
    </row>
    <row r="456" spans="35:41">
      <c r="AI456" s="1">
        <v>456</v>
      </c>
      <c r="AJ456" s="1" t="str">
        <f t="shared" si="47"/>
        <v/>
      </c>
      <c r="AK456" s="17">
        <v>444</v>
      </c>
      <c r="AL456" s="17">
        <f t="shared" si="43"/>
        <v>0.11689407575600258</v>
      </c>
      <c r="AM456" s="17">
        <f t="shared" si="44"/>
        <v>0.79123051903363095</v>
      </c>
      <c r="AN456" s="5">
        <f t="shared" si="45"/>
        <v>6.6725299608416458E-2</v>
      </c>
      <c r="AO456" s="17">
        <f t="shared" si="46"/>
        <v>6.4708103718917052</v>
      </c>
    </row>
    <row r="457" spans="35:41">
      <c r="AI457" s="1">
        <v>457</v>
      </c>
      <c r="AJ457" s="1" t="str">
        <f t="shared" si="47"/>
        <v/>
      </c>
      <c r="AK457" s="17">
        <v>445</v>
      </c>
      <c r="AL457" s="17">
        <f t="shared" si="43"/>
        <v>0.11704558521344624</v>
      </c>
      <c r="AM457" s="17">
        <f t="shared" si="44"/>
        <v>0.79118293393004702</v>
      </c>
      <c r="AN457" s="5">
        <f t="shared" si="45"/>
        <v>6.6733326135886353E-2</v>
      </c>
      <c r="AO457" s="17">
        <f t="shared" si="46"/>
        <v>6.4708498000062189</v>
      </c>
    </row>
    <row r="458" spans="35:41">
      <c r="AI458" s="1">
        <v>458</v>
      </c>
      <c r="AJ458" s="1" t="str">
        <f t="shared" si="47"/>
        <v/>
      </c>
      <c r="AK458" s="17">
        <v>446</v>
      </c>
      <c r="AL458" s="17">
        <f t="shared" si="43"/>
        <v>0.11719692843012716</v>
      </c>
      <c r="AM458" s="17">
        <f t="shared" si="44"/>
        <v>0.7911354717042639</v>
      </c>
      <c r="AN458" s="5">
        <f t="shared" si="45"/>
        <v>6.6741333379432263E-2</v>
      </c>
      <c r="AO458" s="17">
        <f t="shared" si="46"/>
        <v>6.4708891158229385</v>
      </c>
    </row>
    <row r="459" spans="35:41">
      <c r="AI459" s="1">
        <v>459</v>
      </c>
      <c r="AJ459" s="1" t="str">
        <f t="shared" si="47"/>
        <v/>
      </c>
      <c r="AK459" s="17">
        <v>447</v>
      </c>
      <c r="AL459" s="17">
        <f t="shared" si="43"/>
        <v>0.11734810595206069</v>
      </c>
      <c r="AM459" s="17">
        <f t="shared" si="44"/>
        <v>0.79108813176613324</v>
      </c>
      <c r="AN459" s="5">
        <f t="shared" si="45"/>
        <v>6.6749321427796701E-2</v>
      </c>
      <c r="AO459" s="17">
        <f t="shared" si="46"/>
        <v>6.4709283198927086</v>
      </c>
    </row>
    <row r="460" spans="35:41">
      <c r="AI460" s="1">
        <v>460</v>
      </c>
      <c r="AJ460" s="1" t="str">
        <f t="shared" si="47"/>
        <v/>
      </c>
      <c r="AK460" s="17">
        <v>448</v>
      </c>
      <c r="AL460" s="17">
        <f t="shared" si="43"/>
        <v>0.11749911832227963</v>
      </c>
      <c r="AM460" s="17">
        <f t="shared" si="44"/>
        <v>0.791040913529649</v>
      </c>
      <c r="AN460" s="5">
        <f t="shared" si="45"/>
        <v>6.6757290369118094E-2</v>
      </c>
      <c r="AO460" s="17">
        <f t="shared" si="46"/>
        <v>6.4709674127625245</v>
      </c>
    </row>
    <row r="461" spans="35:41">
      <c r="AI461" s="1">
        <v>461</v>
      </c>
      <c r="AJ461" s="1" t="str">
        <f t="shared" si="47"/>
        <v/>
      </c>
      <c r="AK461" s="17">
        <v>449</v>
      </c>
      <c r="AL461" s="17">
        <f t="shared" ref="AL461:AL512" si="48">(-(10^-$O$3)+SQRT((10^-(2*$O$3))+4*(10^-$O$3)*AK461*0.001))/2</f>
        <v>0.1176499660808572</v>
      </c>
      <c r="AM461" s="17">
        <f t="shared" ref="AM461:AM512" si="49">10^-($I$3*SQRT(AL461)/(1+$I$4*SQRT(AL461)))</f>
        <v>0.79099381641290822</v>
      </c>
      <c r="AN461" s="5">
        <f t="shared" ref="AN461:AN512" si="50">(10^-$O$3)/AM461^2</f>
        <v>6.6765240290936403E-2</v>
      </c>
      <c r="AO461" s="17">
        <f t="shared" ref="AO461:AO512" si="51">$O$5*(-AN461+SQRT((AN461^2)+4*AN461*AK461*0.001))/(2*AK461*0.001)+$O$4*(1-(-AN461+SQRT((AN461^2)+4*AN461*AK461*0.001))/(2*AK461*0.001))</f>
        <v>6.4710063949755749</v>
      </c>
    </row>
    <row r="462" spans="35:41">
      <c r="AI462" s="1">
        <v>462</v>
      </c>
      <c r="AJ462" s="1" t="str">
        <f t="shared" si="47"/>
        <v/>
      </c>
      <c r="AK462" s="17">
        <v>450</v>
      </c>
      <c r="AL462" s="17">
        <f t="shared" si="48"/>
        <v>0.11780064976492949</v>
      </c>
      <c r="AM462" s="17">
        <f t="shared" si="49"/>
        <v>0.79094683983807368</v>
      </c>
      <c r="AN462" s="5">
        <f t="shared" si="50"/>
        <v>6.6773171280198398E-2</v>
      </c>
      <c r="AO462" s="17">
        <f t="shared" si="51"/>
        <v>6.4710452670712648</v>
      </c>
    </row>
    <row r="463" spans="35:41">
      <c r="AI463" s="1">
        <v>463</v>
      </c>
      <c r="AJ463" s="1" t="str">
        <f t="shared" si="47"/>
        <v/>
      </c>
      <c r="AK463" s="17">
        <v>451</v>
      </c>
      <c r="AL463" s="17">
        <f t="shared" si="48"/>
        <v>0.11795116990871765</v>
      </c>
      <c r="AM463" s="17">
        <f t="shared" si="49"/>
        <v>0.79089998323133626</v>
      </c>
      <c r="AN463" s="5">
        <f t="shared" si="50"/>
        <v>6.6781083423263082E-2</v>
      </c>
      <c r="AO463" s="17">
        <f t="shared" si="51"/>
        <v>6.4710840295852581</v>
      </c>
    </row>
    <row r="464" spans="35:41">
      <c r="AI464" s="1">
        <v>464</v>
      </c>
      <c r="AJ464" s="1" t="str">
        <f t="shared" si="47"/>
        <v/>
      </c>
      <c r="AK464" s="17">
        <v>452</v>
      </c>
      <c r="AL464" s="17">
        <f t="shared" si="48"/>
        <v>0.11810152704355023</v>
      </c>
      <c r="AM464" s="17">
        <f t="shared" si="49"/>
        <v>0.79085324602287843</v>
      </c>
      <c r="AN464" s="5">
        <f t="shared" si="50"/>
        <v>6.6788976805906772E-2</v>
      </c>
      <c r="AO464" s="17">
        <f t="shared" si="51"/>
        <v>6.471122683049507</v>
      </c>
    </row>
    <row r="465" spans="35:41">
      <c r="AI465" s="1">
        <v>465</v>
      </c>
      <c r="AJ465" s="1" t="str">
        <f t="shared" si="47"/>
        <v/>
      </c>
      <c r="AK465" s="17">
        <v>453</v>
      </c>
      <c r="AL465" s="17">
        <f t="shared" si="48"/>
        <v>0.11825172169788481</v>
      </c>
      <c r="AM465" s="17">
        <f t="shared" si="49"/>
        <v>0.79080662764683762</v>
      </c>
      <c r="AN465" s="5">
        <f t="shared" si="50"/>
        <v>6.6796851513328467E-2</v>
      </c>
      <c r="AO465" s="17">
        <f t="shared" si="51"/>
        <v>6.4711612279922912</v>
      </c>
    </row>
    <row r="466" spans="35:41">
      <c r="AI466" s="1">
        <v>466</v>
      </c>
      <c r="AJ466" s="1" t="str">
        <f t="shared" si="47"/>
        <v/>
      </c>
      <c r="AK466" s="17">
        <v>454</v>
      </c>
      <c r="AL466" s="17">
        <f t="shared" si="48"/>
        <v>0.11840175439732986</v>
      </c>
      <c r="AM466" s="17">
        <f t="shared" si="49"/>
        <v>0.79076012754126979</v>
      </c>
      <c r="AN466" s="5">
        <f t="shared" si="50"/>
        <v>6.6804707630154975E-2</v>
      </c>
      <c r="AO466" s="17">
        <f t="shared" si="51"/>
        <v>6.4711996649382435</v>
      </c>
    </row>
    <row r="467" spans="35:41">
      <c r="AI467" s="1">
        <v>467</v>
      </c>
      <c r="AJ467" s="1" t="str">
        <f t="shared" si="47"/>
        <v/>
      </c>
      <c r="AK467" s="17">
        <v>455</v>
      </c>
      <c r="AL467" s="17">
        <f t="shared" si="48"/>
        <v>0.11855162566466609</v>
      </c>
      <c r="AM467" s="17">
        <f t="shared" si="49"/>
        <v>0.79071374514811454</v>
      </c>
      <c r="AN467" s="5">
        <f t="shared" si="50"/>
        <v>6.6812545240445803E-2</v>
      </c>
      <c r="AO467" s="17">
        <f t="shared" si="51"/>
        <v>6.4712379944083853</v>
      </c>
    </row>
    <row r="468" spans="35:41">
      <c r="AI468" s="1">
        <v>468</v>
      </c>
      <c r="AJ468" s="1" t="str">
        <f t="shared" si="47"/>
        <v/>
      </c>
      <c r="AK468" s="17">
        <v>456</v>
      </c>
      <c r="AL468" s="17">
        <f t="shared" si="48"/>
        <v>0.11870133601986779</v>
      </c>
      <c r="AM468" s="17">
        <f t="shared" si="49"/>
        <v>0.79066747991315867</v>
      </c>
      <c r="AN468" s="5">
        <f t="shared" si="50"/>
        <v>6.6820364427698523E-2</v>
      </c>
      <c r="AO468" s="17">
        <f t="shared" si="51"/>
        <v>6.4712762169201623</v>
      </c>
    </row>
    <row r="469" spans="35:41">
      <c r="AI469" s="1">
        <v>469</v>
      </c>
      <c r="AJ469" s="1" t="str">
        <f t="shared" si="47"/>
        <v/>
      </c>
      <c r="AK469" s="17">
        <v>457</v>
      </c>
      <c r="AL469" s="17">
        <f t="shared" si="48"/>
        <v>0.1188508859801238</v>
      </c>
      <c r="AM469" s="17">
        <f t="shared" si="49"/>
        <v>0.79062133128600254</v>
      </c>
      <c r="AN469" s="5">
        <f t="shared" si="50"/>
        <v>6.6828165274853413E-2</v>
      </c>
      <c r="AO469" s="17">
        <f t="shared" si="51"/>
        <v>6.4713143329874736</v>
      </c>
    </row>
    <row r="470" spans="35:41">
      <c r="AI470" s="1">
        <v>470</v>
      </c>
      <c r="AJ470" s="1" t="str">
        <f t="shared" si="47"/>
        <v/>
      </c>
      <c r="AK470" s="17">
        <v>458</v>
      </c>
      <c r="AL470" s="17">
        <f t="shared" si="48"/>
        <v>0.11900027605985833</v>
      </c>
      <c r="AM470" s="17">
        <f t="shared" si="49"/>
        <v>0.79057529872002497</v>
      </c>
      <c r="AN470" s="5">
        <f t="shared" si="50"/>
        <v>6.683594786429857E-2</v>
      </c>
      <c r="AO470" s="17">
        <f t="shared" si="51"/>
        <v>6.4713523431206994</v>
      </c>
    </row>
    <row r="471" spans="35:41">
      <c r="AI471" s="1">
        <v>471</v>
      </c>
      <c r="AJ471" s="1" t="str">
        <f t="shared" si="47"/>
        <v/>
      </c>
      <c r="AK471" s="17">
        <v>459</v>
      </c>
      <c r="AL471" s="17">
        <f t="shared" si="48"/>
        <v>0.1191495067707517</v>
      </c>
      <c r="AM471" s="17">
        <f t="shared" si="49"/>
        <v>0.79052938167234921</v>
      </c>
      <c r="AN471" s="5">
        <f t="shared" si="50"/>
        <v>6.6843712277874681E-2</v>
      </c>
      <c r="AO471" s="17">
        <f t="shared" si="51"/>
        <v>6.47139024782674</v>
      </c>
    </row>
    <row r="472" spans="35:41">
      <c r="AI472" s="1">
        <v>472</v>
      </c>
      <c r="AJ472" s="1" t="str">
        <f t="shared" si="47"/>
        <v/>
      </c>
      <c r="AK472" s="17">
        <v>460</v>
      </c>
      <c r="AL472" s="17">
        <f t="shared" si="48"/>
        <v>0.11929857862176077</v>
      </c>
      <c r="AM472" s="17">
        <f t="shared" si="49"/>
        <v>0.79048357960380899</v>
      </c>
      <c r="AN472" s="5">
        <f t="shared" si="50"/>
        <v>6.6851458596879965E-2</v>
      </c>
      <c r="AO472" s="17">
        <f t="shared" si="51"/>
        <v>6.4714280476090398</v>
      </c>
    </row>
    <row r="473" spans="35:41">
      <c r="AI473" s="1">
        <v>473</v>
      </c>
      <c r="AJ473" s="1" t="str">
        <f t="shared" si="47"/>
        <v/>
      </c>
      <c r="AK473" s="17">
        <v>461</v>
      </c>
      <c r="AL473" s="17">
        <f t="shared" si="48"/>
        <v>0.11944749211913913</v>
      </c>
      <c r="AM473" s="17">
        <f t="shared" si="49"/>
        <v>0.79043789197891567</v>
      </c>
      <c r="AN473" s="5">
        <f t="shared" si="50"/>
        <v>6.6859186902074749E-2</v>
      </c>
      <c r="AO473" s="17">
        <f t="shared" si="51"/>
        <v>6.4714657429676237</v>
      </c>
    </row>
    <row r="474" spans="35:41">
      <c r="AI474" s="1">
        <v>474</v>
      </c>
      <c r="AJ474" s="1" t="str">
        <f t="shared" si="47"/>
        <v/>
      </c>
      <c r="AK474" s="17">
        <v>462</v>
      </c>
      <c r="AL474" s="17">
        <f t="shared" si="48"/>
        <v>0.11959624776645719</v>
      </c>
      <c r="AM474" s="17">
        <f t="shared" si="49"/>
        <v>0.79039231826582501</v>
      </c>
      <c r="AN474" s="5">
        <f t="shared" si="50"/>
        <v>6.6866897273686332E-2</v>
      </c>
      <c r="AO474" s="17">
        <f t="shared" si="51"/>
        <v>6.4715033343991211</v>
      </c>
    </row>
    <row r="475" spans="35:41">
      <c r="AI475" s="1">
        <v>475</v>
      </c>
      <c r="AJ475" s="1" t="str">
        <f t="shared" si="47"/>
        <v/>
      </c>
      <c r="AK475" s="17">
        <v>463</v>
      </c>
      <c r="AL475" s="17">
        <f t="shared" si="48"/>
        <v>0.11974484606462213</v>
      </c>
      <c r="AM475" s="17">
        <f t="shared" si="49"/>
        <v>0.79034685793630444</v>
      </c>
      <c r="AN475" s="5">
        <f t="shared" si="50"/>
        <v>6.6874589791413558E-2</v>
      </c>
      <c r="AO475" s="17">
        <f t="shared" si="51"/>
        <v>6.4715408223968041</v>
      </c>
    </row>
    <row r="476" spans="35:41">
      <c r="AI476" s="1">
        <v>476</v>
      </c>
      <c r="AJ476" s="1" t="str">
        <f t="shared" si="47"/>
        <v/>
      </c>
      <c r="AK476" s="17">
        <v>464</v>
      </c>
      <c r="AL476" s="17">
        <f t="shared" si="48"/>
        <v>0.11989328751189732</v>
      </c>
      <c r="AM476" s="17">
        <f t="shared" si="49"/>
        <v>0.79030151046570152</v>
      </c>
      <c r="AN476" s="5">
        <f t="shared" si="50"/>
        <v>6.6882264534431357E-2</v>
      </c>
      <c r="AO476" s="17">
        <f t="shared" si="51"/>
        <v>6.4715782074506052</v>
      </c>
    </row>
    <row r="477" spans="35:41">
      <c r="AI477" s="1">
        <v>477</v>
      </c>
      <c r="AJ477" s="1" t="str">
        <f t="shared" si="47"/>
        <v/>
      </c>
      <c r="AK477" s="17">
        <v>465</v>
      </c>
      <c r="AL477" s="17">
        <f t="shared" si="48"/>
        <v>0.1200415726039222</v>
      </c>
      <c r="AM477" s="17">
        <f t="shared" si="49"/>
        <v>0.79025627533291065</v>
      </c>
      <c r="AN477" s="5">
        <f t="shared" si="50"/>
        <v>6.688992158139552E-2</v>
      </c>
      <c r="AO477" s="17">
        <f t="shared" si="51"/>
        <v>6.4716154900471583</v>
      </c>
    </row>
    <row r="478" spans="35:41">
      <c r="AI478" s="1">
        <v>478</v>
      </c>
      <c r="AJ478" s="1" t="str">
        <f t="shared" si="47"/>
        <v/>
      </c>
      <c r="AK478" s="17">
        <v>466</v>
      </c>
      <c r="AL478" s="17">
        <f t="shared" si="48"/>
        <v>0.12018970183373121</v>
      </c>
      <c r="AM478" s="17">
        <f t="shared" si="49"/>
        <v>0.79021115202034309</v>
      </c>
      <c r="AN478" s="5">
        <f t="shared" si="50"/>
        <v>6.6897561010446971E-2</v>
      </c>
      <c r="AO478" s="17">
        <f t="shared" si="51"/>
        <v>6.4716526706698216</v>
      </c>
    </row>
    <row r="479" spans="35:41">
      <c r="AI479" s="1">
        <v>479</v>
      </c>
      <c r="AJ479" s="1" t="str">
        <f t="shared" si="47"/>
        <v/>
      </c>
      <c r="AK479" s="17">
        <v>467</v>
      </c>
      <c r="AL479" s="17">
        <f t="shared" si="48"/>
        <v>0.12033767569177323</v>
      </c>
      <c r="AM479" s="17">
        <f t="shared" si="49"/>
        <v>0.79016614001389474</v>
      </c>
      <c r="AN479" s="5">
        <f t="shared" si="50"/>
        <v>6.6905182899216362E-2</v>
      </c>
      <c r="AO479" s="17">
        <f t="shared" si="51"/>
        <v>6.4716897497987089</v>
      </c>
    </row>
    <row r="480" spans="35:41">
      <c r="AI480" s="1">
        <v>480</v>
      </c>
      <c r="AJ480" s="1" t="str">
        <f t="shared" si="47"/>
        <v/>
      </c>
      <c r="AK480" s="17">
        <v>468</v>
      </c>
      <c r="AL480" s="17">
        <f t="shared" si="48"/>
        <v>0.12048549466593023</v>
      </c>
      <c r="AM480" s="17">
        <f t="shared" si="49"/>
        <v>0.79012123880291585</v>
      </c>
      <c r="AN480" s="5">
        <f t="shared" si="50"/>
        <v>6.6912787324828429E-2</v>
      </c>
      <c r="AO480" s="17">
        <f t="shared" si="51"/>
        <v>6.4717267279107125</v>
      </c>
    </row>
    <row r="481" spans="35:41">
      <c r="AI481" s="1">
        <v>481</v>
      </c>
      <c r="AJ481" s="1" t="str">
        <f t="shared" si="47"/>
        <v/>
      </c>
      <c r="AK481" s="17">
        <v>469</v>
      </c>
      <c r="AL481" s="17">
        <f t="shared" si="48"/>
        <v>0.12063315924153628</v>
      </c>
      <c r="AM481" s="17">
        <f t="shared" si="49"/>
        <v>0.79007644788018028</v>
      </c>
      <c r="AN481" s="5">
        <f t="shared" si="50"/>
        <v>6.6920374363906326E-2</v>
      </c>
      <c r="AO481" s="17">
        <f t="shared" si="51"/>
        <v>6.471763605479536</v>
      </c>
    </row>
    <row r="482" spans="35:41">
      <c r="AI482" s="1">
        <v>482</v>
      </c>
      <c r="AJ482" s="1" t="str">
        <f t="shared" si="47"/>
        <v/>
      </c>
      <c r="AK482" s="17">
        <v>470</v>
      </c>
      <c r="AL482" s="17">
        <f t="shared" si="48"/>
        <v>0.12078066990139605</v>
      </c>
      <c r="AM482" s="17">
        <f t="shared" si="49"/>
        <v>0.79003176674185516</v>
      </c>
      <c r="AN482" s="5">
        <f t="shared" si="50"/>
        <v>6.6927944092576061E-2</v>
      </c>
      <c r="AO482" s="17">
        <f t="shared" si="51"/>
        <v>6.4718003829757258</v>
      </c>
    </row>
    <row r="483" spans="35:41">
      <c r="AI483" s="1">
        <v>483</v>
      </c>
      <c r="AJ483" s="1" t="str">
        <f t="shared" si="47"/>
        <v/>
      </c>
      <c r="AK483" s="17">
        <v>471</v>
      </c>
      <c r="AL483" s="17">
        <f t="shared" si="48"/>
        <v>0.12092802712580319</v>
      </c>
      <c r="AM483" s="17">
        <f t="shared" si="49"/>
        <v>0.7899871948874716</v>
      </c>
      <c r="AN483" s="5">
        <f t="shared" si="50"/>
        <v>6.6935496586470605E-2</v>
      </c>
      <c r="AO483" s="17">
        <f t="shared" si="51"/>
        <v>6.4718370608666884</v>
      </c>
    </row>
    <row r="484" spans="35:41">
      <c r="AI484" s="1">
        <v>484</v>
      </c>
      <c r="AJ484" s="1" t="str">
        <f t="shared" si="47"/>
        <v/>
      </c>
      <c r="AK484" s="17">
        <v>472</v>
      </c>
      <c r="AL484" s="17">
        <f t="shared" si="48"/>
        <v>0.12107523139255863</v>
      </c>
      <c r="AM484" s="17">
        <f t="shared" si="49"/>
        <v>0.78994273181989438</v>
      </c>
      <c r="AN484" s="5">
        <f t="shared" si="50"/>
        <v>6.6943031920734253E-2</v>
      </c>
      <c r="AO484" s="17">
        <f t="shared" si="51"/>
        <v>6.4718736396167245</v>
      </c>
    </row>
    <row r="485" spans="35:41">
      <c r="AI485" s="1">
        <v>485</v>
      </c>
      <c r="AJ485" s="1" t="str">
        <f t="shared" si="47"/>
        <v/>
      </c>
      <c r="AK485" s="17">
        <v>473</v>
      </c>
      <c r="AL485" s="17">
        <f t="shared" si="48"/>
        <v>0.1212222831769886</v>
      </c>
      <c r="AM485" s="17">
        <f t="shared" si="49"/>
        <v>0.78989837704529364</v>
      </c>
      <c r="AN485" s="5">
        <f t="shared" si="50"/>
        <v>6.6950550170026685E-2</v>
      </c>
      <c r="AO485" s="17">
        <f t="shared" si="51"/>
        <v>6.4719101196870543</v>
      </c>
    </row>
    <row r="486" spans="35:41">
      <c r="AI486" s="1">
        <v>486</v>
      </c>
      <c r="AJ486" s="1" t="str">
        <f t="shared" si="47"/>
        <v/>
      </c>
      <c r="AK486" s="17">
        <v>474</v>
      </c>
      <c r="AL486" s="17">
        <f t="shared" si="48"/>
        <v>0.12136918295196264</v>
      </c>
      <c r="AM486" s="17">
        <f t="shared" si="49"/>
        <v>0.78985413007311522</v>
      </c>
      <c r="AN486" s="5">
        <f t="shared" si="50"/>
        <v>6.6958051408527203E-2</v>
      </c>
      <c r="AO486" s="17">
        <f t="shared" si="51"/>
        <v>6.4719465015358448</v>
      </c>
    </row>
    <row r="487" spans="35:41">
      <c r="AI487" s="1">
        <v>487</v>
      </c>
      <c r="AJ487" s="1" t="str">
        <f t="shared" si="47"/>
        <v/>
      </c>
      <c r="AK487" s="17">
        <v>475</v>
      </c>
      <c r="AL487" s="17">
        <f t="shared" si="48"/>
        <v>0.12151593118791118</v>
      </c>
      <c r="AM487" s="17">
        <f t="shared" si="49"/>
        <v>0.78980999041605271</v>
      </c>
      <c r="AN487" s="5">
        <f t="shared" si="50"/>
        <v>6.6965535709938753E-2</v>
      </c>
      <c r="AO487" s="17">
        <f t="shared" si="51"/>
        <v>6.4719827856182341</v>
      </c>
    </row>
    <row r="488" spans="35:41">
      <c r="AI488" s="1">
        <v>488</v>
      </c>
      <c r="AJ488" s="1" t="str">
        <f t="shared" si="47"/>
        <v/>
      </c>
      <c r="AK488" s="17">
        <v>476</v>
      </c>
      <c r="AL488" s="17">
        <f t="shared" si="48"/>
        <v>0.12166252835284327</v>
      </c>
      <c r="AM488" s="17">
        <f t="shared" si="49"/>
        <v>0.78976595759001877</v>
      </c>
      <c r="AN488" s="5">
        <f t="shared" si="50"/>
        <v>6.6973003147491994E-2</v>
      </c>
      <c r="AO488" s="17">
        <f t="shared" si="51"/>
        <v>6.4720189723863601</v>
      </c>
    </row>
    <row r="489" spans="35:41">
      <c r="AI489" s="1">
        <v>489</v>
      </c>
      <c r="AJ489" s="1" t="str">
        <f t="shared" si="47"/>
        <v/>
      </c>
      <c r="AK489" s="17">
        <v>477</v>
      </c>
      <c r="AL489" s="17">
        <f t="shared" si="48"/>
        <v>0.12180897491236395</v>
      </c>
      <c r="AM489" s="17">
        <f t="shared" si="49"/>
        <v>0.78972203111411721</v>
      </c>
      <c r="AN489" s="5">
        <f t="shared" si="50"/>
        <v>6.6980453793949332E-2</v>
      </c>
      <c r="AO489" s="17">
        <f t="shared" si="51"/>
        <v>6.47205506228938</v>
      </c>
    </row>
    <row r="490" spans="35:41">
      <c r="AI490" s="1">
        <v>490</v>
      </c>
      <c r="AJ490" s="1" t="str">
        <f t="shared" si="47"/>
        <v/>
      </c>
      <c r="AK490" s="17">
        <v>478</v>
      </c>
      <c r="AL490" s="17">
        <f t="shared" si="48"/>
        <v>0.12195527132969144</v>
      </c>
      <c r="AM490" s="17">
        <f t="shared" si="49"/>
        <v>0.78967821051061549</v>
      </c>
      <c r="AN490" s="5">
        <f t="shared" si="50"/>
        <v>6.6987887721608838E-2</v>
      </c>
      <c r="AO490" s="17">
        <f t="shared" si="51"/>
        <v>6.4720910557735092</v>
      </c>
    </row>
    <row r="491" spans="35:41">
      <c r="AI491" s="1">
        <v>491</v>
      </c>
      <c r="AJ491" s="1" t="str">
        <f t="shared" si="47"/>
        <v/>
      </c>
      <c r="AK491" s="17">
        <v>479</v>
      </c>
      <c r="AL491" s="17">
        <f t="shared" si="48"/>
        <v>0.12210141806567426</v>
      </c>
      <c r="AM491" s="17">
        <f t="shared" si="49"/>
        <v>0.78963449530491758</v>
      </c>
      <c r="AN491" s="5">
        <f t="shared" si="50"/>
        <v>6.6995305002308131E-2</v>
      </c>
      <c r="AO491" s="17">
        <f t="shared" si="51"/>
        <v>6.4721269532820269</v>
      </c>
    </row>
    <row r="492" spans="35:41">
      <c r="AI492" s="1">
        <v>492</v>
      </c>
      <c r="AJ492" s="1" t="str">
        <f t="shared" si="47"/>
        <v/>
      </c>
      <c r="AK492" s="17">
        <v>480</v>
      </c>
      <c r="AL492" s="17">
        <f t="shared" si="48"/>
        <v>0.12224741557880819</v>
      </c>
      <c r="AM492" s="17">
        <f t="shared" si="49"/>
        <v>0.78959088502553643</v>
      </c>
      <c r="AN492" s="5">
        <f t="shared" si="50"/>
        <v>6.7002705707428362E-2</v>
      </c>
      <c r="AO492" s="17">
        <f t="shared" si="51"/>
        <v>6.4721627552553214</v>
      </c>
    </row>
    <row r="493" spans="35:41">
      <c r="AI493" s="1">
        <v>493</v>
      </c>
      <c r="AJ493" s="1" t="str">
        <f t="shared" ref="AJ493:AJ512" si="52">IF(O493="","",AI493)</f>
        <v/>
      </c>
      <c r="AK493" s="17">
        <v>481</v>
      </c>
      <c r="AL493" s="17">
        <f t="shared" si="48"/>
        <v>0.12239326432525316</v>
      </c>
      <c r="AM493" s="17">
        <f t="shared" si="49"/>
        <v>0.78954737920406737</v>
      </c>
      <c r="AN493" s="5">
        <f t="shared" si="50"/>
        <v>6.7010089907898029E-2</v>
      </c>
      <c r="AO493" s="17">
        <f t="shared" si="51"/>
        <v>6.4721984621308977</v>
      </c>
    </row>
    <row r="494" spans="35:41">
      <c r="AI494" s="1">
        <v>494</v>
      </c>
      <c r="AJ494" s="1" t="str">
        <f t="shared" si="52"/>
        <v/>
      </c>
      <c r="AK494" s="17">
        <v>482</v>
      </c>
      <c r="AL494" s="17">
        <f t="shared" si="48"/>
        <v>0.12253896475884957</v>
      </c>
      <c r="AM494" s="17">
        <f t="shared" si="49"/>
        <v>0.78950397737516176</v>
      </c>
      <c r="AN494" s="5">
        <f t="shared" si="50"/>
        <v>6.7017457674196645E-2</v>
      </c>
      <c r="AO494" s="17">
        <f t="shared" si="51"/>
        <v>6.4722340743434126</v>
      </c>
    </row>
    <row r="495" spans="35:41">
      <c r="AI495" s="1">
        <v>495</v>
      </c>
      <c r="AJ495" s="1" t="str">
        <f t="shared" si="52"/>
        <v/>
      </c>
      <c r="AK495" s="17">
        <v>483</v>
      </c>
      <c r="AL495" s="17">
        <f t="shared" si="48"/>
        <v>0.12268451733113514</v>
      </c>
      <c r="AM495" s="17">
        <f t="shared" si="49"/>
        <v>0.78946067907650064</v>
      </c>
      <c r="AN495" s="5">
        <f t="shared" si="50"/>
        <v>6.7024809076358688E-2</v>
      </c>
      <c r="AO495" s="17">
        <f t="shared" si="51"/>
        <v>6.4722695923246976</v>
      </c>
    </row>
    <row r="496" spans="35:41">
      <c r="AI496" s="1">
        <v>496</v>
      </c>
      <c r="AJ496" s="1" t="str">
        <f t="shared" si="52"/>
        <v/>
      </c>
      <c r="AK496" s="17">
        <v>484</v>
      </c>
      <c r="AL496" s="17">
        <f t="shared" si="48"/>
        <v>0.12282992249136096</v>
      </c>
      <c r="AM496" s="17">
        <f t="shared" si="49"/>
        <v>0.78941748384876853</v>
      </c>
      <c r="AN496" s="5">
        <f t="shared" si="50"/>
        <v>6.7032144183977238E-2</v>
      </c>
      <c r="AO496" s="17">
        <f t="shared" si="51"/>
        <v>6.4723050165037748</v>
      </c>
    </row>
    <row r="497" spans="35:41">
      <c r="AI497" s="1">
        <v>497</v>
      </c>
      <c r="AJ497" s="1" t="str">
        <f t="shared" si="52"/>
        <v/>
      </c>
      <c r="AK497" s="17">
        <v>485</v>
      </c>
      <c r="AL497" s="17">
        <f t="shared" si="48"/>
        <v>0.12297518068650776</v>
      </c>
      <c r="AM497" s="17">
        <f t="shared" si="49"/>
        <v>0.78937439123562869</v>
      </c>
      <c r="AN497" s="5">
        <f t="shared" si="50"/>
        <v>6.7039463066207561E-2</v>
      </c>
      <c r="AO497" s="17">
        <f t="shared" si="51"/>
        <v>6.4723403473068934</v>
      </c>
    </row>
    <row r="498" spans="35:41">
      <c r="AI498" s="1">
        <v>498</v>
      </c>
      <c r="AJ498" s="1" t="str">
        <f t="shared" si="52"/>
        <v/>
      </c>
      <c r="AK498" s="17">
        <v>486</v>
      </c>
      <c r="AL498" s="17">
        <f t="shared" si="48"/>
        <v>0.12312029236130201</v>
      </c>
      <c r="AM498" s="17">
        <f t="shared" si="49"/>
        <v>0.78933140078369679</v>
      </c>
      <c r="AN498" s="5">
        <f t="shared" si="50"/>
        <v>6.7046765791770893E-2</v>
      </c>
      <c r="AO498" s="17">
        <f t="shared" si="51"/>
        <v>6.4723755851575406</v>
      </c>
    </row>
    <row r="499" spans="35:41">
      <c r="AI499" s="1">
        <v>499</v>
      </c>
      <c r="AJ499" s="1" t="str">
        <f t="shared" si="52"/>
        <v/>
      </c>
      <c r="AK499" s="17">
        <v>487</v>
      </c>
      <c r="AL499" s="17">
        <f t="shared" si="48"/>
        <v>0.12326525795823165</v>
      </c>
      <c r="AM499" s="17">
        <f t="shared" si="49"/>
        <v>0.78928851204251593</v>
      </c>
      <c r="AN499" s="5">
        <f t="shared" si="50"/>
        <v>6.7054052428958011E-2</v>
      </c>
      <c r="AO499" s="17">
        <f t="shared" si="51"/>
        <v>6.4724107304764731</v>
      </c>
    </row>
    <row r="500" spans="35:41">
      <c r="AI500" s="1">
        <v>500</v>
      </c>
      <c r="AJ500" s="1" t="str">
        <f t="shared" si="52"/>
        <v/>
      </c>
      <c r="AK500" s="17">
        <v>488</v>
      </c>
      <c r="AL500" s="17">
        <f t="shared" si="48"/>
        <v>0.12341007791756203</v>
      </c>
      <c r="AM500" s="17">
        <f t="shared" si="49"/>
        <v>0.78924572456453235</v>
      </c>
      <c r="AN500" s="5">
        <f t="shared" si="50"/>
        <v>6.706132304563274E-2</v>
      </c>
      <c r="AO500" s="17">
        <f t="shared" si="51"/>
        <v>6.4724457836817351</v>
      </c>
    </row>
    <row r="501" spans="35:41">
      <c r="AI501" s="1">
        <v>501</v>
      </c>
      <c r="AJ501" s="1" t="str">
        <f t="shared" si="52"/>
        <v/>
      </c>
      <c r="AK501" s="17">
        <v>489</v>
      </c>
      <c r="AL501" s="17">
        <f t="shared" si="48"/>
        <v>0.1235547526773513</v>
      </c>
      <c r="AM501" s="17">
        <f t="shared" si="49"/>
        <v>0.7892030379050704</v>
      </c>
      <c r="AN501" s="5">
        <f t="shared" si="50"/>
        <v>6.7068577709235563E-2</v>
      </c>
      <c r="AO501" s="17">
        <f t="shared" si="51"/>
        <v>6.4724807451886859</v>
      </c>
    </row>
    <row r="502" spans="35:41">
      <c r="AI502" s="1">
        <v>502</v>
      </c>
      <c r="AJ502" s="1" t="str">
        <f t="shared" si="52"/>
        <v/>
      </c>
      <c r="AK502" s="17">
        <v>490</v>
      </c>
      <c r="AL502" s="17">
        <f t="shared" si="48"/>
        <v>0.12369928267346603</v>
      </c>
      <c r="AM502" s="17">
        <f t="shared" si="49"/>
        <v>0.78916045162230819</v>
      </c>
      <c r="AN502" s="5">
        <f t="shared" si="50"/>
        <v>6.7075816486787052E-2</v>
      </c>
      <c r="AO502" s="17">
        <f t="shared" si="51"/>
        <v>6.4725156154100159</v>
      </c>
    </row>
    <row r="503" spans="35:41">
      <c r="AI503" s="1">
        <v>503</v>
      </c>
      <c r="AJ503" s="1" t="str">
        <f t="shared" si="52"/>
        <v/>
      </c>
      <c r="AK503" s="17">
        <v>491</v>
      </c>
      <c r="AL503" s="17">
        <f t="shared" si="48"/>
        <v>0.12384366833959645</v>
      </c>
      <c r="AM503" s="17">
        <f t="shared" si="49"/>
        <v>0.78911796527725364</v>
      </c>
      <c r="AN503" s="5">
        <f t="shared" si="50"/>
        <v>6.7083039444891371E-2</v>
      </c>
      <c r="AO503" s="17">
        <f t="shared" si="51"/>
        <v>6.4725503947557774</v>
      </c>
    </row>
    <row r="504" spans="35:41">
      <c r="AI504" s="1">
        <v>504</v>
      </c>
      <c r="AJ504" s="1" t="str">
        <f t="shared" si="52"/>
        <v/>
      </c>
      <c r="AK504" s="17">
        <v>492</v>
      </c>
      <c r="AL504" s="17">
        <f t="shared" si="48"/>
        <v>0.12398791010727164</v>
      </c>
      <c r="AM504" s="17">
        <f t="shared" si="49"/>
        <v>0.78907557843372078</v>
      </c>
      <c r="AN504" s="5">
        <f t="shared" si="50"/>
        <v>6.7090246649739657E-2</v>
      </c>
      <c r="AO504" s="17">
        <f t="shared" si="51"/>
        <v>6.4725850836333958</v>
      </c>
    </row>
    <row r="505" spans="35:41">
      <c r="AI505" s="1">
        <v>505</v>
      </c>
      <c r="AJ505" s="1" t="str">
        <f t="shared" si="52"/>
        <v/>
      </c>
      <c r="AK505" s="17">
        <v>493</v>
      </c>
      <c r="AL505" s="17">
        <f t="shared" si="48"/>
        <v>0.12413200840587466</v>
      </c>
      <c r="AM505" s="17">
        <f t="shared" si="49"/>
        <v>0.78903329065830574</v>
      </c>
      <c r="AN505" s="5">
        <f t="shared" si="50"/>
        <v>6.7097438167113471E-2</v>
      </c>
      <c r="AO505" s="17">
        <f t="shared" si="51"/>
        <v>6.4726196824477</v>
      </c>
    </row>
    <row r="506" spans="35:41">
      <c r="AI506" s="1">
        <v>506</v>
      </c>
      <c r="AJ506" s="1" t="str">
        <f t="shared" si="52"/>
        <v/>
      </c>
      <c r="AK506" s="17">
        <v>494</v>
      </c>
      <c r="AL506" s="17">
        <f t="shared" si="48"/>
        <v>0.12427596366265731</v>
      </c>
      <c r="AM506" s="17">
        <f t="shared" si="49"/>
        <v>0.78899110152036389</v>
      </c>
      <c r="AN506" s="5">
        <f t="shared" si="50"/>
        <v>6.7104614062388102E-2</v>
      </c>
      <c r="AO506" s="17">
        <f t="shared" si="51"/>
        <v>6.4726541916009417</v>
      </c>
    </row>
    <row r="507" spans="35:41">
      <c r="AI507" s="1">
        <v>507</v>
      </c>
      <c r="AJ507" s="1" t="str">
        <f t="shared" si="52"/>
        <v/>
      </c>
      <c r="AK507" s="17">
        <v>495</v>
      </c>
      <c r="AL507" s="17">
        <f t="shared" si="48"/>
        <v>0.12441977630275503</v>
      </c>
      <c r="AM507" s="17">
        <f t="shared" si="49"/>
        <v>0.78894901059198674</v>
      </c>
      <c r="AN507" s="5">
        <f t="shared" si="50"/>
        <v>6.7111774400535854E-2</v>
      </c>
      <c r="AO507" s="17">
        <f t="shared" si="51"/>
        <v>6.4726886114928153</v>
      </c>
    </row>
    <row r="508" spans="35:41">
      <c r="AI508" s="1">
        <v>508</v>
      </c>
      <c r="AJ508" s="1" t="str">
        <f t="shared" si="52"/>
        <v/>
      </c>
      <c r="AK508" s="17">
        <v>496</v>
      </c>
      <c r="AL508" s="17">
        <f t="shared" si="48"/>
        <v>0.1245634467492015</v>
      </c>
      <c r="AM508" s="17">
        <f t="shared" si="49"/>
        <v>0.78890701744797842</v>
      </c>
      <c r="AN508" s="5">
        <f t="shared" si="50"/>
        <v>6.7118919246129463E-2</v>
      </c>
      <c r="AO508" s="17">
        <f t="shared" si="51"/>
        <v>6.4727229425204804</v>
      </c>
    </row>
    <row r="509" spans="35:41">
      <c r="AI509" s="1">
        <v>509</v>
      </c>
      <c r="AJ509" s="1" t="str">
        <f t="shared" si="52"/>
        <v/>
      </c>
      <c r="AK509" s="17">
        <v>497</v>
      </c>
      <c r="AL509" s="17">
        <f t="shared" si="48"/>
        <v>0.12470697542294318</v>
      </c>
      <c r="AM509" s="17">
        <f t="shared" si="49"/>
        <v>0.788865121665834</v>
      </c>
      <c r="AN509" s="5">
        <f t="shared" si="50"/>
        <v>6.7126048663345192E-2</v>
      </c>
      <c r="AO509" s="17">
        <f t="shared" si="51"/>
        <v>6.4727571850785806</v>
      </c>
    </row>
    <row r="510" spans="35:41">
      <c r="AI510" s="1">
        <v>510</v>
      </c>
      <c r="AJ510" s="1" t="str">
        <f t="shared" si="52"/>
        <v/>
      </c>
      <c r="AK510" s="17">
        <v>498</v>
      </c>
      <c r="AL510" s="17">
        <f t="shared" si="48"/>
        <v>0.12485036274285372</v>
      </c>
      <c r="AM510" s="17">
        <f t="shared" si="49"/>
        <v>0.78882332282571654</v>
      </c>
      <c r="AN510" s="5">
        <f t="shared" si="50"/>
        <v>6.7133162715966171E-2</v>
      </c>
      <c r="AO510" s="17">
        <f t="shared" si="51"/>
        <v>6.4727913395592651</v>
      </c>
    </row>
    <row r="511" spans="35:41">
      <c r="AI511" s="1">
        <v>511</v>
      </c>
      <c r="AJ511" s="1" t="str">
        <f t="shared" si="52"/>
        <v/>
      </c>
      <c r="AK511" s="17">
        <v>499</v>
      </c>
      <c r="AL511" s="17">
        <f t="shared" si="48"/>
        <v>0.12499360912574808</v>
      </c>
      <c r="AM511" s="17">
        <f t="shared" si="49"/>
        <v>0.78878162051043521</v>
      </c>
      <c r="AN511" s="5">
        <f t="shared" si="50"/>
        <v>6.7140261467385456E-2</v>
      </c>
      <c r="AO511" s="17">
        <f t="shared" si="51"/>
        <v>6.4728254063522126</v>
      </c>
    </row>
    <row r="512" spans="35:41">
      <c r="AI512" s="1">
        <v>512</v>
      </c>
      <c r="AJ512" s="1" t="str">
        <f t="shared" si="52"/>
        <v/>
      </c>
      <c r="AK512" s="17">
        <v>500</v>
      </c>
      <c r="AL512" s="17">
        <f t="shared" si="48"/>
        <v>0.12513671498639689</v>
      </c>
      <c r="AM512" s="17">
        <f t="shared" si="49"/>
        <v>0.78874001430542273</v>
      </c>
      <c r="AN512" s="5">
        <f t="shared" si="50"/>
        <v>6.7147344980609369E-2</v>
      </c>
      <c r="AO512" s="17">
        <f t="shared" si="51"/>
        <v>6.4728593858446466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806E57-B7E5-438C-84C7-04E82B419388}">
  <dimension ref="A1:BU512"/>
  <sheetViews>
    <sheetView topLeftCell="H1" zoomScale="70" zoomScaleNormal="70" workbookViewId="0">
      <selection activeCell="G12" sqref="G12"/>
    </sheetView>
  </sheetViews>
  <sheetFormatPr defaultRowHeight="15"/>
  <cols>
    <col min="1" max="1" width="80.28515625" bestFit="1" customWidth="1"/>
    <col min="2" max="2" width="20.140625" bestFit="1" customWidth="1"/>
    <col min="4" max="4" width="19.140625" bestFit="1" customWidth="1"/>
    <col min="5" max="5" width="38.7109375" bestFit="1" customWidth="1"/>
    <col min="6" max="6" width="22.42578125" bestFit="1" customWidth="1"/>
    <col min="7" max="7" width="44.28515625" bestFit="1" customWidth="1"/>
    <col min="8" max="8" width="37.85546875" bestFit="1" customWidth="1"/>
    <col min="9" max="9" width="39.7109375" bestFit="1" customWidth="1"/>
    <col min="11" max="11" width="74.28515625" bestFit="1" customWidth="1"/>
    <col min="12" max="12" width="14.85546875" bestFit="1" customWidth="1"/>
    <col min="13" max="13" width="37.28515625" bestFit="1" customWidth="1"/>
    <col min="16" max="16" width="26.28515625" bestFit="1" customWidth="1"/>
    <col min="17" max="17" width="43.140625" customWidth="1"/>
    <col min="18" max="18" width="25.5703125" bestFit="1" customWidth="1"/>
    <col min="19" max="19" width="70" bestFit="1" customWidth="1"/>
    <col min="20" max="20" width="28.7109375" bestFit="1" customWidth="1"/>
    <col min="21" max="21" width="28.7109375" customWidth="1"/>
    <col min="23" max="23" width="30.28515625" bestFit="1" customWidth="1"/>
    <col min="24" max="24" width="73.42578125" customWidth="1"/>
    <col min="25" max="25" width="42.140625" bestFit="1" customWidth="1"/>
    <col min="26" max="26" width="54" bestFit="1" customWidth="1"/>
    <col min="27" max="27" width="43.5703125" bestFit="1" customWidth="1"/>
    <col min="28" max="28" width="30" bestFit="1" customWidth="1"/>
    <col min="29" max="29" width="70.5703125" bestFit="1" customWidth="1"/>
    <col min="31" max="31" width="62" style="1" bestFit="1" customWidth="1"/>
    <col min="32" max="33" width="9.140625" style="1"/>
    <col min="34" max="34" width="12.28515625" style="1" bestFit="1" customWidth="1"/>
    <col min="35" max="35" width="10.28515625" style="1" bestFit="1" customWidth="1"/>
    <col min="36" max="36" width="10.28515625" style="1" customWidth="1"/>
    <col min="37" max="37" width="23" style="1" bestFit="1" customWidth="1"/>
    <col min="38" max="38" width="42.85546875" style="1" bestFit="1" customWidth="1"/>
    <col min="39" max="39" width="54.28515625" style="2" bestFit="1" customWidth="1"/>
    <col min="40" max="40" width="33" style="2" bestFit="1" customWidth="1"/>
    <col min="41" max="41" width="50.28515625" style="2" bestFit="1" customWidth="1"/>
    <col min="42" max="42" width="26.85546875" style="2" customWidth="1"/>
    <col min="43" max="43" width="26" style="2" bestFit="1" customWidth="1"/>
  </cols>
  <sheetData>
    <row r="1" spans="1:45">
      <c r="AJ1" s="1">
        <v>1</v>
      </c>
    </row>
    <row r="2" spans="1:45" ht="18">
      <c r="A2" t="s">
        <v>21</v>
      </c>
      <c r="B2">
        <v>0</v>
      </c>
      <c r="H2" s="24" t="s">
        <v>29</v>
      </c>
      <c r="I2" s="24"/>
      <c r="K2" s="3" t="s">
        <v>62</v>
      </c>
      <c r="L2" s="3">
        <f ca="1">AO11</f>
        <v>0.43899392596215853</v>
      </c>
      <c r="S2" t="s">
        <v>60</v>
      </c>
      <c r="AJ2" s="1">
        <v>2</v>
      </c>
    </row>
    <row r="3" spans="1:45" ht="18">
      <c r="A3" t="s">
        <v>22</v>
      </c>
      <c r="B3">
        <v>7</v>
      </c>
      <c r="H3" s="24" t="s">
        <v>5</v>
      </c>
      <c r="I3" s="24">
        <f>'Bruker Topspin DHB (CD3CN-H2O)'!I3</f>
        <v>0.75</v>
      </c>
      <c r="K3" s="4" t="s">
        <v>64</v>
      </c>
      <c r="L3" s="21">
        <v>2.2120099994604381</v>
      </c>
      <c r="S3" s="20" t="str">
        <f>'Bruker Topspin DHB (CD3CN-H2O)'!N2</f>
        <v>Uncertainty in pKa,0 fit:</v>
      </c>
      <c r="T3" s="20">
        <f ca="1">'Bruker Topspin DHB (CD3CN-H2O)'!O2</f>
        <v>6.7798048974057279E-2</v>
      </c>
      <c r="AJ3" s="1">
        <v>3</v>
      </c>
    </row>
    <row r="4" spans="1:45">
      <c r="A4" t="s">
        <v>23</v>
      </c>
      <c r="B4">
        <v>27</v>
      </c>
      <c r="H4" s="24" t="s">
        <v>6</v>
      </c>
      <c r="I4" s="24">
        <f>'Bruker Topspin DHB (CD3CN-H2O)'!I4</f>
        <v>4.45</v>
      </c>
      <c r="K4" s="22" t="s">
        <v>68</v>
      </c>
      <c r="L4" s="21">
        <v>9.174226508293831</v>
      </c>
      <c r="S4" s="20" t="str">
        <f>'Bruker Topspin DHB (CD3CN-H2O)'!N3</f>
        <v>pKa,0 fit:</v>
      </c>
      <c r="T4" s="20">
        <f>'Bruker Topspin DHB (CD3CN-H2O)'!O3</f>
        <v>1.3791034067792607</v>
      </c>
      <c r="AJ4" s="1">
        <v>4</v>
      </c>
    </row>
    <row r="5" spans="1:45">
      <c r="K5" s="23" t="s">
        <v>63</v>
      </c>
      <c r="L5" s="6">
        <v>8.3271770000000007</v>
      </c>
      <c r="M5" s="3" t="s">
        <v>45</v>
      </c>
      <c r="S5" s="20" t="str">
        <f>'Bruker Topspin DHB (CD3CN-H2O)'!N4</f>
        <v>dH/ppm:</v>
      </c>
      <c r="T5" s="20">
        <f>'Bruker Topspin DHB (CD3CN-H2O)'!O4</f>
        <v>6.5165588632204754</v>
      </c>
      <c r="AJ5" s="1">
        <v>5</v>
      </c>
    </row>
    <row r="6" spans="1:45" ht="18">
      <c r="A6" t="s">
        <v>59</v>
      </c>
      <c r="B6">
        <v>0.04</v>
      </c>
      <c r="K6" s="4" t="s">
        <v>65</v>
      </c>
      <c r="L6" s="21">
        <v>1.7840459539936233</v>
      </c>
      <c r="M6" s="3">
        <f>SQRT((L6-T4)^2)</f>
        <v>0.40494254721436262</v>
      </c>
      <c r="S6" s="20" t="str">
        <f>'Bruker Topspin DHB (CD3CN-H2O)'!N5</f>
        <v>dL/ppm:</v>
      </c>
      <c r="T6" s="20">
        <f>'Bruker Topspin DHB (CD3CN-H2O)'!O5</f>
        <v>6.3734770486482191</v>
      </c>
      <c r="AJ6" s="1">
        <v>6</v>
      </c>
    </row>
    <row r="7" spans="1:45">
      <c r="A7" s="26" t="s">
        <v>4</v>
      </c>
      <c r="B7" s="26">
        <v>32</v>
      </c>
      <c r="K7" s="22" t="s">
        <v>66</v>
      </c>
      <c r="L7" s="4">
        <v>6.5130371876633992</v>
      </c>
      <c r="M7" s="3">
        <f>SQRT((L7-T5)^2)</f>
        <v>3.5216755570761649E-3</v>
      </c>
      <c r="S7" s="24" t="s">
        <v>61</v>
      </c>
      <c r="T7" s="25">
        <v>5.0000000000000001E-3</v>
      </c>
      <c r="AJ7" s="1">
        <v>7</v>
      </c>
    </row>
    <row r="8" spans="1:45">
      <c r="A8" s="26" t="s">
        <v>26</v>
      </c>
      <c r="B8" s="26">
        <v>32</v>
      </c>
      <c r="K8" s="22" t="s">
        <v>67</v>
      </c>
      <c r="L8" s="4">
        <v>6.3569135514131752</v>
      </c>
      <c r="M8" s="3">
        <f>SQRT((L8-T6)^2)</f>
        <v>1.6563497235043911E-2</v>
      </c>
      <c r="S8" s="24" t="s">
        <v>46</v>
      </c>
      <c r="T8" s="25">
        <f>0.001</f>
        <v>1E-3</v>
      </c>
      <c r="AJ8" s="1">
        <v>8</v>
      </c>
    </row>
    <row r="9" spans="1:45" ht="17.25">
      <c r="A9" s="26" t="s">
        <v>35</v>
      </c>
      <c r="B9" s="26">
        <v>20</v>
      </c>
      <c r="K9" s="6" t="s">
        <v>69</v>
      </c>
      <c r="L9" s="6">
        <f ca="1">1-(1-T11)-(1-X11)</f>
        <v>0.9726062242772564</v>
      </c>
      <c r="M9" s="3"/>
      <c r="S9" s="6" t="s">
        <v>80</v>
      </c>
      <c r="T9" s="6">
        <v>0.1</v>
      </c>
      <c r="AJ9" s="1">
        <v>9</v>
      </c>
    </row>
    <row r="10" spans="1:45" ht="18.75">
      <c r="A10" s="10" t="s">
        <v>201</v>
      </c>
      <c r="B10" s="28">
        <v>47.5</v>
      </c>
      <c r="AJ10" s="1">
        <v>10</v>
      </c>
      <c r="AK10" s="1">
        <f>MIN(AK13:AK512)</f>
        <v>19</v>
      </c>
      <c r="AL10" s="1">
        <f>MIN(AL13:AL512)</f>
        <v>19</v>
      </c>
      <c r="AM10" s="2">
        <f ca="1">MIN(AM13:AM512)</f>
        <v>19</v>
      </c>
    </row>
    <row r="11" spans="1:45" ht="18.75">
      <c r="A11" s="28" t="s">
        <v>27</v>
      </c>
      <c r="B11" s="28">
        <v>0.01</v>
      </c>
      <c r="D11" s="6"/>
      <c r="E11" s="6"/>
      <c r="F11" s="6"/>
      <c r="J11" s="6"/>
      <c r="K11" s="6" t="s">
        <v>8</v>
      </c>
      <c r="L11" s="6"/>
      <c r="M11" s="6" t="s">
        <v>9</v>
      </c>
      <c r="N11" s="6"/>
      <c r="S11" t="s">
        <v>71</v>
      </c>
      <c r="T11" cm="1">
        <f t="array" aca="1" ref="T11" ca="1">1-SUM((INDIRECT("I"&amp;AM10):INDIRECT("I"&amp;AM11)-INDIRECT("T"&amp;AM10):INDIRECT("T"&amp;AM11))^2)/(SUM((INDIRECT("I"&amp;AM10):INDIRECT("I"&amp;AM11)-AVERAGE(INDIRECT("i"&amp;AM10):INDIRECT("i"&amp;AM11)))^2))</f>
        <v>0.97483193719498573</v>
      </c>
      <c r="W11" t="s">
        <v>72</v>
      </c>
      <c r="X11" cm="1">
        <f t="array" aca="1" ref="X11" ca="1">1-SUM((INDIRECT("h"&amp;AK10):INDIRECT("h"&amp;AK11)-INDIRECT("x"&amp;AK10):INDIRECT("x"&amp;AK11))^2)/(SUM((INDIRECT("h"&amp;AK10):INDIRECT("h"&amp;AK11)-AVERAGE(INDIRECT("h"&amp;AK10):INDIRECT("h"&amp;AK11)))^2))</f>
        <v>0.99777428708227067</v>
      </c>
      <c r="AC11" t="s">
        <v>81</v>
      </c>
      <c r="AJ11" s="1">
        <v>11</v>
      </c>
      <c r="AK11" s="1">
        <f>MAX(AK13:AK512)</f>
        <v>39</v>
      </c>
      <c r="AL11" s="1">
        <f>MAX(AL13:AL512)</f>
        <v>29</v>
      </c>
      <c r="AM11" s="1">
        <f ca="1">MAX(AM13:AM512)</f>
        <v>25</v>
      </c>
      <c r="AN11" s="2" t="s">
        <v>48</v>
      </c>
      <c r="AO11" s="2">
        <f ca="1">AVERAGE(AO13:AO512)</f>
        <v>0.43899392596215853</v>
      </c>
    </row>
    <row r="12" spans="1:45" ht="19.5" customHeight="1">
      <c r="A12" t="s">
        <v>11</v>
      </c>
      <c r="B12" t="s">
        <v>12</v>
      </c>
      <c r="D12" s="6" t="s">
        <v>138</v>
      </c>
      <c r="E12" s="6" t="s">
        <v>43</v>
      </c>
      <c r="F12" s="6" t="s">
        <v>47</v>
      </c>
      <c r="H12" t="s">
        <v>136</v>
      </c>
      <c r="I12" t="s">
        <v>137</v>
      </c>
      <c r="J12" s="6"/>
      <c r="K12" s="6" t="s">
        <v>50</v>
      </c>
      <c r="L12" s="6"/>
      <c r="M12" s="6" t="s">
        <v>51</v>
      </c>
      <c r="N12" s="6"/>
      <c r="P12" t="s">
        <v>13</v>
      </c>
      <c r="Q12" t="s">
        <v>14</v>
      </c>
      <c r="R12" t="s">
        <v>33</v>
      </c>
      <c r="S12" t="s">
        <v>70</v>
      </c>
      <c r="T12" s="11" t="s">
        <v>203</v>
      </c>
      <c r="U12" s="26" t="s">
        <v>52</v>
      </c>
      <c r="V12" t="s">
        <v>53</v>
      </c>
      <c r="W12" t="s">
        <v>73</v>
      </c>
      <c r="X12" s="27" t="s">
        <v>74</v>
      </c>
      <c r="Y12" t="s">
        <v>54</v>
      </c>
      <c r="Z12" t="s">
        <v>55</v>
      </c>
      <c r="AC12" t="s">
        <v>79</v>
      </c>
      <c r="AJ12" s="1">
        <v>12</v>
      </c>
      <c r="AK12" s="1" t="s">
        <v>24</v>
      </c>
      <c r="AL12" s="1" t="s">
        <v>139</v>
      </c>
      <c r="AM12" s="2" t="s">
        <v>140</v>
      </c>
      <c r="AN12" t="s">
        <v>57</v>
      </c>
      <c r="AO12" s="2" t="s">
        <v>58</v>
      </c>
      <c r="AP12"/>
      <c r="AR12" s="2"/>
      <c r="AS12" s="2"/>
    </row>
    <row r="13" spans="1:45" s="7" customFormat="1">
      <c r="A13" s="7">
        <v>1</v>
      </c>
      <c r="B13" s="7">
        <f t="shared" ref="B13:B33" si="0">(A13-($B$8/2)-0.5)*$B$7/$B$8+$B$9</f>
        <v>4.5</v>
      </c>
      <c r="D13" s="7">
        <v>-7.8966999999999996E-2</v>
      </c>
      <c r="E13" s="7">
        <v>6.3555109999999999</v>
      </c>
      <c r="F13" s="7">
        <v>8.6780430000000006</v>
      </c>
      <c r="H13" s="7" t="str">
        <f>IF(A13&lt;$B$3,"",IF(A13&gt;$B$4,"",E13+($B$2-$D13)))</f>
        <v/>
      </c>
      <c r="I13" s="14" t="str">
        <f>IF(A13&lt;$B$3,"",IF(A13&gt;$B$4,"",F13+($B$2-$D13)))</f>
        <v/>
      </c>
      <c r="K13" s="14">
        <v>-3830090</v>
      </c>
      <c r="M13" s="14">
        <v>-496647</v>
      </c>
      <c r="P13" s="15" t="str">
        <f>IF(A13&lt;$B$3,"",IF(A13&gt;$B$4,"",$B$10*K13/M13))</f>
        <v/>
      </c>
      <c r="Q13" s="7" t="str">
        <f>IF(A13&lt;$B$3,"",IF(A13&gt;$B$4,"",$B$11+P13*0.001*($T$5-H13)/($T$5-$T$6)))</f>
        <v/>
      </c>
      <c r="R13" s="7" t="str">
        <f>IF(A13&lt;$B$3,"",IF(A13&gt;$B$4,"",10^-($I$3*SQRT(Q13)/(1+$I$4*SQRT(Q13)))))</f>
        <v/>
      </c>
      <c r="S13" s="7" t="str">
        <f t="shared" ref="S13:S44" si="1">IF(H13&lt;$T$6+$T$7,"",IF(H13&gt;$T$5-$T$7,"",$T$4+LOG10(($T$5-H13)/(H13-$T$6))+LOG10(R13)))</f>
        <v/>
      </c>
      <c r="T13" s="7" t="str">
        <f>IF(AM13="","",($L$5+$L$4*10^($L$3-LOG10(R13)-S13))/(1+10^($L$3-LOG10(R13)-S13)))</f>
        <v/>
      </c>
      <c r="U13" s="7" t="str">
        <f>IF(A13&lt;$B$3,"",IF(A13&gt;$B$4,"",IF(S13="",0,((1/R13)*10^(-S13)))))</f>
        <v/>
      </c>
      <c r="V13" s="7" t="str">
        <f>IF(A13&lt;$B$3,"",IF(A13&gt;$B$4,"",(1/R13^2)*10^($L$3-$L$6)))</f>
        <v/>
      </c>
      <c r="W13" s="7" t="str">
        <f>IF(A13&lt;$B$3,"",IF(A13&gt;$B$4,"",(V13*($B$6+P13*0.001+U13)-U13-SQRT((U13-V13*($B$6+P13*0.001+U13))^2-4*V13*(V13-1)*P13*0.001*($B$6+U13)))/(2*(V13-1)*P13*0.001)))</f>
        <v/>
      </c>
      <c r="X13" s="7" t="str">
        <f t="shared" ref="X13:X33" si="2">IF(W13="","",W13*$L$8+(1-W13)*$L$7)</f>
        <v/>
      </c>
      <c r="Y13" s="7" t="str">
        <f t="shared" ref="Y13:Y44" si="3">IF(S13="","",SQRT($M$6^2+($M$7/(2.303*(H13-$T$5)))^2+($M$8/(2.303*($T$6-H13)))^2+(($T$8*($T$6-$T$5)/(2.303*(H13-$T$5)*($T$6-H13))))^2))</f>
        <v/>
      </c>
      <c r="Z13" s="7" t="str">
        <f t="shared" ref="Z13:Z33" si="4">IF(S13="","",SQRT(((S13-$L$3+LOG10(R13)))^2))</f>
        <v/>
      </c>
      <c r="AA13" s="14"/>
      <c r="AB13" s="14"/>
      <c r="AC13" s="7" t="str">
        <f t="shared" ref="AC13:AC29" si="5">IF(S13="","",SQRT($T$3^2+($T$8/(2.303*(H13-$T$5)))^2+($T$7/(2.303*($T$6-H13)))^2+(($T$8*($T$6-$T$5)/(2.303*(H13-$T$5)*($T$6-H13))))^2))</f>
        <v/>
      </c>
      <c r="AE13" s="16"/>
      <c r="AF13" s="16"/>
      <c r="AG13" s="16"/>
      <c r="AH13" s="16"/>
      <c r="AI13" s="16"/>
      <c r="AJ13" s="16">
        <v>13</v>
      </c>
      <c r="AK13" s="16" t="str">
        <f t="shared" ref="AK13:AK45" si="6">IF(H13="","",AJ13)</f>
        <v/>
      </c>
      <c r="AL13" s="16" t="str">
        <f t="shared" ref="AL13:AL18" si="7">IF(S13="","",IF(S13="","",AJ13))</f>
        <v/>
      </c>
      <c r="AM13" s="62" t="str">
        <f>IF(AC13="","",IF(AC13&gt;$T$9,"",AJ13))</f>
        <v/>
      </c>
      <c r="AN13" s="62" t="str">
        <f t="shared" ref="AN13:AN76" si="8">IF(AM13="","",T13)</f>
        <v/>
      </c>
      <c r="AO13" s="62" t="str">
        <f t="shared" ref="AO13:AO76" si="9">IF(AM13="","",Y13)</f>
        <v/>
      </c>
      <c r="AQ13" s="62"/>
    </row>
    <row r="14" spans="1:45" s="7" customFormat="1">
      <c r="A14" s="7">
        <v>2</v>
      </c>
      <c r="B14" s="7">
        <f t="shared" si="0"/>
        <v>5.5</v>
      </c>
      <c r="D14" s="7">
        <v>-8.2909999999999998E-2</v>
      </c>
      <c r="E14" s="7">
        <v>6.3612909999999996</v>
      </c>
      <c r="F14" s="7">
        <v>9.0191079999999992</v>
      </c>
      <c r="H14" s="7" t="str">
        <f t="shared" ref="H14:H44" si="10">IF(A14&lt;$B$3,"",IF(A14&gt;$B$4,"",E14+($B$2-$D14)))</f>
        <v/>
      </c>
      <c r="I14" s="14" t="str">
        <f t="shared" ref="I14:I44" si="11">IF(A14&lt;$B$3,"",IF(A14&gt;$B$4,"",F14+($B$2-$D14)))</f>
        <v/>
      </c>
      <c r="K14" s="14">
        <v>5310270</v>
      </c>
      <c r="M14" s="14">
        <v>354349</v>
      </c>
      <c r="P14" s="15" t="str">
        <f t="shared" ref="P14:P44" si="12">IF(A14&lt;$B$3,"",IF(A14&gt;$B$4,"",$B$10*K14/M14))</f>
        <v/>
      </c>
      <c r="Q14" s="7" t="str">
        <f t="shared" ref="Q14:Q44" si="13">IF(A14&lt;$B$3,"",IF(A14&gt;$B$4,"",$B$11+P14*0.001*($T$5-H14)/($T$5-$T$6)))</f>
        <v/>
      </c>
      <c r="R14" s="7" t="str">
        <f t="shared" ref="R14:R44" si="14">IF(A14&lt;$B$3,"",IF(A14&gt;$B$4,"",10^-($I$3*SQRT(Q14)/(1+$I$4*SQRT(Q14)))))</f>
        <v/>
      </c>
      <c r="S14" s="7" t="str">
        <f t="shared" si="1"/>
        <v/>
      </c>
      <c r="T14" s="7" t="str">
        <f t="shared" ref="T14:T44" si="15">IF(AM14="","",($L$5+$L$4*10^($L$3-LOG10(R14)-S14))/(1+10^($L$3-LOG10(R14)-S14)))</f>
        <v/>
      </c>
      <c r="U14" s="7" t="str">
        <f t="shared" ref="U14:U45" si="16">IF(A14&lt;$B$3,"",IF(A14&gt;$B$4,"",IF(S14="",0,((1/R14)*10^(-S14)))))</f>
        <v/>
      </c>
      <c r="V14" s="7" t="str">
        <f t="shared" ref="V14:V44" si="17">IF(A14&lt;$B$3,"",IF(A14&gt;$B$4,"",(1/R14^2)*10^($L$3-$L$6)))</f>
        <v/>
      </c>
      <c r="W14" s="7" t="str">
        <f t="shared" ref="W14:W44" si="18">IF(A14&lt;$B$3,"",IF(A14&gt;$B$4,"",(V14*($B$6+P14*0.001+U14)-U14-SQRT((U14-V14*($B$6+P14*0.001+U14))^2-4*V14*(V14-1)*P14*0.001*($B$6+U14)))/(2*(V14-1)*P14*0.001)))</f>
        <v/>
      </c>
      <c r="X14" s="7" t="str">
        <f t="shared" si="2"/>
        <v/>
      </c>
      <c r="Y14" s="7" t="str">
        <f t="shared" si="3"/>
        <v/>
      </c>
      <c r="Z14" s="7" t="str">
        <f t="shared" si="4"/>
        <v/>
      </c>
      <c r="AA14" s="14"/>
      <c r="AB14" s="14"/>
      <c r="AC14" s="7" t="str">
        <f t="shared" si="5"/>
        <v/>
      </c>
      <c r="AE14" s="16"/>
      <c r="AF14" s="16"/>
      <c r="AG14" s="16"/>
      <c r="AH14" s="16"/>
      <c r="AI14" s="16"/>
      <c r="AJ14" s="16">
        <v>14</v>
      </c>
      <c r="AK14" s="16" t="str">
        <f t="shared" si="6"/>
        <v/>
      </c>
      <c r="AL14" s="16" t="str">
        <f t="shared" si="7"/>
        <v/>
      </c>
      <c r="AM14" s="62" t="str">
        <f t="shared" ref="AM14:AM77" si="19">IF(AC14="","",IF(AC14&gt;$T$9,"",AJ14))</f>
        <v/>
      </c>
      <c r="AN14" s="62" t="str">
        <f t="shared" si="8"/>
        <v/>
      </c>
      <c r="AO14" s="62" t="str">
        <f t="shared" si="9"/>
        <v/>
      </c>
      <c r="AQ14" s="62"/>
    </row>
    <row r="15" spans="1:45" s="7" customFormat="1">
      <c r="A15" s="7">
        <v>3</v>
      </c>
      <c r="B15" s="7">
        <f t="shared" si="0"/>
        <v>6.5</v>
      </c>
      <c r="D15" s="7">
        <v>-9.6765000000000004E-2</v>
      </c>
      <c r="E15" s="7">
        <v>6.3586159999999996</v>
      </c>
      <c r="F15" s="7">
        <v>9.0253639999999997</v>
      </c>
      <c r="H15" s="7" t="str">
        <f t="shared" si="10"/>
        <v/>
      </c>
      <c r="I15" s="14" t="str">
        <f t="shared" si="11"/>
        <v/>
      </c>
      <c r="K15" s="14">
        <v>42653900</v>
      </c>
      <c r="M15" s="14">
        <v>7273090</v>
      </c>
      <c r="P15" s="15" t="str">
        <f t="shared" si="12"/>
        <v/>
      </c>
      <c r="Q15" s="7" t="str">
        <f t="shared" si="13"/>
        <v/>
      </c>
      <c r="R15" s="7" t="str">
        <f t="shared" si="14"/>
        <v/>
      </c>
      <c r="S15" s="7" t="str">
        <f t="shared" si="1"/>
        <v/>
      </c>
      <c r="T15" s="7" t="str">
        <f t="shared" si="15"/>
        <v/>
      </c>
      <c r="U15" s="7" t="str">
        <f t="shared" si="16"/>
        <v/>
      </c>
      <c r="V15" s="7" t="str">
        <f t="shared" si="17"/>
        <v/>
      </c>
      <c r="W15" s="7" t="str">
        <f t="shared" si="18"/>
        <v/>
      </c>
      <c r="X15" s="7" t="str">
        <f t="shared" si="2"/>
        <v/>
      </c>
      <c r="Y15" s="7" t="str">
        <f t="shared" si="3"/>
        <v/>
      </c>
      <c r="Z15" s="7" t="str">
        <f t="shared" si="4"/>
        <v/>
      </c>
      <c r="AA15" s="14"/>
      <c r="AB15" s="14"/>
      <c r="AC15" s="7" t="str">
        <f t="shared" si="5"/>
        <v/>
      </c>
      <c r="AE15" s="16"/>
      <c r="AF15" s="16"/>
      <c r="AG15" s="16"/>
      <c r="AH15" s="16"/>
      <c r="AI15" s="16"/>
      <c r="AJ15" s="16">
        <v>15</v>
      </c>
      <c r="AK15" s="16" t="str">
        <f t="shared" si="6"/>
        <v/>
      </c>
      <c r="AL15" s="16" t="str">
        <f t="shared" si="7"/>
        <v/>
      </c>
      <c r="AM15" s="62" t="str">
        <f t="shared" si="19"/>
        <v/>
      </c>
      <c r="AN15" s="62" t="str">
        <f t="shared" si="8"/>
        <v/>
      </c>
      <c r="AO15" s="62" t="str">
        <f t="shared" si="9"/>
        <v/>
      </c>
      <c r="AQ15" s="62"/>
    </row>
    <row r="16" spans="1:45" s="7" customFormat="1">
      <c r="A16" s="7">
        <v>4</v>
      </c>
      <c r="B16" s="7">
        <f t="shared" si="0"/>
        <v>7.5</v>
      </c>
      <c r="D16" s="7">
        <v>-8.0623E-2</v>
      </c>
      <c r="E16" s="7">
        <v>6.3643130000000001</v>
      </c>
      <c r="F16" s="7">
        <v>9.0338229999999999</v>
      </c>
      <c r="H16" s="7" t="str">
        <f t="shared" si="10"/>
        <v/>
      </c>
      <c r="I16" s="14" t="str">
        <f t="shared" si="11"/>
        <v/>
      </c>
      <c r="K16" s="14">
        <v>282344000</v>
      </c>
      <c r="M16" s="14">
        <v>54229500</v>
      </c>
      <c r="P16" s="15" t="str">
        <f t="shared" si="12"/>
        <v/>
      </c>
      <c r="Q16" s="7" t="str">
        <f t="shared" si="13"/>
        <v/>
      </c>
      <c r="R16" s="7" t="str">
        <f t="shared" si="14"/>
        <v/>
      </c>
      <c r="S16" s="7" t="str">
        <f t="shared" si="1"/>
        <v/>
      </c>
      <c r="T16" s="7" t="str">
        <f t="shared" si="15"/>
        <v/>
      </c>
      <c r="U16" s="7" t="str">
        <f t="shared" si="16"/>
        <v/>
      </c>
      <c r="V16" s="7" t="str">
        <f t="shared" si="17"/>
        <v/>
      </c>
      <c r="W16" s="7" t="str">
        <f t="shared" si="18"/>
        <v/>
      </c>
      <c r="X16" s="7" t="str">
        <f t="shared" si="2"/>
        <v/>
      </c>
      <c r="Y16" s="7" t="str">
        <f t="shared" si="3"/>
        <v/>
      </c>
      <c r="Z16" s="7" t="str">
        <f t="shared" si="4"/>
        <v/>
      </c>
      <c r="AA16" s="14"/>
      <c r="AB16" s="14"/>
      <c r="AC16" s="7" t="str">
        <f t="shared" si="5"/>
        <v/>
      </c>
      <c r="AE16" s="16"/>
      <c r="AF16" s="16"/>
      <c r="AG16" s="16"/>
      <c r="AH16" s="16"/>
      <c r="AI16" s="16"/>
      <c r="AJ16" s="16">
        <v>16</v>
      </c>
      <c r="AK16" s="16" t="str">
        <f t="shared" si="6"/>
        <v/>
      </c>
      <c r="AL16" s="16" t="str">
        <f t="shared" si="7"/>
        <v/>
      </c>
      <c r="AM16" s="62" t="str">
        <f t="shared" si="19"/>
        <v/>
      </c>
      <c r="AN16" s="62" t="str">
        <f t="shared" si="8"/>
        <v/>
      </c>
      <c r="AO16" s="62" t="str">
        <f t="shared" si="9"/>
        <v/>
      </c>
      <c r="AQ16" s="62"/>
    </row>
    <row r="17" spans="1:42" s="62" customFormat="1">
      <c r="A17" s="7">
        <v>5</v>
      </c>
      <c r="B17" s="7">
        <f t="shared" si="0"/>
        <v>8.5</v>
      </c>
      <c r="C17" s="7"/>
      <c r="D17" s="7">
        <v>-7.424E-2</v>
      </c>
      <c r="E17" s="7">
        <v>6.3658169999999998</v>
      </c>
      <c r="F17" s="7">
        <v>9.0307300000000001</v>
      </c>
      <c r="H17" s="7" t="str">
        <f t="shared" si="10"/>
        <v/>
      </c>
      <c r="I17" s="14" t="str">
        <f t="shared" si="11"/>
        <v/>
      </c>
      <c r="J17" s="7"/>
      <c r="K17" s="14">
        <v>824051000</v>
      </c>
      <c r="L17" s="7"/>
      <c r="M17" s="14">
        <v>195808000</v>
      </c>
      <c r="N17" s="7"/>
      <c r="O17" s="7"/>
      <c r="P17" s="15" t="str">
        <f t="shared" si="12"/>
        <v/>
      </c>
      <c r="Q17" s="7" t="str">
        <f t="shared" si="13"/>
        <v/>
      </c>
      <c r="R17" s="7" t="str">
        <f t="shared" si="14"/>
        <v/>
      </c>
      <c r="S17" s="7" t="str">
        <f t="shared" si="1"/>
        <v/>
      </c>
      <c r="T17" s="7" t="str">
        <f t="shared" si="15"/>
        <v/>
      </c>
      <c r="U17" s="7" t="str">
        <f t="shared" si="16"/>
        <v/>
      </c>
      <c r="V17" s="7" t="str">
        <f t="shared" si="17"/>
        <v/>
      </c>
      <c r="W17" s="7" t="str">
        <f t="shared" si="18"/>
        <v/>
      </c>
      <c r="X17" s="7" t="str">
        <f t="shared" si="2"/>
        <v/>
      </c>
      <c r="Y17" s="7" t="str">
        <f t="shared" si="3"/>
        <v/>
      </c>
      <c r="Z17" s="7" t="str">
        <f t="shared" si="4"/>
        <v/>
      </c>
      <c r="AA17" s="14"/>
      <c r="AB17" s="14"/>
      <c r="AC17" s="7" t="str">
        <f t="shared" si="5"/>
        <v/>
      </c>
      <c r="AD17" s="7"/>
      <c r="AE17" s="16"/>
      <c r="AF17" s="16"/>
      <c r="AG17" s="16"/>
      <c r="AH17" s="16"/>
      <c r="AI17" s="16"/>
      <c r="AJ17" s="16">
        <v>17</v>
      </c>
      <c r="AK17" s="16" t="str">
        <f t="shared" si="6"/>
        <v/>
      </c>
      <c r="AL17" s="16" t="str">
        <f t="shared" si="7"/>
        <v/>
      </c>
      <c r="AM17" s="62" t="str">
        <f t="shared" si="19"/>
        <v/>
      </c>
      <c r="AN17" s="62" t="str">
        <f t="shared" si="8"/>
        <v/>
      </c>
      <c r="AO17" s="62" t="str">
        <f t="shared" si="9"/>
        <v/>
      </c>
      <c r="AP17" s="7"/>
    </row>
    <row r="18" spans="1:42" s="62" customFormat="1">
      <c r="A18" s="7">
        <v>6</v>
      </c>
      <c r="B18" s="7">
        <f t="shared" si="0"/>
        <v>9.5</v>
      </c>
      <c r="C18" s="7"/>
      <c r="D18" s="7">
        <v>-7.0388000000000006E-2</v>
      </c>
      <c r="E18" s="7">
        <v>6.3665609999999999</v>
      </c>
      <c r="F18" s="7">
        <v>9.0253180000000004</v>
      </c>
      <c r="H18" s="7" t="str">
        <f t="shared" si="10"/>
        <v/>
      </c>
      <c r="I18" s="14" t="str">
        <f t="shared" si="11"/>
        <v/>
      </c>
      <c r="J18" s="7"/>
      <c r="K18" s="14">
        <v>1372580000</v>
      </c>
      <c r="L18" s="7"/>
      <c r="M18" s="14">
        <v>370769000</v>
      </c>
      <c r="N18" s="7"/>
      <c r="O18" s="7"/>
      <c r="P18" s="15" t="str">
        <f t="shared" si="12"/>
        <v/>
      </c>
      <c r="Q18" s="7" t="str">
        <f t="shared" si="13"/>
        <v/>
      </c>
      <c r="R18" s="7" t="str">
        <f t="shared" si="14"/>
        <v/>
      </c>
      <c r="S18" s="7" t="str">
        <f t="shared" si="1"/>
        <v/>
      </c>
      <c r="T18" s="7" t="str">
        <f t="shared" si="15"/>
        <v/>
      </c>
      <c r="U18" s="7" t="str">
        <f t="shared" si="16"/>
        <v/>
      </c>
      <c r="V18" s="7" t="str">
        <f t="shared" si="17"/>
        <v/>
      </c>
      <c r="W18" s="7" t="str">
        <f t="shared" si="18"/>
        <v/>
      </c>
      <c r="X18" s="7" t="str">
        <f t="shared" si="2"/>
        <v/>
      </c>
      <c r="Y18" s="7" t="str">
        <f t="shared" si="3"/>
        <v/>
      </c>
      <c r="Z18" s="7" t="str">
        <f t="shared" si="4"/>
        <v/>
      </c>
      <c r="AA18" s="14"/>
      <c r="AB18" s="14"/>
      <c r="AC18" s="7" t="str">
        <f t="shared" si="5"/>
        <v/>
      </c>
      <c r="AD18" s="7"/>
      <c r="AE18" s="16"/>
      <c r="AF18" s="16"/>
      <c r="AG18" s="16"/>
      <c r="AH18" s="16"/>
      <c r="AI18" s="16"/>
      <c r="AJ18" s="16">
        <v>18</v>
      </c>
      <c r="AK18" s="16" t="str">
        <f t="shared" si="6"/>
        <v/>
      </c>
      <c r="AL18" s="16" t="str">
        <f t="shared" si="7"/>
        <v/>
      </c>
      <c r="AM18" s="62" t="str">
        <f t="shared" si="19"/>
        <v/>
      </c>
      <c r="AN18" s="62" t="str">
        <f t="shared" si="8"/>
        <v/>
      </c>
      <c r="AO18" s="62" t="str">
        <f t="shared" si="9"/>
        <v/>
      </c>
      <c r="AP18" s="7"/>
    </row>
    <row r="19" spans="1:42">
      <c r="A19">
        <v>7</v>
      </c>
      <c r="B19">
        <f t="shared" si="0"/>
        <v>10.5</v>
      </c>
      <c r="D19">
        <v>-6.6654000000000005E-2</v>
      </c>
      <c r="E19">
        <v>6.3665570000000002</v>
      </c>
      <c r="F19">
        <v>9.0159219999999998</v>
      </c>
      <c r="H19">
        <f t="shared" si="10"/>
        <v>6.433211</v>
      </c>
      <c r="I19">
        <f t="shared" si="11"/>
        <v>9.0825759999999995</v>
      </c>
      <c r="K19" s="12">
        <v>1627760000</v>
      </c>
      <c r="M19" s="12">
        <v>498172000</v>
      </c>
      <c r="P19">
        <f t="shared" si="12"/>
        <v>155.20462812040822</v>
      </c>
      <c r="Q19">
        <f t="shared" si="13"/>
        <v>0.10040963140170313</v>
      </c>
      <c r="R19">
        <f t="shared" si="14"/>
        <v>0.79687703539971666</v>
      </c>
      <c r="S19">
        <f t="shared" si="1"/>
        <v>1.4251679446077126</v>
      </c>
      <c r="T19">
        <f t="shared" ca="1" si="15"/>
        <v>9.0766579564808296</v>
      </c>
      <c r="U19">
        <f t="shared" si="16"/>
        <v>4.7145554061164392E-2</v>
      </c>
      <c r="V19">
        <f t="shared" si="17"/>
        <v>4.2187270020264638</v>
      </c>
      <c r="W19">
        <f t="shared" si="18"/>
        <v>0.51041828914373466</v>
      </c>
      <c r="X19">
        <f t="shared" si="2"/>
        <v>6.4333488283536617</v>
      </c>
      <c r="Y19">
        <f t="shared" si="3"/>
        <v>0.42304567927486031</v>
      </c>
      <c r="Z19">
        <f t="shared" si="4"/>
        <v>0.88545074345335995</v>
      </c>
      <c r="AA19" s="12"/>
      <c r="AB19" s="12"/>
      <c r="AC19">
        <f t="shared" ca="1" si="5"/>
        <v>7.8105434523898301E-2</v>
      </c>
      <c r="AJ19" s="1">
        <v>19</v>
      </c>
      <c r="AK19" s="1">
        <f t="shared" si="6"/>
        <v>19</v>
      </c>
      <c r="AL19" s="1">
        <f>IF(S19="","",IF(S19="","",AJ19))</f>
        <v>19</v>
      </c>
      <c r="AM19" s="2">
        <f t="shared" ca="1" si="19"/>
        <v>19</v>
      </c>
      <c r="AN19" s="2">
        <f t="shared" ca="1" si="8"/>
        <v>9.0766579564808296</v>
      </c>
      <c r="AO19" s="2">
        <f t="shared" ca="1" si="9"/>
        <v>0.42304567927486031</v>
      </c>
      <c r="AP19"/>
    </row>
    <row r="20" spans="1:42">
      <c r="A20">
        <v>8</v>
      </c>
      <c r="B20">
        <f t="shared" si="0"/>
        <v>11.5</v>
      </c>
      <c r="D20">
        <v>-6.3936000000000007E-2</v>
      </c>
      <c r="E20">
        <v>6.365399</v>
      </c>
      <c r="F20">
        <v>9.0039040000000004</v>
      </c>
      <c r="H20">
        <f t="shared" si="10"/>
        <v>6.429335</v>
      </c>
      <c r="I20">
        <f t="shared" si="11"/>
        <v>9.0678400000000003</v>
      </c>
      <c r="K20" s="12">
        <v>1627050000</v>
      </c>
      <c r="M20" s="12">
        <v>572035000</v>
      </c>
      <c r="P20">
        <f t="shared" si="12"/>
        <v>135.10515090859826</v>
      </c>
      <c r="Q20">
        <f t="shared" si="13"/>
        <v>9.2361222762394724E-2</v>
      </c>
      <c r="R20">
        <f t="shared" si="14"/>
        <v>0.80003022698280846</v>
      </c>
      <c r="S20">
        <f t="shared" si="1"/>
        <v>1.4757601173111519</v>
      </c>
      <c r="T20">
        <f t="shared" ca="1" si="15"/>
        <v>9.0657686754568427</v>
      </c>
      <c r="U20">
        <f t="shared" si="16"/>
        <v>4.179588126416741E-2</v>
      </c>
      <c r="V20">
        <f t="shared" si="17"/>
        <v>4.1855376567375089</v>
      </c>
      <c r="W20">
        <f t="shared" si="18"/>
        <v>0.54047739458533706</v>
      </c>
      <c r="X20">
        <f t="shared" si="2"/>
        <v>6.4286558915096892</v>
      </c>
      <c r="Y20">
        <f t="shared" si="3"/>
        <v>0.42547263793887907</v>
      </c>
      <c r="Z20">
        <f t="shared" si="4"/>
        <v>0.83314348620253853</v>
      </c>
      <c r="AA20" s="12"/>
      <c r="AB20" s="12"/>
      <c r="AC20">
        <f t="shared" ca="1" si="5"/>
        <v>7.9339011289524641E-2</v>
      </c>
      <c r="AJ20" s="1">
        <v>20</v>
      </c>
      <c r="AK20" s="1">
        <f t="shared" si="6"/>
        <v>20</v>
      </c>
      <c r="AL20" s="1">
        <f t="shared" ref="AL20:AL44" si="20">IF(S20="","",IF(S20="","",AJ20))</f>
        <v>20</v>
      </c>
      <c r="AM20" s="2">
        <f t="shared" ca="1" si="19"/>
        <v>20</v>
      </c>
      <c r="AN20" s="2">
        <f t="shared" ca="1" si="8"/>
        <v>9.0657686754568427</v>
      </c>
      <c r="AO20" s="2">
        <f t="shared" ca="1" si="9"/>
        <v>0.42547263793887907</v>
      </c>
      <c r="AP20"/>
    </row>
    <row r="21" spans="1:42">
      <c r="A21">
        <v>9</v>
      </c>
      <c r="B21">
        <f t="shared" si="0"/>
        <v>12.5</v>
      </c>
      <c r="D21">
        <v>-6.1504000000000003E-2</v>
      </c>
      <c r="E21">
        <v>6.3628179999999999</v>
      </c>
      <c r="F21">
        <v>8.9880700000000004</v>
      </c>
      <c r="H21">
        <f t="shared" si="10"/>
        <v>6.4243220000000001</v>
      </c>
      <c r="I21">
        <f t="shared" si="11"/>
        <v>9.0495739999999998</v>
      </c>
      <c r="K21" s="12">
        <v>1523630000</v>
      </c>
      <c r="M21" s="12">
        <v>610555000</v>
      </c>
      <c r="P21">
        <f t="shared" si="12"/>
        <v>118.53547182481513</v>
      </c>
      <c r="Q21">
        <f t="shared" si="13"/>
        <v>8.6413205508787005E-2</v>
      </c>
      <c r="R21">
        <f t="shared" si="14"/>
        <v>0.8025657321340437</v>
      </c>
      <c r="S21">
        <f t="shared" si="1"/>
        <v>1.542240708080272</v>
      </c>
      <c r="T21">
        <f t="shared" ca="1" si="15"/>
        <v>9.0501149217708612</v>
      </c>
      <c r="U21">
        <f t="shared" si="16"/>
        <v>3.5750216779324544E-2</v>
      </c>
      <c r="V21">
        <f t="shared" si="17"/>
        <v>4.1591331189548066</v>
      </c>
      <c r="W21">
        <f t="shared" si="18"/>
        <v>0.55998672928001825</v>
      </c>
      <c r="X21">
        <f t="shared" si="2"/>
        <v>6.4256100232363327</v>
      </c>
      <c r="Y21">
        <f t="shared" si="3"/>
        <v>0.42946198482516096</v>
      </c>
      <c r="Z21">
        <f t="shared" si="4"/>
        <v>0.76528867904590114</v>
      </c>
      <c r="AA21" s="12"/>
      <c r="AB21" s="12"/>
      <c r="AC21">
        <f t="shared" ca="1" si="5"/>
        <v>8.1348200887276539E-2</v>
      </c>
      <c r="AJ21" s="1">
        <v>21</v>
      </c>
      <c r="AK21" s="1">
        <f t="shared" si="6"/>
        <v>21</v>
      </c>
      <c r="AL21" s="1">
        <f t="shared" si="20"/>
        <v>21</v>
      </c>
      <c r="AM21" s="2">
        <f t="shared" ca="1" si="19"/>
        <v>21</v>
      </c>
      <c r="AN21" s="2">
        <f t="shared" ca="1" si="8"/>
        <v>9.0501149217708612</v>
      </c>
      <c r="AO21" s="2">
        <f t="shared" ca="1" si="9"/>
        <v>0.42946198482516096</v>
      </c>
      <c r="AP21"/>
    </row>
    <row r="22" spans="1:42">
      <c r="A22">
        <v>10</v>
      </c>
      <c r="B22">
        <f t="shared" si="0"/>
        <v>13.5</v>
      </c>
      <c r="D22">
        <v>-5.9554000000000003E-2</v>
      </c>
      <c r="E22">
        <v>6.3599259999999997</v>
      </c>
      <c r="F22">
        <v>8.9695649999999993</v>
      </c>
      <c r="H22">
        <f t="shared" si="10"/>
        <v>6.4194800000000001</v>
      </c>
      <c r="I22">
        <f t="shared" si="11"/>
        <v>9.0291189999999997</v>
      </c>
      <c r="K22" s="12">
        <v>1364280000</v>
      </c>
      <c r="M22" s="12">
        <v>630629000</v>
      </c>
      <c r="P22">
        <f t="shared" si="12"/>
        <v>102.75978427887078</v>
      </c>
      <c r="Q22">
        <f t="shared" si="13"/>
        <v>7.9720970987100986E-2</v>
      </c>
      <c r="R22">
        <f t="shared" si="14"/>
        <v>0.8056618866585068</v>
      </c>
      <c r="S22">
        <f t="shared" si="1"/>
        <v>1.609595212916672</v>
      </c>
      <c r="T22">
        <f t="shared" ca="1" si="15"/>
        <v>9.0323164862911565</v>
      </c>
      <c r="U22">
        <f t="shared" si="16"/>
        <v>3.049663824047924E-2</v>
      </c>
      <c r="V22">
        <f t="shared" si="17"/>
        <v>4.1272274888098934</v>
      </c>
      <c r="W22">
        <f t="shared" si="18"/>
        <v>0.58648040249159294</v>
      </c>
      <c r="X22">
        <f t="shared" si="2"/>
        <v>6.4214737346369173</v>
      </c>
      <c r="Y22">
        <f t="shared" si="3"/>
        <v>0.43458322108916181</v>
      </c>
      <c r="Z22">
        <f t="shared" si="4"/>
        <v>0.69626196752602088</v>
      </c>
      <c r="AA22" s="12"/>
      <c r="AB22" s="12"/>
      <c r="AC22">
        <f t="shared" ca="1" si="5"/>
        <v>8.3889375214715248E-2</v>
      </c>
      <c r="AJ22" s="1">
        <v>22</v>
      </c>
      <c r="AK22" s="1">
        <f t="shared" si="6"/>
        <v>22</v>
      </c>
      <c r="AL22" s="1">
        <f t="shared" si="20"/>
        <v>22</v>
      </c>
      <c r="AM22" s="2">
        <f t="shared" ca="1" si="19"/>
        <v>22</v>
      </c>
      <c r="AN22" s="2">
        <f t="shared" ca="1" si="8"/>
        <v>9.0323164862911565</v>
      </c>
      <c r="AO22" s="2">
        <f t="shared" ca="1" si="9"/>
        <v>0.43458322108916181</v>
      </c>
      <c r="AP22"/>
    </row>
    <row r="23" spans="1:42">
      <c r="A23">
        <v>11</v>
      </c>
      <c r="B23">
        <f t="shared" si="0"/>
        <v>14.5</v>
      </c>
      <c r="D23">
        <v>-5.7703999999999998E-2</v>
      </c>
      <c r="E23">
        <v>6.3571289999999996</v>
      </c>
      <c r="F23">
        <v>8.9476060000000004</v>
      </c>
      <c r="H23">
        <f t="shared" si="10"/>
        <v>6.4148329999999998</v>
      </c>
      <c r="I23">
        <f t="shared" si="11"/>
        <v>9.0053099999999997</v>
      </c>
      <c r="K23" s="12">
        <v>1175980000</v>
      </c>
      <c r="M23" s="12">
        <v>648307000</v>
      </c>
      <c r="P23">
        <f t="shared" si="12"/>
        <v>86.161417353198402</v>
      </c>
      <c r="Q23">
        <f t="shared" si="13"/>
        <v>7.1257571989538387E-2</v>
      </c>
      <c r="R23">
        <f t="shared" si="14"/>
        <v>0.81001592489001095</v>
      </c>
      <c r="S23">
        <f t="shared" si="1"/>
        <v>1.6784903320342099</v>
      </c>
      <c r="T23">
        <f t="shared" ca="1" si="15"/>
        <v>9.0118699773425721</v>
      </c>
      <c r="U23">
        <f t="shared" si="16"/>
        <v>2.5883089304600777E-2</v>
      </c>
      <c r="V23">
        <f t="shared" si="17"/>
        <v>4.0829769776350924</v>
      </c>
      <c r="W23">
        <f t="shared" si="18"/>
        <v>0.62859978863222032</v>
      </c>
      <c r="X23">
        <f t="shared" si="2"/>
        <v>6.4148979029160147</v>
      </c>
      <c r="Y23">
        <f t="shared" si="3"/>
        <v>0.44121037382595713</v>
      </c>
      <c r="Z23">
        <f t="shared" si="4"/>
        <v>0.6250261102465029</v>
      </c>
      <c r="AA23" s="12"/>
      <c r="AB23" s="12"/>
      <c r="AC23">
        <f t="shared" ca="1" si="5"/>
        <v>8.7114114680740207E-2</v>
      </c>
      <c r="AJ23" s="1">
        <v>23</v>
      </c>
      <c r="AK23" s="1">
        <f t="shared" si="6"/>
        <v>23</v>
      </c>
      <c r="AL23" s="1">
        <f t="shared" si="20"/>
        <v>23</v>
      </c>
      <c r="AM23" s="2">
        <f t="shared" ca="1" si="19"/>
        <v>23</v>
      </c>
      <c r="AN23" s="2">
        <f t="shared" ca="1" si="8"/>
        <v>9.0118699773425721</v>
      </c>
      <c r="AO23" s="2">
        <f t="shared" ca="1" si="9"/>
        <v>0.44121037382595713</v>
      </c>
      <c r="AP23"/>
    </row>
    <row r="24" spans="1:42">
      <c r="A24">
        <v>12</v>
      </c>
      <c r="B24">
        <f t="shared" si="0"/>
        <v>15.5</v>
      </c>
      <c r="D24">
        <v>-5.6094999999999999E-2</v>
      </c>
      <c r="E24">
        <v>6.3540419999999997</v>
      </c>
      <c r="F24">
        <v>8.9219000000000008</v>
      </c>
      <c r="H24">
        <f t="shared" si="10"/>
        <v>6.4101369999999998</v>
      </c>
      <c r="I24">
        <f t="shared" si="11"/>
        <v>8.9779949999999999</v>
      </c>
      <c r="K24" s="12">
        <v>1001380000</v>
      </c>
      <c r="M24" s="12">
        <v>669978000</v>
      </c>
      <c r="P24">
        <f t="shared" si="12"/>
        <v>70.995689410697068</v>
      </c>
      <c r="Q24">
        <f t="shared" si="13"/>
        <v>6.2805407663411E-2</v>
      </c>
      <c r="R24">
        <f t="shared" si="14"/>
        <v>0.8149673421784186</v>
      </c>
      <c r="S24">
        <f t="shared" si="1"/>
        <v>1.7530825864951436</v>
      </c>
      <c r="T24">
        <f t="shared" ca="1" si="15"/>
        <v>8.9872440562829858</v>
      </c>
      <c r="U24">
        <f t="shared" si="16"/>
        <v>2.1665923616618302E-2</v>
      </c>
      <c r="V24">
        <f t="shared" si="17"/>
        <v>4.0335146053950659</v>
      </c>
      <c r="W24">
        <f t="shared" si="18"/>
        <v>0.67632093221082945</v>
      </c>
      <c r="X24">
        <f t="shared" si="2"/>
        <v>6.4074475044545034</v>
      </c>
      <c r="Y24">
        <f t="shared" si="3"/>
        <v>0.45047436461905405</v>
      </c>
      <c r="Z24">
        <f t="shared" si="4"/>
        <v>0.54778720716504392</v>
      </c>
      <c r="AA24" s="12"/>
      <c r="AB24" s="12"/>
      <c r="AC24">
        <f t="shared" ca="1" si="5"/>
        <v>9.1509989757942056E-2</v>
      </c>
      <c r="AJ24" s="1">
        <v>24</v>
      </c>
      <c r="AK24" s="1">
        <f t="shared" si="6"/>
        <v>24</v>
      </c>
      <c r="AL24" s="1">
        <f t="shared" si="20"/>
        <v>24</v>
      </c>
      <c r="AM24" s="2">
        <f t="shared" ca="1" si="19"/>
        <v>24</v>
      </c>
      <c r="AN24" s="2">
        <f t="shared" ca="1" si="8"/>
        <v>8.9872440562829858</v>
      </c>
      <c r="AO24" s="2">
        <f t="shared" ca="1" si="9"/>
        <v>0.45047436461905405</v>
      </c>
      <c r="AP24"/>
    </row>
    <row r="25" spans="1:42">
      <c r="A25">
        <v>13</v>
      </c>
      <c r="B25">
        <f t="shared" si="0"/>
        <v>16.5</v>
      </c>
      <c r="D25">
        <v>-5.4692999999999999E-2</v>
      </c>
      <c r="E25">
        <v>6.3493959999999996</v>
      </c>
      <c r="F25">
        <v>8.9057949999999995</v>
      </c>
      <c r="H25">
        <f t="shared" si="10"/>
        <v>6.4040889999999999</v>
      </c>
      <c r="I25">
        <f t="shared" si="11"/>
        <v>8.9604879999999998</v>
      </c>
      <c r="K25" s="12">
        <v>849209000</v>
      </c>
      <c r="M25" s="12">
        <v>692708000</v>
      </c>
      <c r="P25">
        <f t="shared" si="12"/>
        <v>58.231502306888331</v>
      </c>
      <c r="Q25">
        <f t="shared" si="13"/>
        <v>5.5773036350969266E-2</v>
      </c>
      <c r="R25">
        <f t="shared" si="14"/>
        <v>0.81966776809422015</v>
      </c>
      <c r="S25">
        <f t="shared" si="1"/>
        <v>1.8578864168770415</v>
      </c>
      <c r="T25">
        <f t="shared" ca="1" si="15"/>
        <v>8.9487861470972572</v>
      </c>
      <c r="U25">
        <f t="shared" si="16"/>
        <v>1.6922936526403125E-2</v>
      </c>
      <c r="V25">
        <f t="shared" si="17"/>
        <v>3.9873864642812578</v>
      </c>
      <c r="W25">
        <f t="shared" si="18"/>
        <v>0.71346806591128675</v>
      </c>
      <c r="X25">
        <f t="shared" si="2"/>
        <v>6.4016479588649142</v>
      </c>
      <c r="Y25">
        <f t="shared" si="3"/>
        <v>0.46870922016203653</v>
      </c>
      <c r="Z25">
        <f t="shared" si="4"/>
        <v>0.44048572498127481</v>
      </c>
      <c r="AA25" s="12"/>
      <c r="AB25" s="12"/>
      <c r="AC25">
        <f t="shared" ca="1" si="5"/>
        <v>9.9835549401199986E-2</v>
      </c>
      <c r="AJ25" s="1">
        <v>25</v>
      </c>
      <c r="AK25" s="1">
        <f t="shared" si="6"/>
        <v>25</v>
      </c>
      <c r="AL25" s="1">
        <f t="shared" si="20"/>
        <v>25</v>
      </c>
      <c r="AM25" s="2">
        <f t="shared" ca="1" si="19"/>
        <v>25</v>
      </c>
      <c r="AN25" s="2">
        <f t="shared" ca="1" si="8"/>
        <v>8.9487861470972572</v>
      </c>
      <c r="AO25" s="2">
        <f t="shared" ca="1" si="9"/>
        <v>0.46870922016203653</v>
      </c>
      <c r="AP25"/>
    </row>
    <row r="26" spans="1:42">
      <c r="A26">
        <v>14</v>
      </c>
      <c r="B26">
        <f t="shared" si="0"/>
        <v>17.5</v>
      </c>
      <c r="D26">
        <v>-5.3623999999999998E-2</v>
      </c>
      <c r="E26">
        <v>6.3433859999999997</v>
      </c>
      <c r="F26">
        <v>8.8692510000000002</v>
      </c>
      <c r="H26">
        <f t="shared" si="10"/>
        <v>6.3970099999999999</v>
      </c>
      <c r="I26">
        <f t="shared" si="11"/>
        <v>8.9228749999999994</v>
      </c>
      <c r="K26" s="12">
        <v>718346000</v>
      </c>
      <c r="M26" s="12">
        <v>723257000</v>
      </c>
      <c r="P26">
        <f t="shared" si="12"/>
        <v>47.177469419583907</v>
      </c>
      <c r="Q26">
        <f t="shared" si="13"/>
        <v>4.9418096950970644E-2</v>
      </c>
      <c r="R26">
        <f t="shared" si="14"/>
        <v>0.82449120850062485</v>
      </c>
      <c r="S26">
        <f t="shared" si="1"/>
        <v>2.0011584897133421</v>
      </c>
      <c r="T26" t="str">
        <f t="shared" ca="1" si="15"/>
        <v/>
      </c>
      <c r="U26">
        <f t="shared" si="16"/>
        <v>1.2096381662364552E-2</v>
      </c>
      <c r="V26">
        <f t="shared" si="17"/>
        <v>3.9408688967189587</v>
      </c>
      <c r="W26">
        <f t="shared" si="18"/>
        <v>0.74418681149894295</v>
      </c>
      <c r="X26">
        <f t="shared" si="2"/>
        <v>6.3968520366027235</v>
      </c>
      <c r="Y26">
        <f t="shared" si="3"/>
        <v>0.5079698009169944</v>
      </c>
      <c r="Z26">
        <f t="shared" si="4"/>
        <v>0.294665480597392</v>
      </c>
      <c r="AA26" s="12"/>
      <c r="AB26" s="12"/>
      <c r="AC26">
        <f t="shared" ca="1" si="5"/>
        <v>0.1166568379472358</v>
      </c>
      <c r="AJ26" s="1">
        <v>26</v>
      </c>
      <c r="AK26" s="1">
        <f t="shared" si="6"/>
        <v>26</v>
      </c>
      <c r="AL26" s="1">
        <f t="shared" si="20"/>
        <v>26</v>
      </c>
      <c r="AM26" s="2" t="str">
        <f t="shared" ca="1" si="19"/>
        <v/>
      </c>
      <c r="AN26" s="2" t="str">
        <f t="shared" ca="1" si="8"/>
        <v/>
      </c>
      <c r="AO26" s="2" t="str">
        <f t="shared" ca="1" si="9"/>
        <v/>
      </c>
      <c r="AP26"/>
    </row>
    <row r="27" spans="1:42">
      <c r="A27">
        <v>15</v>
      </c>
      <c r="B27">
        <f t="shared" si="0"/>
        <v>18.5</v>
      </c>
      <c r="D27">
        <v>-5.2845999999999997E-2</v>
      </c>
      <c r="E27">
        <v>6.3384749999999999</v>
      </c>
      <c r="F27">
        <v>8.8225619999999996</v>
      </c>
      <c r="H27">
        <f t="shared" si="10"/>
        <v>6.3913209999999996</v>
      </c>
      <c r="I27">
        <f t="shared" si="11"/>
        <v>8.8754080000000002</v>
      </c>
      <c r="K27" s="12">
        <v>594572000</v>
      </c>
      <c r="M27" s="12">
        <v>743631000</v>
      </c>
      <c r="P27">
        <f t="shared" si="12"/>
        <v>37.978742144961679</v>
      </c>
      <c r="Q27">
        <f t="shared" si="13"/>
        <v>4.3242355279429726E-2</v>
      </c>
      <c r="R27">
        <f t="shared" si="14"/>
        <v>0.82984468495293717</v>
      </c>
      <c r="S27">
        <f t="shared" si="1"/>
        <v>2.1443448421449798</v>
      </c>
      <c r="T27" t="str">
        <f t="shared" ca="1" si="15"/>
        <v/>
      </c>
      <c r="U27">
        <f t="shared" si="16"/>
        <v>8.6428771727323148E-3</v>
      </c>
      <c r="V27">
        <f t="shared" si="17"/>
        <v>3.8901864067624925</v>
      </c>
      <c r="W27">
        <f t="shared" si="18"/>
        <v>0.77944520665637274</v>
      </c>
      <c r="X27">
        <f t="shared" si="2"/>
        <v>6.3913473677423989</v>
      </c>
      <c r="Y27">
        <f t="shared" si="3"/>
        <v>0.57215020538412664</v>
      </c>
      <c r="Z27">
        <f t="shared" si="4"/>
        <v>0.14866834057764655</v>
      </c>
      <c r="AA27" s="12"/>
      <c r="AB27" s="12"/>
      <c r="AC27">
        <f t="shared" ca="1" si="5"/>
        <v>0.14207461849534295</v>
      </c>
      <c r="AJ27" s="1">
        <v>27</v>
      </c>
      <c r="AK27" s="1">
        <f t="shared" si="6"/>
        <v>27</v>
      </c>
      <c r="AL27" s="1">
        <f t="shared" si="20"/>
        <v>27</v>
      </c>
      <c r="AM27" s="2" t="str">
        <f t="shared" ca="1" si="19"/>
        <v/>
      </c>
      <c r="AN27" s="2" t="str">
        <f t="shared" ca="1" si="8"/>
        <v/>
      </c>
      <c r="AO27" s="2" t="str">
        <f t="shared" ca="1" si="9"/>
        <v/>
      </c>
      <c r="AP27"/>
    </row>
    <row r="28" spans="1:42">
      <c r="A28">
        <v>16</v>
      </c>
      <c r="B28">
        <f t="shared" si="0"/>
        <v>19.5</v>
      </c>
      <c r="D28">
        <v>-5.2399000000000001E-2</v>
      </c>
      <c r="E28">
        <v>6.3339619999999996</v>
      </c>
      <c r="F28">
        <v>8.7667059999999992</v>
      </c>
      <c r="H28">
        <f t="shared" si="10"/>
        <v>6.386361</v>
      </c>
      <c r="I28">
        <f t="shared" si="11"/>
        <v>8.8191049999999986</v>
      </c>
      <c r="K28" s="12">
        <v>490142000</v>
      </c>
      <c r="M28" s="12">
        <v>762528000</v>
      </c>
      <c r="P28">
        <f t="shared" si="12"/>
        <v>30.532314878929036</v>
      </c>
      <c r="Q28">
        <f t="shared" si="13"/>
        <v>3.7783000713929246E-2</v>
      </c>
      <c r="R28">
        <f t="shared" si="14"/>
        <v>0.83527800547194797</v>
      </c>
      <c r="S28">
        <f t="shared" si="1"/>
        <v>2.3054892329341148</v>
      </c>
      <c r="T28" t="str">
        <f t="shared" ca="1" si="15"/>
        <v/>
      </c>
      <c r="U28">
        <f t="shared" si="16"/>
        <v>5.924882218139165E-3</v>
      </c>
      <c r="V28">
        <f t="shared" si="17"/>
        <v>3.8397412025025219</v>
      </c>
      <c r="W28">
        <f t="shared" si="18"/>
        <v>0.81155580008277983</v>
      </c>
      <c r="X28">
        <f t="shared" si="2"/>
        <v>6.3863341451345157</v>
      </c>
      <c r="Y28">
        <f t="shared" si="3"/>
        <v>0.69072638781587625</v>
      </c>
      <c r="Z28">
        <f t="shared" si="4"/>
        <v>1.5310279194239704E-2</v>
      </c>
      <c r="AA28" s="12"/>
      <c r="AB28" s="12"/>
      <c r="AC28">
        <f t="shared" ca="1" si="5"/>
        <v>0.18540560973730871</v>
      </c>
      <c r="AJ28" s="1">
        <v>28</v>
      </c>
      <c r="AK28" s="1">
        <f t="shared" si="6"/>
        <v>28</v>
      </c>
      <c r="AL28" s="1">
        <f t="shared" si="20"/>
        <v>28</v>
      </c>
      <c r="AM28" s="2" t="str">
        <f t="shared" ca="1" si="19"/>
        <v/>
      </c>
      <c r="AN28" s="2" t="str">
        <f t="shared" ca="1" si="8"/>
        <v/>
      </c>
      <c r="AO28" s="2" t="str">
        <f t="shared" ca="1" si="9"/>
        <v/>
      </c>
      <c r="AP28"/>
    </row>
    <row r="29" spans="1:42">
      <c r="A29">
        <v>17</v>
      </c>
      <c r="B29">
        <f t="shared" si="0"/>
        <v>20.5</v>
      </c>
      <c r="D29">
        <v>-5.1845000000000002E-2</v>
      </c>
      <c r="E29">
        <v>6.3294110000000003</v>
      </c>
      <c r="F29">
        <v>8.7450399999999995</v>
      </c>
      <c r="H29">
        <f t="shared" si="10"/>
        <v>6.3812560000000005</v>
      </c>
      <c r="I29">
        <f t="shared" si="11"/>
        <v>8.7968849999999996</v>
      </c>
      <c r="K29" s="12">
        <v>385954000</v>
      </c>
      <c r="M29" s="12">
        <v>782325000</v>
      </c>
      <c r="P29">
        <f t="shared" si="12"/>
        <v>23.433758348512448</v>
      </c>
      <c r="Q29">
        <f t="shared" si="13"/>
        <v>3.2159731549736961E-2</v>
      </c>
      <c r="R29">
        <f t="shared" si="14"/>
        <v>0.8417759404745766</v>
      </c>
      <c r="S29">
        <f t="shared" si="1"/>
        <v>2.544685846974267</v>
      </c>
      <c r="T29" t="str">
        <f t="shared" ca="1" si="15"/>
        <v/>
      </c>
      <c r="U29">
        <f t="shared" si="16"/>
        <v>3.3893595677845652E-3</v>
      </c>
      <c r="V29">
        <f t="shared" si="17"/>
        <v>3.7806896483050476</v>
      </c>
      <c r="W29">
        <f t="shared" si="18"/>
        <v>0.84467194647133625</v>
      </c>
      <c r="X29">
        <f t="shared" si="2"/>
        <v>6.3811639319417397</v>
      </c>
      <c r="Y29">
        <f t="shared" si="3"/>
        <v>1.01114263403947</v>
      </c>
      <c r="Z29">
        <f t="shared" si="4"/>
        <v>0.25787235615741722</v>
      </c>
      <c r="AA29" s="12"/>
      <c r="AB29" s="12"/>
      <c r="AC29">
        <f t="shared" ca="1" si="5"/>
        <v>0.29323425564407846</v>
      </c>
      <c r="AJ29" s="1">
        <v>29</v>
      </c>
      <c r="AK29" s="1">
        <f t="shared" si="6"/>
        <v>29</v>
      </c>
      <c r="AL29" s="1">
        <f t="shared" si="20"/>
        <v>29</v>
      </c>
      <c r="AM29" s="2" t="str">
        <f t="shared" ca="1" si="19"/>
        <v/>
      </c>
      <c r="AN29" s="2" t="str">
        <f t="shared" ca="1" si="8"/>
        <v/>
      </c>
      <c r="AO29" s="2" t="str">
        <f t="shared" ca="1" si="9"/>
        <v/>
      </c>
      <c r="AP29"/>
    </row>
    <row r="30" spans="1:42">
      <c r="A30">
        <v>18</v>
      </c>
      <c r="B30">
        <f t="shared" si="0"/>
        <v>21.5</v>
      </c>
      <c r="D30">
        <v>-5.1400000000000001E-2</v>
      </c>
      <c r="E30">
        <v>6.3253729999999999</v>
      </c>
      <c r="F30">
        <v>8.6769839999999991</v>
      </c>
      <c r="H30">
        <f t="shared" si="10"/>
        <v>6.376773</v>
      </c>
      <c r="I30">
        <f t="shared" si="11"/>
        <v>8.7283839999999984</v>
      </c>
      <c r="K30" s="12">
        <v>301510000</v>
      </c>
      <c r="M30" s="12">
        <v>791437000</v>
      </c>
      <c r="P30">
        <f t="shared" si="12"/>
        <v>18.095849701239644</v>
      </c>
      <c r="Q30">
        <f t="shared" si="13"/>
        <v>2.76790039933296E-2</v>
      </c>
      <c r="R30">
        <f t="shared" si="14"/>
        <v>0.84781881541340209</v>
      </c>
      <c r="S30" t="str">
        <f t="shared" si="1"/>
        <v/>
      </c>
      <c r="T30" t="str">
        <f t="shared" si="15"/>
        <v/>
      </c>
      <c r="U30">
        <f t="shared" si="16"/>
        <v>0</v>
      </c>
      <c r="V30">
        <f t="shared" si="17"/>
        <v>3.7269875708798024</v>
      </c>
      <c r="W30">
        <f t="shared" si="18"/>
        <v>0.85520254921629646</v>
      </c>
      <c r="X30">
        <f t="shared" si="2"/>
        <v>6.3795198559492894</v>
      </c>
      <c r="Y30" t="str">
        <f t="shared" si="3"/>
        <v/>
      </c>
      <c r="Z30" t="str">
        <f t="shared" si="4"/>
        <v/>
      </c>
      <c r="AA30" s="12"/>
      <c r="AB30" s="12"/>
      <c r="AC30" t="str">
        <f t="shared" ref="AC30:AC44" si="21">IF(S30="","",SQRT($AC$6^2+($T$8/(2.303*(H30-$T$5)))^2+($AC$7/(2.303*($T$6-H30)))^2+(($T$8*($T$6-$T$5)/(2.303*(H30-$T$5)*($T$6-H30))))^2))</f>
        <v/>
      </c>
      <c r="AJ30" s="1">
        <v>30</v>
      </c>
      <c r="AK30" s="1">
        <f t="shared" si="6"/>
        <v>30</v>
      </c>
      <c r="AL30" s="1" t="str">
        <f t="shared" si="20"/>
        <v/>
      </c>
      <c r="AM30" s="2" t="str">
        <f t="shared" si="19"/>
        <v/>
      </c>
      <c r="AN30" s="2" t="str">
        <f t="shared" si="8"/>
        <v/>
      </c>
      <c r="AO30" s="2" t="str">
        <f t="shared" si="9"/>
        <v/>
      </c>
      <c r="AP30"/>
    </row>
    <row r="31" spans="1:42">
      <c r="A31">
        <v>19</v>
      </c>
      <c r="B31">
        <f t="shared" si="0"/>
        <v>22.5</v>
      </c>
      <c r="D31">
        <v>-5.1211E-2</v>
      </c>
      <c r="E31">
        <v>6.3215469999999998</v>
      </c>
      <c r="F31">
        <v>8.606147</v>
      </c>
      <c r="H31">
        <f t="shared" si="10"/>
        <v>6.3727580000000001</v>
      </c>
      <c r="I31">
        <f t="shared" si="11"/>
        <v>8.6573580000000003</v>
      </c>
      <c r="K31" s="12">
        <v>235350000</v>
      </c>
      <c r="M31" s="12">
        <v>800717000</v>
      </c>
      <c r="P31">
        <f t="shared" si="12"/>
        <v>13.961393351208979</v>
      </c>
      <c r="Q31">
        <f t="shared" si="13"/>
        <v>2.4031555454243882E-2</v>
      </c>
      <c r="R31">
        <f t="shared" si="14"/>
        <v>0.85348773931475219</v>
      </c>
      <c r="S31" t="str">
        <f t="shared" si="1"/>
        <v/>
      </c>
      <c r="T31" t="str">
        <f t="shared" si="15"/>
        <v/>
      </c>
      <c r="U31">
        <f t="shared" si="16"/>
        <v>0</v>
      </c>
      <c r="V31">
        <f t="shared" si="17"/>
        <v>3.6776421822798082</v>
      </c>
      <c r="W31">
        <f t="shared" si="18"/>
        <v>0.89072891333921345</v>
      </c>
      <c r="X31">
        <f t="shared" si="2"/>
        <v>6.3739733507996705</v>
      </c>
      <c r="Y31" t="str">
        <f t="shared" si="3"/>
        <v/>
      </c>
      <c r="Z31" t="str">
        <f t="shared" si="4"/>
        <v/>
      </c>
      <c r="AA31" s="12"/>
      <c r="AB31" s="12"/>
      <c r="AC31" t="str">
        <f t="shared" si="21"/>
        <v/>
      </c>
      <c r="AJ31" s="1">
        <v>31</v>
      </c>
      <c r="AK31" s="1">
        <f t="shared" si="6"/>
        <v>31</v>
      </c>
      <c r="AL31" s="1" t="str">
        <f t="shared" si="20"/>
        <v/>
      </c>
      <c r="AM31" s="2" t="str">
        <f t="shared" si="19"/>
        <v/>
      </c>
      <c r="AN31" s="2" t="str">
        <f t="shared" si="8"/>
        <v/>
      </c>
      <c r="AO31" s="2" t="str">
        <f t="shared" si="9"/>
        <v/>
      </c>
      <c r="AP31"/>
    </row>
    <row r="32" spans="1:42">
      <c r="A32">
        <v>20</v>
      </c>
      <c r="B32">
        <f t="shared" si="0"/>
        <v>23.5</v>
      </c>
      <c r="D32">
        <v>-5.1253E-2</v>
      </c>
      <c r="E32">
        <v>6.3181190000000003</v>
      </c>
      <c r="F32">
        <v>8.5813279999999992</v>
      </c>
      <c r="H32">
        <f t="shared" si="10"/>
        <v>6.3693720000000003</v>
      </c>
      <c r="I32">
        <f t="shared" si="11"/>
        <v>8.6325810000000001</v>
      </c>
      <c r="K32" s="12">
        <v>174837000</v>
      </c>
      <c r="M32" s="12">
        <v>807416000</v>
      </c>
      <c r="P32">
        <f t="shared" si="12"/>
        <v>10.285599368850754</v>
      </c>
      <c r="Q32">
        <f t="shared" si="13"/>
        <v>2.0580695471115368E-2</v>
      </c>
      <c r="R32">
        <f t="shared" si="14"/>
        <v>0.85966486556317034</v>
      </c>
      <c r="S32" t="str">
        <f t="shared" si="1"/>
        <v/>
      </c>
      <c r="T32" t="str">
        <f t="shared" si="15"/>
        <v/>
      </c>
      <c r="U32">
        <f t="shared" si="16"/>
        <v>0</v>
      </c>
      <c r="V32">
        <f t="shared" si="17"/>
        <v>3.624980631320676</v>
      </c>
      <c r="W32">
        <f t="shared" si="18"/>
        <v>0.92113161465938287</v>
      </c>
      <c r="X32">
        <f t="shared" si="2"/>
        <v>6.3692267705177361</v>
      </c>
      <c r="Y32" t="str">
        <f t="shared" si="3"/>
        <v/>
      </c>
      <c r="Z32" t="str">
        <f t="shared" si="4"/>
        <v/>
      </c>
      <c r="AA32" s="12"/>
      <c r="AB32" s="12"/>
      <c r="AC32" t="str">
        <f t="shared" si="21"/>
        <v/>
      </c>
      <c r="AJ32" s="1">
        <v>32</v>
      </c>
      <c r="AK32" s="1">
        <f t="shared" si="6"/>
        <v>32</v>
      </c>
      <c r="AL32" s="1" t="str">
        <f t="shared" si="20"/>
        <v/>
      </c>
      <c r="AM32" s="2" t="str">
        <f t="shared" si="19"/>
        <v/>
      </c>
      <c r="AN32" s="2" t="str">
        <f t="shared" si="8"/>
        <v/>
      </c>
      <c r="AO32" s="2" t="str">
        <f t="shared" si="9"/>
        <v/>
      </c>
      <c r="AP32"/>
    </row>
    <row r="33" spans="1:73">
      <c r="A33">
        <v>21</v>
      </c>
      <c r="B33">
        <f t="shared" si="0"/>
        <v>24.5</v>
      </c>
      <c r="D33">
        <v>-5.1101000000000001E-2</v>
      </c>
      <c r="E33">
        <v>6.315423</v>
      </c>
      <c r="F33">
        <v>8.5170340000000007</v>
      </c>
      <c r="H33">
        <f t="shared" si="10"/>
        <v>6.3665240000000001</v>
      </c>
      <c r="I33">
        <f t="shared" si="11"/>
        <v>8.5681349999999998</v>
      </c>
      <c r="K33" s="12">
        <v>128393000</v>
      </c>
      <c r="M33" s="12">
        <v>798958000</v>
      </c>
      <c r="P33">
        <f t="shared" si="12"/>
        <v>7.6332767179250975</v>
      </c>
      <c r="Q33">
        <f t="shared" si="13"/>
        <v>1.8004215152859805E-2</v>
      </c>
      <c r="R33">
        <f t="shared" si="14"/>
        <v>0.86494604978448653</v>
      </c>
      <c r="S33" t="str">
        <f t="shared" si="1"/>
        <v/>
      </c>
      <c r="T33" t="str">
        <f t="shared" si="15"/>
        <v/>
      </c>
      <c r="U33">
        <f t="shared" si="16"/>
        <v>0</v>
      </c>
      <c r="V33">
        <f t="shared" si="17"/>
        <v>3.5808489880683929</v>
      </c>
      <c r="W33">
        <f t="shared" si="18"/>
        <v>0.94230480844161202</v>
      </c>
      <c r="X33">
        <f t="shared" si="2"/>
        <v>6.3659211345134237</v>
      </c>
      <c r="Y33" t="str">
        <f t="shared" si="3"/>
        <v/>
      </c>
      <c r="Z33" t="str">
        <f t="shared" si="4"/>
        <v/>
      </c>
      <c r="AA33" s="12"/>
      <c r="AB33" s="12"/>
      <c r="AC33" t="str">
        <f t="shared" si="21"/>
        <v/>
      </c>
      <c r="AJ33" s="1">
        <v>33</v>
      </c>
      <c r="AK33" s="1">
        <f t="shared" si="6"/>
        <v>33</v>
      </c>
      <c r="AL33" s="1" t="str">
        <f t="shared" si="20"/>
        <v/>
      </c>
      <c r="AM33" s="2" t="str">
        <f t="shared" si="19"/>
        <v/>
      </c>
      <c r="AN33" s="2" t="str">
        <f t="shared" si="8"/>
        <v/>
      </c>
      <c r="AO33" s="2" t="str">
        <f t="shared" si="9"/>
        <v/>
      </c>
      <c r="AP33"/>
    </row>
    <row r="34" spans="1:73">
      <c r="A34">
        <v>22</v>
      </c>
      <c r="B34">
        <f t="shared" ref="B34:B44" si="22">(A34-($B$8/2)-0.5)*$B$7/$B$8+$B$9</f>
        <v>25.5</v>
      </c>
      <c r="D34">
        <v>-5.0970000000000001E-2</v>
      </c>
      <c r="E34">
        <v>6.3134189999999997</v>
      </c>
      <c r="F34">
        <v>8.4609240000000003</v>
      </c>
      <c r="H34">
        <f t="shared" si="10"/>
        <v>6.3643890000000001</v>
      </c>
      <c r="I34">
        <f t="shared" si="11"/>
        <v>8.5118939999999998</v>
      </c>
      <c r="K34">
        <v>100852000</v>
      </c>
      <c r="M34">
        <v>790481000</v>
      </c>
      <c r="P34">
        <f t="shared" si="12"/>
        <v>6.0601962602516695</v>
      </c>
      <c r="Q34">
        <f t="shared" si="13"/>
        <v>1.6445118401444594E-2</v>
      </c>
      <c r="R34">
        <f t="shared" si="14"/>
        <v>0.86849106969331846</v>
      </c>
      <c r="S34" t="str">
        <f t="shared" si="1"/>
        <v/>
      </c>
      <c r="T34" t="str">
        <f t="shared" si="15"/>
        <v/>
      </c>
      <c r="U34">
        <f t="shared" si="16"/>
        <v>0</v>
      </c>
      <c r="V34">
        <f t="shared" si="17"/>
        <v>3.5516759228615391</v>
      </c>
      <c r="W34">
        <f t="shared" si="18"/>
        <v>0.95455974569882851</v>
      </c>
      <c r="X34">
        <f t="shared" ref="X34:X44" si="23">IF(W34="","",W34*$L$8+(1-W34)*$L$7)</f>
        <v>6.3640078491468088</v>
      </c>
      <c r="Y34" t="str">
        <f t="shared" si="3"/>
        <v/>
      </c>
      <c r="Z34" t="str">
        <f t="shared" ref="Z34:Z44" si="24">IF(S34="","",SQRT(((S34-$L$3+LOG10(R34)))^2))</f>
        <v/>
      </c>
      <c r="AA34" s="12"/>
      <c r="AB34" s="12"/>
      <c r="AC34" t="str">
        <f t="shared" si="21"/>
        <v/>
      </c>
      <c r="AJ34" s="1">
        <v>34</v>
      </c>
      <c r="AK34" s="1">
        <f t="shared" si="6"/>
        <v>34</v>
      </c>
      <c r="AL34" s="1" t="str">
        <f t="shared" si="20"/>
        <v/>
      </c>
      <c r="AM34" s="2" t="str">
        <f t="shared" ref="AM34:AM44" si="25">IF(AC34="","",IF(AC34&gt;$T$9,"",AJ34))</f>
        <v/>
      </c>
      <c r="AN34" s="2" t="str">
        <f t="shared" ref="AN34:AN44" si="26">IF(AM34="","",T34)</f>
        <v/>
      </c>
      <c r="AO34" s="2" t="str">
        <f t="shared" ref="AO34:AO44" si="27">IF(AM34="","",Y34)</f>
        <v/>
      </c>
      <c r="AP34"/>
    </row>
    <row r="35" spans="1:73">
      <c r="A35">
        <v>23</v>
      </c>
      <c r="B35">
        <f t="shared" si="22"/>
        <v>26.5</v>
      </c>
      <c r="D35">
        <v>-5.0687000000000003E-2</v>
      </c>
      <c r="E35">
        <v>6.3116779999999997</v>
      </c>
      <c r="F35">
        <v>8.4159839999999999</v>
      </c>
      <c r="H35">
        <f t="shared" si="10"/>
        <v>6.3623649999999996</v>
      </c>
      <c r="I35">
        <f t="shared" si="11"/>
        <v>8.4666709999999998</v>
      </c>
      <c r="K35">
        <v>67114700</v>
      </c>
      <c r="M35">
        <v>779079000</v>
      </c>
      <c r="P35">
        <f t="shared" si="12"/>
        <v>4.0919447835200282</v>
      </c>
      <c r="Q35">
        <f t="shared" si="13"/>
        <v>1.4409734221934929E-2</v>
      </c>
      <c r="R35">
        <f t="shared" si="14"/>
        <v>0.87360866543705695</v>
      </c>
      <c r="S35" t="str">
        <f t="shared" si="1"/>
        <v/>
      </c>
      <c r="T35" t="str">
        <f t="shared" si="15"/>
        <v/>
      </c>
      <c r="U35">
        <f t="shared" si="16"/>
        <v>0</v>
      </c>
      <c r="V35">
        <f t="shared" si="17"/>
        <v>3.5101863985083783</v>
      </c>
      <c r="W35">
        <f t="shared" si="18"/>
        <v>0.96958572223041728</v>
      </c>
      <c r="X35">
        <f t="shared" si="23"/>
        <v>6.3616619390524862</v>
      </c>
      <c r="Y35" t="str">
        <f t="shared" si="3"/>
        <v/>
      </c>
      <c r="Z35" t="str">
        <f t="shared" si="24"/>
        <v/>
      </c>
      <c r="AA35" s="12"/>
      <c r="AB35" s="12"/>
      <c r="AC35" t="str">
        <f t="shared" si="21"/>
        <v/>
      </c>
      <c r="AJ35" s="1">
        <v>35</v>
      </c>
      <c r="AK35" s="1">
        <f t="shared" si="6"/>
        <v>35</v>
      </c>
      <c r="AL35" s="1" t="str">
        <f t="shared" si="20"/>
        <v/>
      </c>
      <c r="AM35" s="2" t="str">
        <f t="shared" si="25"/>
        <v/>
      </c>
      <c r="AN35" s="2" t="str">
        <f t="shared" si="26"/>
        <v/>
      </c>
      <c r="AO35" s="2" t="str">
        <f t="shared" si="27"/>
        <v/>
      </c>
      <c r="AP35"/>
    </row>
    <row r="36" spans="1:73">
      <c r="A36">
        <v>24</v>
      </c>
      <c r="B36">
        <f t="shared" si="22"/>
        <v>27.5</v>
      </c>
      <c r="D36">
        <v>-5.0494999999999998E-2</v>
      </c>
      <c r="E36">
        <v>6.3100149999999999</v>
      </c>
      <c r="F36">
        <v>8.4004799999999999</v>
      </c>
      <c r="H36">
        <f t="shared" si="10"/>
        <v>6.3605099999999997</v>
      </c>
      <c r="I36">
        <f t="shared" si="11"/>
        <v>8.4509749999999997</v>
      </c>
      <c r="K36">
        <v>47553100</v>
      </c>
      <c r="M36">
        <v>765128000</v>
      </c>
      <c r="P36">
        <f t="shared" si="12"/>
        <v>2.9521495096245336</v>
      </c>
      <c r="Q36">
        <f t="shared" si="13"/>
        <v>1.3219693406957389E-2</v>
      </c>
      <c r="R36">
        <f t="shared" si="14"/>
        <v>0.87690892190606606</v>
      </c>
      <c r="S36" t="str">
        <f t="shared" si="1"/>
        <v/>
      </c>
      <c r="T36" t="str">
        <f t="shared" si="15"/>
        <v/>
      </c>
      <c r="U36">
        <f t="shared" si="16"/>
        <v>0</v>
      </c>
      <c r="V36">
        <f t="shared" si="17"/>
        <v>3.4838148658346513</v>
      </c>
      <c r="W36">
        <f t="shared" si="18"/>
        <v>0.97815364204206434</v>
      </c>
      <c r="X36">
        <f t="shared" si="23"/>
        <v>6.3603242842563921</v>
      </c>
      <c r="Y36" t="str">
        <f t="shared" si="3"/>
        <v/>
      </c>
      <c r="Z36" t="str">
        <f t="shared" si="24"/>
        <v/>
      </c>
      <c r="AA36" s="12"/>
      <c r="AB36" s="12"/>
      <c r="AC36" t="str">
        <f t="shared" si="21"/>
        <v/>
      </c>
      <c r="AJ36" s="1">
        <v>36</v>
      </c>
      <c r="AK36" s="1">
        <f t="shared" si="6"/>
        <v>36</v>
      </c>
      <c r="AL36" s="1" t="str">
        <f t="shared" si="20"/>
        <v/>
      </c>
      <c r="AM36" s="2" t="str">
        <f t="shared" si="25"/>
        <v/>
      </c>
      <c r="AN36" s="2" t="str">
        <f t="shared" si="26"/>
        <v/>
      </c>
      <c r="AO36" s="2" t="str">
        <f t="shared" si="27"/>
        <v/>
      </c>
      <c r="AP36"/>
    </row>
    <row r="37" spans="1:73">
      <c r="A37">
        <v>25</v>
      </c>
      <c r="B37">
        <f t="shared" si="22"/>
        <v>28.5</v>
      </c>
      <c r="D37">
        <v>-5.0326999999999997E-2</v>
      </c>
      <c r="E37">
        <v>6.3083770000000001</v>
      </c>
      <c r="F37">
        <v>8.3658619999999999</v>
      </c>
      <c r="H37">
        <f t="shared" si="10"/>
        <v>6.3587040000000004</v>
      </c>
      <c r="I37">
        <f t="shared" si="11"/>
        <v>8.4161889999999993</v>
      </c>
      <c r="K37">
        <v>32674800</v>
      </c>
      <c r="M37">
        <v>744975000</v>
      </c>
      <c r="P37">
        <f t="shared" si="12"/>
        <v>2.0833625289439244</v>
      </c>
      <c r="Q37">
        <f t="shared" si="13"/>
        <v>1.2298467544797787E-2</v>
      </c>
      <c r="R37">
        <f t="shared" si="14"/>
        <v>0.87964892543615614</v>
      </c>
      <c r="S37" t="str">
        <f t="shared" si="1"/>
        <v/>
      </c>
      <c r="T37" t="str">
        <f t="shared" si="15"/>
        <v/>
      </c>
      <c r="U37">
        <f t="shared" si="16"/>
        <v>0</v>
      </c>
      <c r="V37">
        <f t="shared" si="17"/>
        <v>3.4621453157678976</v>
      </c>
      <c r="W37">
        <f t="shared" si="18"/>
        <v>0.98462672877444513</v>
      </c>
      <c r="X37">
        <f t="shared" si="23"/>
        <v>6.3593136824179703</v>
      </c>
      <c r="Y37" t="str">
        <f t="shared" si="3"/>
        <v/>
      </c>
      <c r="Z37" t="str">
        <f t="shared" si="24"/>
        <v/>
      </c>
      <c r="AA37" s="12"/>
      <c r="AB37" s="12"/>
      <c r="AC37" t="str">
        <f t="shared" si="21"/>
        <v/>
      </c>
      <c r="AJ37" s="1">
        <v>37</v>
      </c>
      <c r="AK37" s="1">
        <f t="shared" si="6"/>
        <v>37</v>
      </c>
      <c r="AL37" s="1" t="str">
        <f t="shared" si="20"/>
        <v/>
      </c>
      <c r="AM37" s="2" t="str">
        <f t="shared" si="25"/>
        <v/>
      </c>
      <c r="AN37" s="2" t="str">
        <f t="shared" si="26"/>
        <v/>
      </c>
      <c r="AO37" s="2" t="str">
        <f t="shared" si="27"/>
        <v/>
      </c>
      <c r="AP37"/>
    </row>
    <row r="38" spans="1:73">
      <c r="A38">
        <v>26</v>
      </c>
      <c r="B38">
        <f t="shared" si="22"/>
        <v>29.5</v>
      </c>
      <c r="D38">
        <v>-5.1226000000000001E-2</v>
      </c>
      <c r="E38">
        <v>6.3072340000000002</v>
      </c>
      <c r="F38">
        <v>8.3385940000000005</v>
      </c>
      <c r="H38">
        <f t="shared" si="10"/>
        <v>6.35846</v>
      </c>
      <c r="I38">
        <f t="shared" si="11"/>
        <v>8.3898200000000003</v>
      </c>
      <c r="K38">
        <v>22284400</v>
      </c>
      <c r="M38">
        <v>709951000</v>
      </c>
      <c r="P38">
        <f t="shared" si="12"/>
        <v>1.4909606437627385</v>
      </c>
      <c r="Q38">
        <f t="shared" si="13"/>
        <v>1.1647443342747928E-2</v>
      </c>
      <c r="R38">
        <f t="shared" si="14"/>
        <v>0.88169563088453384</v>
      </c>
      <c r="S38" t="str">
        <f t="shared" si="1"/>
        <v/>
      </c>
      <c r="T38" t="str">
        <f t="shared" si="15"/>
        <v/>
      </c>
      <c r="U38">
        <f t="shared" si="16"/>
        <v>0</v>
      </c>
      <c r="V38">
        <f t="shared" si="17"/>
        <v>3.4460904166060993</v>
      </c>
      <c r="W38">
        <f t="shared" si="18"/>
        <v>0.98901505311014815</v>
      </c>
      <c r="X38">
        <f t="shared" si="23"/>
        <v>6.3586285612656344</v>
      </c>
      <c r="Y38" t="str">
        <f t="shared" si="3"/>
        <v/>
      </c>
      <c r="Z38" t="str">
        <f t="shared" si="24"/>
        <v/>
      </c>
      <c r="AA38" s="12"/>
      <c r="AB38" s="12"/>
      <c r="AC38" t="str">
        <f t="shared" si="21"/>
        <v/>
      </c>
      <c r="AJ38" s="1">
        <v>38</v>
      </c>
      <c r="AK38" s="1">
        <f t="shared" si="6"/>
        <v>38</v>
      </c>
      <c r="AL38" s="1" t="str">
        <f t="shared" si="20"/>
        <v/>
      </c>
      <c r="AM38" s="2" t="str">
        <f t="shared" si="25"/>
        <v/>
      </c>
      <c r="AN38" s="2" t="str">
        <f t="shared" si="26"/>
        <v/>
      </c>
      <c r="AO38" s="2" t="str">
        <f t="shared" si="27"/>
        <v/>
      </c>
      <c r="AP38"/>
    </row>
    <row r="39" spans="1:73">
      <c r="A39">
        <v>27</v>
      </c>
      <c r="B39">
        <f t="shared" si="22"/>
        <v>30.5</v>
      </c>
      <c r="D39">
        <v>-5.1834999999999999E-2</v>
      </c>
      <c r="E39">
        <v>6.3065784999999996</v>
      </c>
      <c r="F39">
        <v>8.3245500000000003</v>
      </c>
      <c r="H39">
        <f t="shared" si="10"/>
        <v>6.3584134999999993</v>
      </c>
      <c r="I39">
        <f t="shared" si="11"/>
        <v>8.3763850000000009</v>
      </c>
      <c r="K39">
        <v>15882000</v>
      </c>
      <c r="M39">
        <v>646109000</v>
      </c>
      <c r="P39">
        <f t="shared" si="12"/>
        <v>1.1675971082278687</v>
      </c>
      <c r="Q39">
        <f t="shared" si="13"/>
        <v>1.1290520876659875E-2</v>
      </c>
      <c r="R39">
        <f t="shared" si="14"/>
        <v>0.88286024699474441</v>
      </c>
      <c r="S39" t="str">
        <f t="shared" si="1"/>
        <v/>
      </c>
      <c r="T39" t="str">
        <f t="shared" si="15"/>
        <v/>
      </c>
      <c r="U39">
        <f t="shared" si="16"/>
        <v>0</v>
      </c>
      <c r="V39">
        <f t="shared" si="17"/>
        <v>3.4370046630445721</v>
      </c>
      <c r="W39">
        <f t="shared" si="18"/>
        <v>0.9914037798626959</v>
      </c>
      <c r="X39">
        <f t="shared" si="23"/>
        <v>6.3582556245590185</v>
      </c>
      <c r="Y39" t="str">
        <f t="shared" si="3"/>
        <v/>
      </c>
      <c r="Z39" t="str">
        <f t="shared" si="24"/>
        <v/>
      </c>
      <c r="AA39" s="12"/>
      <c r="AB39" s="12"/>
      <c r="AC39" t="str">
        <f t="shared" si="21"/>
        <v/>
      </c>
      <c r="AJ39" s="1">
        <v>39</v>
      </c>
      <c r="AK39" s="1">
        <f t="shared" si="6"/>
        <v>39</v>
      </c>
      <c r="AL39" s="1" t="str">
        <f t="shared" si="20"/>
        <v/>
      </c>
      <c r="AM39" s="2" t="str">
        <f t="shared" si="25"/>
        <v/>
      </c>
      <c r="AN39" s="2" t="str">
        <f t="shared" si="26"/>
        <v/>
      </c>
      <c r="AO39" s="2" t="str">
        <f t="shared" si="27"/>
        <v/>
      </c>
      <c r="AP39"/>
    </row>
    <row r="40" spans="1:73" s="62" customFormat="1">
      <c r="A40" s="7">
        <v>28</v>
      </c>
      <c r="B40" s="7">
        <f t="shared" si="22"/>
        <v>31.5</v>
      </c>
      <c r="C40" s="7"/>
      <c r="D40" s="7">
        <v>-5.1478000000000003E-2</v>
      </c>
      <c r="E40" s="7">
        <v>6.3262369999999999</v>
      </c>
      <c r="F40" s="7">
        <v>8.308446</v>
      </c>
      <c r="H40" s="7" t="str">
        <f t="shared" si="10"/>
        <v/>
      </c>
      <c r="I40" s="14" t="str">
        <f t="shared" si="11"/>
        <v/>
      </c>
      <c r="J40" s="7"/>
      <c r="K40" s="7">
        <v>7964540</v>
      </c>
      <c r="L40" s="7"/>
      <c r="M40" s="7">
        <v>525045000</v>
      </c>
      <c r="N40" s="7"/>
      <c r="O40" s="7"/>
      <c r="P40" s="15" t="str">
        <f t="shared" si="12"/>
        <v/>
      </c>
      <c r="Q40" s="7" t="str">
        <f t="shared" si="13"/>
        <v/>
      </c>
      <c r="R40" s="7" t="str">
        <f t="shared" si="14"/>
        <v/>
      </c>
      <c r="S40" s="7" t="str">
        <f t="shared" si="1"/>
        <v/>
      </c>
      <c r="T40" s="7" t="str">
        <f t="shared" si="15"/>
        <v/>
      </c>
      <c r="U40" s="7" t="str">
        <f t="shared" si="16"/>
        <v/>
      </c>
      <c r="V40" s="7" t="str">
        <f t="shared" si="17"/>
        <v/>
      </c>
      <c r="W40" s="7" t="str">
        <f t="shared" si="18"/>
        <v/>
      </c>
      <c r="X40" s="7" t="str">
        <f t="shared" si="23"/>
        <v/>
      </c>
      <c r="Y40" s="7" t="str">
        <f t="shared" si="3"/>
        <v/>
      </c>
      <c r="Z40" s="7" t="str">
        <f t="shared" si="24"/>
        <v/>
      </c>
      <c r="AA40" s="14"/>
      <c r="AB40" s="14"/>
      <c r="AC40" s="7" t="str">
        <f t="shared" si="21"/>
        <v/>
      </c>
      <c r="AD40" s="7"/>
      <c r="AE40" s="16"/>
      <c r="AF40" s="16"/>
      <c r="AG40" s="16"/>
      <c r="AH40" s="16"/>
      <c r="AI40" s="16"/>
      <c r="AJ40" s="16">
        <v>40</v>
      </c>
      <c r="AK40" s="16" t="str">
        <f t="shared" si="6"/>
        <v/>
      </c>
      <c r="AL40" s="16" t="str">
        <f t="shared" si="20"/>
        <v/>
      </c>
      <c r="AM40" s="62" t="str">
        <f t="shared" si="25"/>
        <v/>
      </c>
      <c r="AN40" s="62" t="str">
        <f t="shared" si="26"/>
        <v/>
      </c>
      <c r="AO40" s="62" t="str">
        <f t="shared" si="27"/>
        <v/>
      </c>
      <c r="AP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  <c r="BS40" s="7"/>
      <c r="BT40" s="7"/>
      <c r="BU40" s="7"/>
    </row>
    <row r="41" spans="1:73" s="62" customFormat="1">
      <c r="A41" s="7">
        <v>29</v>
      </c>
      <c r="B41" s="7">
        <f t="shared" si="22"/>
        <v>32.5</v>
      </c>
      <c r="C41" s="7"/>
      <c r="D41" s="7">
        <v>-5.1310000000000001E-2</v>
      </c>
      <c r="E41" s="7">
        <v>6.3511740000000003</v>
      </c>
      <c r="F41" s="7">
        <v>8.3075240000000008</v>
      </c>
      <c r="H41" s="7" t="str">
        <f t="shared" si="10"/>
        <v/>
      </c>
      <c r="I41" s="14" t="str">
        <f t="shared" si="11"/>
        <v/>
      </c>
      <c r="J41" s="7"/>
      <c r="K41" s="7">
        <v>7410880</v>
      </c>
      <c r="L41" s="7"/>
      <c r="M41" s="7">
        <v>335753000</v>
      </c>
      <c r="N41" s="7"/>
      <c r="O41" s="7"/>
      <c r="P41" s="15" t="str">
        <f t="shared" si="12"/>
        <v/>
      </c>
      <c r="Q41" s="7" t="str">
        <f t="shared" si="13"/>
        <v/>
      </c>
      <c r="R41" s="7" t="str">
        <f t="shared" si="14"/>
        <v/>
      </c>
      <c r="S41" s="7" t="str">
        <f t="shared" si="1"/>
        <v/>
      </c>
      <c r="T41" s="7" t="str">
        <f t="shared" si="15"/>
        <v/>
      </c>
      <c r="U41" s="7" t="str">
        <f t="shared" si="16"/>
        <v/>
      </c>
      <c r="V41" s="7" t="str">
        <f t="shared" si="17"/>
        <v/>
      </c>
      <c r="W41" s="7" t="str">
        <f t="shared" si="18"/>
        <v/>
      </c>
      <c r="X41" s="7" t="str">
        <f t="shared" si="23"/>
        <v/>
      </c>
      <c r="Y41" s="7" t="str">
        <f t="shared" si="3"/>
        <v/>
      </c>
      <c r="Z41" s="7" t="str">
        <f t="shared" si="24"/>
        <v/>
      </c>
      <c r="AA41" s="14"/>
      <c r="AB41" s="14"/>
      <c r="AC41" s="7" t="str">
        <f t="shared" si="21"/>
        <v/>
      </c>
      <c r="AD41" s="7"/>
      <c r="AE41" s="16"/>
      <c r="AF41" s="16"/>
      <c r="AG41" s="16"/>
      <c r="AH41" s="16"/>
      <c r="AI41" s="16"/>
      <c r="AJ41" s="16">
        <v>41</v>
      </c>
      <c r="AK41" s="16" t="str">
        <f t="shared" si="6"/>
        <v/>
      </c>
      <c r="AL41" s="16" t="str">
        <f t="shared" si="20"/>
        <v/>
      </c>
      <c r="AM41" s="62" t="str">
        <f t="shared" si="25"/>
        <v/>
      </c>
      <c r="AN41" s="62" t="str">
        <f t="shared" si="26"/>
        <v/>
      </c>
      <c r="AO41" s="62" t="str">
        <f t="shared" si="27"/>
        <v/>
      </c>
      <c r="AP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  <c r="BS41" s="7"/>
      <c r="BT41" s="7"/>
      <c r="BU41" s="7"/>
    </row>
    <row r="42" spans="1:73" s="62" customFormat="1">
      <c r="A42" s="7">
        <v>30</v>
      </c>
      <c r="B42" s="7">
        <f t="shared" si="22"/>
        <v>33.5</v>
      </c>
      <c r="C42" s="7"/>
      <c r="D42" s="7">
        <v>-5.1444999999999998E-2</v>
      </c>
      <c r="E42" s="7">
        <v>6.3478310000000002</v>
      </c>
      <c r="F42" s="7">
        <v>8.3062360000000002</v>
      </c>
      <c r="H42" s="7" t="str">
        <f t="shared" si="10"/>
        <v/>
      </c>
      <c r="I42" s="14" t="str">
        <f t="shared" si="11"/>
        <v/>
      </c>
      <c r="J42" s="7"/>
      <c r="K42" s="7">
        <v>-4796340</v>
      </c>
      <c r="L42" s="7"/>
      <c r="M42" s="7">
        <v>142448000</v>
      </c>
      <c r="N42" s="7"/>
      <c r="O42" s="7"/>
      <c r="P42" s="15" t="str">
        <f t="shared" si="12"/>
        <v/>
      </c>
      <c r="Q42" s="7" t="str">
        <f t="shared" si="13"/>
        <v/>
      </c>
      <c r="R42" s="7" t="str">
        <f t="shared" si="14"/>
        <v/>
      </c>
      <c r="S42" s="7" t="str">
        <f t="shared" si="1"/>
        <v/>
      </c>
      <c r="T42" s="7" t="str">
        <f t="shared" si="15"/>
        <v/>
      </c>
      <c r="U42" s="7" t="str">
        <f t="shared" si="16"/>
        <v/>
      </c>
      <c r="V42" s="7" t="str">
        <f t="shared" si="17"/>
        <v/>
      </c>
      <c r="W42" s="7" t="str">
        <f t="shared" si="18"/>
        <v/>
      </c>
      <c r="X42" s="7" t="str">
        <f t="shared" si="23"/>
        <v/>
      </c>
      <c r="Y42" s="7" t="str">
        <f t="shared" si="3"/>
        <v/>
      </c>
      <c r="Z42" s="7" t="str">
        <f t="shared" si="24"/>
        <v/>
      </c>
      <c r="AA42" s="14"/>
      <c r="AB42" s="14"/>
      <c r="AC42" s="7" t="str">
        <f t="shared" si="21"/>
        <v/>
      </c>
      <c r="AD42" s="7"/>
      <c r="AE42" s="16"/>
      <c r="AF42" s="16"/>
      <c r="AG42" s="16"/>
      <c r="AH42" s="16"/>
      <c r="AI42" s="16"/>
      <c r="AJ42" s="16">
        <v>42</v>
      </c>
      <c r="AK42" s="16" t="str">
        <f t="shared" si="6"/>
        <v/>
      </c>
      <c r="AL42" s="16" t="str">
        <f t="shared" si="20"/>
        <v/>
      </c>
      <c r="AM42" s="62" t="str">
        <f t="shared" si="25"/>
        <v/>
      </c>
      <c r="AN42" s="62" t="str">
        <f t="shared" si="26"/>
        <v/>
      </c>
      <c r="AO42" s="62" t="str">
        <f t="shared" si="27"/>
        <v/>
      </c>
      <c r="AP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  <c r="BS42" s="7"/>
      <c r="BT42" s="7"/>
      <c r="BU42" s="7"/>
    </row>
    <row r="43" spans="1:73" s="62" customFormat="1">
      <c r="A43" s="7">
        <v>31</v>
      </c>
      <c r="B43" s="7">
        <f t="shared" si="22"/>
        <v>34.5</v>
      </c>
      <c r="C43" s="7"/>
      <c r="D43" s="7">
        <v>-6.1060999999999997E-2</v>
      </c>
      <c r="E43" s="7">
        <v>6.3443250000000004</v>
      </c>
      <c r="F43" s="7">
        <v>8.3040470000000006</v>
      </c>
      <c r="H43" s="7" t="str">
        <f t="shared" si="10"/>
        <v/>
      </c>
      <c r="I43" s="14" t="str">
        <f t="shared" si="11"/>
        <v/>
      </c>
      <c r="J43" s="7"/>
      <c r="K43" s="7">
        <v>6040720</v>
      </c>
      <c r="L43" s="7"/>
      <c r="M43" s="7">
        <v>29566700</v>
      </c>
      <c r="N43" s="7"/>
      <c r="O43" s="7"/>
      <c r="P43" s="15" t="str">
        <f t="shared" si="12"/>
        <v/>
      </c>
      <c r="Q43" s="7" t="str">
        <f t="shared" si="13"/>
        <v/>
      </c>
      <c r="R43" s="7" t="str">
        <f t="shared" si="14"/>
        <v/>
      </c>
      <c r="S43" s="7" t="str">
        <f t="shared" si="1"/>
        <v/>
      </c>
      <c r="T43" s="7" t="str">
        <f t="shared" si="15"/>
        <v/>
      </c>
      <c r="U43" s="7" t="str">
        <f t="shared" si="16"/>
        <v/>
      </c>
      <c r="V43" s="7" t="str">
        <f t="shared" si="17"/>
        <v/>
      </c>
      <c r="W43" s="7" t="str">
        <f t="shared" si="18"/>
        <v/>
      </c>
      <c r="X43" s="7" t="str">
        <f t="shared" si="23"/>
        <v/>
      </c>
      <c r="Y43" s="7" t="str">
        <f t="shared" si="3"/>
        <v/>
      </c>
      <c r="Z43" s="7" t="str">
        <f t="shared" si="24"/>
        <v/>
      </c>
      <c r="AA43" s="14"/>
      <c r="AB43" s="14"/>
      <c r="AC43" s="7" t="str">
        <f t="shared" si="21"/>
        <v/>
      </c>
      <c r="AD43" s="7"/>
      <c r="AE43" s="16"/>
      <c r="AF43" s="16"/>
      <c r="AG43" s="16"/>
      <c r="AH43" s="16"/>
      <c r="AI43" s="16"/>
      <c r="AJ43" s="16">
        <v>43</v>
      </c>
      <c r="AK43" s="16" t="str">
        <f t="shared" si="6"/>
        <v/>
      </c>
      <c r="AL43" s="16" t="str">
        <f t="shared" si="20"/>
        <v/>
      </c>
      <c r="AM43" s="62" t="str">
        <f t="shared" si="25"/>
        <v/>
      </c>
      <c r="AN43" s="62" t="str">
        <f t="shared" si="26"/>
        <v/>
      </c>
      <c r="AO43" s="62" t="str">
        <f t="shared" si="27"/>
        <v/>
      </c>
      <c r="AP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  <c r="BS43" s="7"/>
      <c r="BT43" s="7"/>
      <c r="BU43" s="7"/>
    </row>
    <row r="44" spans="1:73" s="62" customFormat="1">
      <c r="A44" s="7">
        <v>32</v>
      </c>
      <c r="B44" s="7">
        <f t="shared" si="22"/>
        <v>35.5</v>
      </c>
      <c r="C44" s="7"/>
      <c r="D44" s="7">
        <v>-6.6796999999999995E-2</v>
      </c>
      <c r="E44" s="7">
        <v>6.3532169999999999</v>
      </c>
      <c r="F44" s="7">
        <v>8.3236589999999993</v>
      </c>
      <c r="H44" s="7" t="str">
        <f t="shared" si="10"/>
        <v/>
      </c>
      <c r="I44" s="14" t="str">
        <f t="shared" si="11"/>
        <v/>
      </c>
      <c r="J44" s="7"/>
      <c r="K44" s="7">
        <v>2376970</v>
      </c>
      <c r="L44" s="7"/>
      <c r="M44" s="7">
        <v>-4180650</v>
      </c>
      <c r="N44" s="7"/>
      <c r="O44" s="7"/>
      <c r="P44" s="15" t="str">
        <f t="shared" si="12"/>
        <v/>
      </c>
      <c r="Q44" s="7" t="str">
        <f t="shared" si="13"/>
        <v/>
      </c>
      <c r="R44" s="7" t="str">
        <f t="shared" si="14"/>
        <v/>
      </c>
      <c r="S44" s="7" t="str">
        <f t="shared" si="1"/>
        <v/>
      </c>
      <c r="T44" s="7" t="str">
        <f t="shared" si="15"/>
        <v/>
      </c>
      <c r="U44" s="7" t="str">
        <f t="shared" si="16"/>
        <v/>
      </c>
      <c r="V44" s="7" t="str">
        <f t="shared" si="17"/>
        <v/>
      </c>
      <c r="W44" s="7" t="str">
        <f t="shared" si="18"/>
        <v/>
      </c>
      <c r="X44" s="7" t="str">
        <f t="shared" si="23"/>
        <v/>
      </c>
      <c r="Y44" s="7" t="str">
        <f t="shared" si="3"/>
        <v/>
      </c>
      <c r="Z44" s="7" t="str">
        <f t="shared" si="24"/>
        <v/>
      </c>
      <c r="AA44" s="14"/>
      <c r="AB44" s="14"/>
      <c r="AC44" s="7" t="str">
        <f t="shared" si="21"/>
        <v/>
      </c>
      <c r="AD44" s="7"/>
      <c r="AE44" s="16"/>
      <c r="AF44" s="16"/>
      <c r="AG44" s="16"/>
      <c r="AH44" s="16"/>
      <c r="AI44" s="16"/>
      <c r="AJ44" s="16">
        <v>44</v>
      </c>
      <c r="AK44" s="16" t="str">
        <f t="shared" si="6"/>
        <v/>
      </c>
      <c r="AL44" s="16" t="str">
        <f t="shared" si="20"/>
        <v/>
      </c>
      <c r="AM44" s="62" t="str">
        <f t="shared" si="25"/>
        <v/>
      </c>
      <c r="AN44" s="62" t="str">
        <f t="shared" si="26"/>
        <v/>
      </c>
      <c r="AO44" s="62" t="str">
        <f t="shared" si="27"/>
        <v/>
      </c>
      <c r="AP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  <c r="BS44" s="7"/>
      <c r="BT44" s="7"/>
      <c r="BU44" s="7"/>
    </row>
    <row r="45" spans="1:73">
      <c r="U45" t="str">
        <f t="shared" si="16"/>
        <v/>
      </c>
      <c r="AJ45" s="1">
        <v>45</v>
      </c>
      <c r="AK45" s="1" t="str">
        <f t="shared" si="6"/>
        <v/>
      </c>
      <c r="AL45" s="1" t="str">
        <f t="shared" ref="AL45:AL76" si="28">IF(S45="","",IF(S44="","",AJ45))</f>
        <v/>
      </c>
      <c r="AM45" s="2" t="str">
        <f t="shared" si="19"/>
        <v/>
      </c>
      <c r="AN45" s="2" t="str">
        <f t="shared" si="8"/>
        <v/>
      </c>
      <c r="AO45" s="2" t="str">
        <f t="shared" si="9"/>
        <v/>
      </c>
      <c r="AP45"/>
    </row>
    <row r="46" spans="1:73">
      <c r="AJ46" s="1">
        <v>46</v>
      </c>
      <c r="AK46" s="1" t="str">
        <f t="shared" ref="AK46:AK76" si="29">IF(G46="","",AJ46)</f>
        <v/>
      </c>
      <c r="AL46" s="1" t="str">
        <f t="shared" si="28"/>
        <v/>
      </c>
      <c r="AM46" s="2" t="str">
        <f t="shared" si="19"/>
        <v/>
      </c>
      <c r="AN46" s="2" t="str">
        <f t="shared" si="8"/>
        <v/>
      </c>
      <c r="AO46" s="2" t="str">
        <f t="shared" si="9"/>
        <v/>
      </c>
      <c r="AP46"/>
    </row>
    <row r="47" spans="1:73">
      <c r="AJ47" s="1">
        <v>47</v>
      </c>
      <c r="AK47" s="1" t="str">
        <f t="shared" si="29"/>
        <v/>
      </c>
      <c r="AL47" s="1" t="str">
        <f t="shared" si="28"/>
        <v/>
      </c>
      <c r="AM47" s="2" t="str">
        <f t="shared" si="19"/>
        <v/>
      </c>
      <c r="AN47" s="2" t="str">
        <f t="shared" si="8"/>
        <v/>
      </c>
      <c r="AO47" s="2" t="str">
        <f t="shared" si="9"/>
        <v/>
      </c>
      <c r="AP47"/>
    </row>
    <row r="48" spans="1:73">
      <c r="AJ48" s="1">
        <v>48</v>
      </c>
      <c r="AK48" s="1" t="str">
        <f t="shared" si="29"/>
        <v/>
      </c>
      <c r="AL48" s="1" t="str">
        <f t="shared" si="28"/>
        <v/>
      </c>
      <c r="AM48" s="2" t="str">
        <f t="shared" si="19"/>
        <v/>
      </c>
      <c r="AN48" s="2" t="str">
        <f t="shared" si="8"/>
        <v/>
      </c>
      <c r="AO48" s="2" t="str">
        <f t="shared" si="9"/>
        <v/>
      </c>
      <c r="AP48"/>
    </row>
    <row r="49" spans="36:42">
      <c r="AJ49" s="1">
        <v>49</v>
      </c>
      <c r="AK49" s="1" t="str">
        <f t="shared" si="29"/>
        <v/>
      </c>
      <c r="AL49" s="1" t="str">
        <f t="shared" si="28"/>
        <v/>
      </c>
      <c r="AM49" s="2" t="str">
        <f t="shared" si="19"/>
        <v/>
      </c>
      <c r="AN49" s="2" t="str">
        <f t="shared" si="8"/>
        <v/>
      </c>
      <c r="AO49" s="2" t="str">
        <f t="shared" si="9"/>
        <v/>
      </c>
      <c r="AP49"/>
    </row>
    <row r="50" spans="36:42">
      <c r="AJ50" s="1">
        <v>50</v>
      </c>
      <c r="AK50" s="1" t="str">
        <f t="shared" si="29"/>
        <v/>
      </c>
      <c r="AL50" s="1" t="str">
        <f t="shared" si="28"/>
        <v/>
      </c>
      <c r="AM50" s="2" t="str">
        <f t="shared" si="19"/>
        <v/>
      </c>
      <c r="AN50" s="2" t="str">
        <f t="shared" si="8"/>
        <v/>
      </c>
      <c r="AO50" s="2" t="str">
        <f t="shared" si="9"/>
        <v/>
      </c>
      <c r="AP50"/>
    </row>
    <row r="51" spans="36:42">
      <c r="AJ51" s="1">
        <v>51</v>
      </c>
      <c r="AK51" s="1" t="str">
        <f t="shared" si="29"/>
        <v/>
      </c>
      <c r="AL51" s="1" t="str">
        <f t="shared" si="28"/>
        <v/>
      </c>
      <c r="AM51" s="2" t="str">
        <f t="shared" si="19"/>
        <v/>
      </c>
      <c r="AN51" s="2" t="str">
        <f t="shared" si="8"/>
        <v/>
      </c>
      <c r="AO51" s="2" t="str">
        <f t="shared" si="9"/>
        <v/>
      </c>
      <c r="AP51"/>
    </row>
    <row r="52" spans="36:42">
      <c r="AJ52" s="1">
        <v>52</v>
      </c>
      <c r="AK52" s="1" t="str">
        <f t="shared" si="29"/>
        <v/>
      </c>
      <c r="AL52" s="1" t="str">
        <f t="shared" si="28"/>
        <v/>
      </c>
      <c r="AM52" s="2" t="str">
        <f t="shared" si="19"/>
        <v/>
      </c>
      <c r="AN52" s="2" t="str">
        <f t="shared" si="8"/>
        <v/>
      </c>
      <c r="AO52" s="2" t="str">
        <f t="shared" si="9"/>
        <v/>
      </c>
      <c r="AP52"/>
    </row>
    <row r="53" spans="36:42">
      <c r="AJ53" s="1">
        <v>53</v>
      </c>
      <c r="AK53" s="1" t="str">
        <f t="shared" si="29"/>
        <v/>
      </c>
      <c r="AL53" s="1" t="str">
        <f t="shared" si="28"/>
        <v/>
      </c>
      <c r="AM53" s="2" t="str">
        <f t="shared" si="19"/>
        <v/>
      </c>
      <c r="AN53" s="2" t="str">
        <f t="shared" si="8"/>
        <v/>
      </c>
      <c r="AO53" s="2" t="str">
        <f t="shared" si="9"/>
        <v/>
      </c>
      <c r="AP53"/>
    </row>
    <row r="54" spans="36:42">
      <c r="AJ54" s="1">
        <v>54</v>
      </c>
      <c r="AK54" s="1" t="str">
        <f t="shared" si="29"/>
        <v/>
      </c>
      <c r="AL54" s="1" t="str">
        <f t="shared" si="28"/>
        <v/>
      </c>
      <c r="AM54" s="2" t="str">
        <f t="shared" si="19"/>
        <v/>
      </c>
      <c r="AN54" s="2" t="str">
        <f t="shared" si="8"/>
        <v/>
      </c>
      <c r="AO54" s="2" t="str">
        <f t="shared" si="9"/>
        <v/>
      </c>
      <c r="AP54"/>
    </row>
    <row r="55" spans="36:42">
      <c r="AJ55" s="1">
        <v>55</v>
      </c>
      <c r="AK55" s="1" t="str">
        <f t="shared" si="29"/>
        <v/>
      </c>
      <c r="AL55" s="1" t="str">
        <f t="shared" si="28"/>
        <v/>
      </c>
      <c r="AM55" s="2" t="str">
        <f t="shared" si="19"/>
        <v/>
      </c>
      <c r="AN55" s="2" t="str">
        <f t="shared" si="8"/>
        <v/>
      </c>
      <c r="AO55" s="2" t="str">
        <f t="shared" si="9"/>
        <v/>
      </c>
      <c r="AP55"/>
    </row>
    <row r="56" spans="36:42">
      <c r="AJ56" s="1">
        <v>56</v>
      </c>
      <c r="AK56" s="1" t="str">
        <f t="shared" si="29"/>
        <v/>
      </c>
      <c r="AL56" s="1" t="str">
        <f t="shared" si="28"/>
        <v/>
      </c>
      <c r="AM56" s="2" t="str">
        <f t="shared" si="19"/>
        <v/>
      </c>
      <c r="AN56" s="2" t="str">
        <f t="shared" si="8"/>
        <v/>
      </c>
      <c r="AO56" s="2" t="str">
        <f t="shared" si="9"/>
        <v/>
      </c>
      <c r="AP56"/>
    </row>
    <row r="57" spans="36:42">
      <c r="AJ57" s="1">
        <v>57</v>
      </c>
      <c r="AK57" s="1" t="str">
        <f t="shared" si="29"/>
        <v/>
      </c>
      <c r="AL57" s="1" t="str">
        <f t="shared" si="28"/>
        <v/>
      </c>
      <c r="AM57" s="2" t="str">
        <f t="shared" si="19"/>
        <v/>
      </c>
      <c r="AN57" s="2" t="str">
        <f t="shared" si="8"/>
        <v/>
      </c>
      <c r="AO57" s="2" t="str">
        <f t="shared" si="9"/>
        <v/>
      </c>
      <c r="AP57"/>
    </row>
    <row r="58" spans="36:42">
      <c r="AJ58" s="1">
        <v>58</v>
      </c>
      <c r="AK58" s="1" t="str">
        <f t="shared" si="29"/>
        <v/>
      </c>
      <c r="AL58" s="1" t="str">
        <f t="shared" si="28"/>
        <v/>
      </c>
      <c r="AM58" s="2" t="str">
        <f t="shared" si="19"/>
        <v/>
      </c>
      <c r="AN58" s="2" t="str">
        <f t="shared" si="8"/>
        <v/>
      </c>
      <c r="AO58" s="2" t="str">
        <f t="shared" si="9"/>
        <v/>
      </c>
      <c r="AP58"/>
    </row>
    <row r="59" spans="36:42">
      <c r="AJ59" s="1">
        <v>59</v>
      </c>
      <c r="AK59" s="1" t="str">
        <f t="shared" si="29"/>
        <v/>
      </c>
      <c r="AL59" s="1" t="str">
        <f t="shared" si="28"/>
        <v/>
      </c>
      <c r="AM59" s="2" t="str">
        <f t="shared" si="19"/>
        <v/>
      </c>
      <c r="AN59" s="2" t="str">
        <f t="shared" si="8"/>
        <v/>
      </c>
      <c r="AO59" s="2" t="str">
        <f t="shared" si="9"/>
        <v/>
      </c>
      <c r="AP59"/>
    </row>
    <row r="60" spans="36:42">
      <c r="AJ60" s="1">
        <v>60</v>
      </c>
      <c r="AK60" s="1" t="str">
        <f t="shared" si="29"/>
        <v/>
      </c>
      <c r="AL60" s="1" t="str">
        <f t="shared" si="28"/>
        <v/>
      </c>
      <c r="AM60" s="2" t="str">
        <f t="shared" si="19"/>
        <v/>
      </c>
      <c r="AN60" s="2" t="str">
        <f t="shared" si="8"/>
        <v/>
      </c>
      <c r="AO60" s="2" t="str">
        <f t="shared" si="9"/>
        <v/>
      </c>
      <c r="AP60"/>
    </row>
    <row r="61" spans="36:42">
      <c r="AJ61" s="1">
        <v>61</v>
      </c>
      <c r="AK61" s="1" t="str">
        <f t="shared" si="29"/>
        <v/>
      </c>
      <c r="AL61" s="1" t="str">
        <f t="shared" si="28"/>
        <v/>
      </c>
      <c r="AM61" s="2" t="str">
        <f t="shared" si="19"/>
        <v/>
      </c>
      <c r="AN61" s="2" t="str">
        <f t="shared" si="8"/>
        <v/>
      </c>
      <c r="AO61" s="2" t="str">
        <f t="shared" si="9"/>
        <v/>
      </c>
      <c r="AP61"/>
    </row>
    <row r="62" spans="36:42">
      <c r="AJ62" s="1">
        <v>62</v>
      </c>
      <c r="AK62" s="1" t="str">
        <f t="shared" si="29"/>
        <v/>
      </c>
      <c r="AL62" s="1" t="str">
        <f t="shared" si="28"/>
        <v/>
      </c>
      <c r="AM62" s="2" t="str">
        <f t="shared" si="19"/>
        <v/>
      </c>
      <c r="AN62" s="2" t="str">
        <f t="shared" si="8"/>
        <v/>
      </c>
      <c r="AO62" s="2" t="str">
        <f t="shared" si="9"/>
        <v/>
      </c>
      <c r="AP62"/>
    </row>
    <row r="63" spans="36:42">
      <c r="AJ63" s="1">
        <v>63</v>
      </c>
      <c r="AK63" s="1" t="str">
        <f t="shared" si="29"/>
        <v/>
      </c>
      <c r="AL63" s="1" t="str">
        <f t="shared" si="28"/>
        <v/>
      </c>
      <c r="AM63" s="2" t="str">
        <f t="shared" si="19"/>
        <v/>
      </c>
      <c r="AN63" s="2" t="str">
        <f t="shared" si="8"/>
        <v/>
      </c>
      <c r="AO63" s="2" t="str">
        <f t="shared" si="9"/>
        <v/>
      </c>
      <c r="AP63"/>
    </row>
    <row r="64" spans="36:42">
      <c r="AJ64" s="1">
        <v>64</v>
      </c>
      <c r="AK64" s="1" t="str">
        <f t="shared" si="29"/>
        <v/>
      </c>
      <c r="AL64" s="1" t="str">
        <f t="shared" si="28"/>
        <v/>
      </c>
      <c r="AM64" s="2" t="str">
        <f t="shared" si="19"/>
        <v/>
      </c>
      <c r="AN64" s="2" t="str">
        <f t="shared" si="8"/>
        <v/>
      </c>
      <c r="AO64" s="2" t="str">
        <f t="shared" si="9"/>
        <v/>
      </c>
      <c r="AP64"/>
    </row>
    <row r="65" spans="36:42">
      <c r="AJ65" s="1">
        <v>65</v>
      </c>
      <c r="AK65" s="1" t="str">
        <f t="shared" si="29"/>
        <v/>
      </c>
      <c r="AL65" s="1" t="str">
        <f t="shared" si="28"/>
        <v/>
      </c>
      <c r="AM65" s="2" t="str">
        <f t="shared" si="19"/>
        <v/>
      </c>
      <c r="AN65" s="2" t="str">
        <f t="shared" si="8"/>
        <v/>
      </c>
      <c r="AO65" s="2" t="str">
        <f t="shared" si="9"/>
        <v/>
      </c>
      <c r="AP65"/>
    </row>
    <row r="66" spans="36:42">
      <c r="AJ66" s="1">
        <v>66</v>
      </c>
      <c r="AK66" s="1" t="str">
        <f t="shared" si="29"/>
        <v/>
      </c>
      <c r="AL66" s="1" t="str">
        <f t="shared" si="28"/>
        <v/>
      </c>
      <c r="AM66" s="2" t="str">
        <f t="shared" si="19"/>
        <v/>
      </c>
      <c r="AN66" s="2" t="str">
        <f t="shared" si="8"/>
        <v/>
      </c>
      <c r="AO66" s="2" t="str">
        <f t="shared" si="9"/>
        <v/>
      </c>
      <c r="AP66"/>
    </row>
    <row r="67" spans="36:42">
      <c r="AJ67" s="1">
        <v>67</v>
      </c>
      <c r="AK67" s="1" t="str">
        <f t="shared" si="29"/>
        <v/>
      </c>
      <c r="AL67" s="1" t="str">
        <f t="shared" si="28"/>
        <v/>
      </c>
      <c r="AM67" s="2" t="str">
        <f t="shared" si="19"/>
        <v/>
      </c>
      <c r="AN67" s="2" t="str">
        <f t="shared" si="8"/>
        <v/>
      </c>
      <c r="AO67" s="2" t="str">
        <f t="shared" si="9"/>
        <v/>
      </c>
      <c r="AP67"/>
    </row>
    <row r="68" spans="36:42">
      <c r="AJ68" s="1">
        <v>68</v>
      </c>
      <c r="AK68" s="1" t="str">
        <f t="shared" si="29"/>
        <v/>
      </c>
      <c r="AL68" s="1" t="str">
        <f t="shared" si="28"/>
        <v/>
      </c>
      <c r="AM68" s="2" t="str">
        <f t="shared" si="19"/>
        <v/>
      </c>
      <c r="AN68" s="2" t="str">
        <f t="shared" si="8"/>
        <v/>
      </c>
      <c r="AO68" s="2" t="str">
        <f t="shared" si="9"/>
        <v/>
      </c>
      <c r="AP68"/>
    </row>
    <row r="69" spans="36:42">
      <c r="AJ69" s="1">
        <v>69</v>
      </c>
      <c r="AK69" s="1" t="str">
        <f t="shared" si="29"/>
        <v/>
      </c>
      <c r="AL69" s="1" t="str">
        <f t="shared" si="28"/>
        <v/>
      </c>
      <c r="AM69" s="2" t="str">
        <f t="shared" si="19"/>
        <v/>
      </c>
      <c r="AN69" s="2" t="str">
        <f t="shared" si="8"/>
        <v/>
      </c>
      <c r="AO69" s="2" t="str">
        <f t="shared" si="9"/>
        <v/>
      </c>
      <c r="AP69"/>
    </row>
    <row r="70" spans="36:42">
      <c r="AJ70" s="1">
        <v>70</v>
      </c>
      <c r="AK70" s="1" t="str">
        <f t="shared" si="29"/>
        <v/>
      </c>
      <c r="AL70" s="1" t="str">
        <f t="shared" si="28"/>
        <v/>
      </c>
      <c r="AM70" s="2" t="str">
        <f t="shared" si="19"/>
        <v/>
      </c>
      <c r="AN70" s="2" t="str">
        <f t="shared" si="8"/>
        <v/>
      </c>
      <c r="AO70" s="2" t="str">
        <f t="shared" si="9"/>
        <v/>
      </c>
      <c r="AP70"/>
    </row>
    <row r="71" spans="36:42">
      <c r="AJ71" s="1">
        <v>71</v>
      </c>
      <c r="AK71" s="1" t="str">
        <f t="shared" si="29"/>
        <v/>
      </c>
      <c r="AL71" s="1" t="str">
        <f t="shared" si="28"/>
        <v/>
      </c>
      <c r="AM71" s="2" t="str">
        <f t="shared" si="19"/>
        <v/>
      </c>
      <c r="AN71" s="2" t="str">
        <f t="shared" si="8"/>
        <v/>
      </c>
      <c r="AO71" s="2" t="str">
        <f t="shared" si="9"/>
        <v/>
      </c>
      <c r="AP71"/>
    </row>
    <row r="72" spans="36:42">
      <c r="AJ72" s="1">
        <v>72</v>
      </c>
      <c r="AK72" s="1" t="str">
        <f t="shared" si="29"/>
        <v/>
      </c>
      <c r="AL72" s="1" t="str">
        <f t="shared" si="28"/>
        <v/>
      </c>
      <c r="AM72" s="2" t="str">
        <f t="shared" si="19"/>
        <v/>
      </c>
      <c r="AN72" s="2" t="str">
        <f t="shared" si="8"/>
        <v/>
      </c>
      <c r="AO72" s="2" t="str">
        <f t="shared" si="9"/>
        <v/>
      </c>
      <c r="AP72"/>
    </row>
    <row r="73" spans="36:42">
      <c r="AJ73" s="1">
        <v>73</v>
      </c>
      <c r="AK73" s="1" t="str">
        <f t="shared" si="29"/>
        <v/>
      </c>
      <c r="AL73" s="1" t="str">
        <f t="shared" si="28"/>
        <v/>
      </c>
      <c r="AM73" s="2" t="str">
        <f t="shared" si="19"/>
        <v/>
      </c>
      <c r="AN73" s="2" t="str">
        <f t="shared" si="8"/>
        <v/>
      </c>
      <c r="AO73" s="2" t="str">
        <f t="shared" si="9"/>
        <v/>
      </c>
      <c r="AP73"/>
    </row>
    <row r="74" spans="36:42">
      <c r="AJ74" s="1">
        <v>74</v>
      </c>
      <c r="AK74" s="1" t="str">
        <f t="shared" si="29"/>
        <v/>
      </c>
      <c r="AL74" s="1" t="str">
        <f t="shared" si="28"/>
        <v/>
      </c>
      <c r="AM74" s="2" t="str">
        <f t="shared" si="19"/>
        <v/>
      </c>
      <c r="AN74" s="2" t="str">
        <f t="shared" si="8"/>
        <v/>
      </c>
      <c r="AO74" s="2" t="str">
        <f t="shared" si="9"/>
        <v/>
      </c>
      <c r="AP74"/>
    </row>
    <row r="75" spans="36:42">
      <c r="AJ75" s="1">
        <v>75</v>
      </c>
      <c r="AK75" s="1" t="str">
        <f t="shared" si="29"/>
        <v/>
      </c>
      <c r="AL75" s="1" t="str">
        <f t="shared" si="28"/>
        <v/>
      </c>
      <c r="AM75" s="2" t="str">
        <f t="shared" si="19"/>
        <v/>
      </c>
      <c r="AN75" s="2" t="str">
        <f t="shared" si="8"/>
        <v/>
      </c>
      <c r="AO75" s="2" t="str">
        <f t="shared" si="9"/>
        <v/>
      </c>
      <c r="AP75"/>
    </row>
    <row r="76" spans="36:42">
      <c r="AJ76" s="1">
        <v>76</v>
      </c>
      <c r="AK76" s="1" t="str">
        <f t="shared" si="29"/>
        <v/>
      </c>
      <c r="AL76" s="1" t="str">
        <f t="shared" si="28"/>
        <v/>
      </c>
      <c r="AM76" s="2" t="str">
        <f t="shared" si="19"/>
        <v/>
      </c>
      <c r="AN76" s="2" t="str">
        <f t="shared" si="8"/>
        <v/>
      </c>
      <c r="AO76" s="2" t="str">
        <f t="shared" si="9"/>
        <v/>
      </c>
      <c r="AP76"/>
    </row>
    <row r="77" spans="36:42">
      <c r="AJ77" s="1">
        <v>77</v>
      </c>
      <c r="AK77" s="1" t="str">
        <f t="shared" ref="AK77:AK140" si="30">IF(G77="","",AJ77)</f>
        <v/>
      </c>
      <c r="AL77" s="1" t="str">
        <f t="shared" ref="AL77:AL140" si="31">IF(S77="","",IF(S76="","",AJ77))</f>
        <v/>
      </c>
      <c r="AM77" s="2" t="str">
        <f t="shared" si="19"/>
        <v/>
      </c>
      <c r="AN77" s="2" t="str">
        <f t="shared" ref="AN77:AN140" si="32">IF(AM77="","",T77)</f>
        <v/>
      </c>
      <c r="AO77" s="2" t="str">
        <f t="shared" ref="AO77:AO140" si="33">IF(AM77="","",Y77)</f>
        <v/>
      </c>
      <c r="AP77"/>
    </row>
    <row r="78" spans="36:42">
      <c r="AJ78" s="1">
        <v>78</v>
      </c>
      <c r="AK78" s="1" t="str">
        <f t="shared" si="30"/>
        <v/>
      </c>
      <c r="AL78" s="1" t="str">
        <f t="shared" si="31"/>
        <v/>
      </c>
      <c r="AM78" s="2" t="str">
        <f t="shared" ref="AM78:AM141" si="34">IF(AC78="","",IF(AC78&gt;$T$9,"",AJ78))</f>
        <v/>
      </c>
      <c r="AN78" s="2" t="str">
        <f t="shared" si="32"/>
        <v/>
      </c>
      <c r="AO78" s="2" t="str">
        <f t="shared" si="33"/>
        <v/>
      </c>
      <c r="AP78"/>
    </row>
    <row r="79" spans="36:42">
      <c r="AJ79" s="1">
        <v>79</v>
      </c>
      <c r="AK79" s="1" t="str">
        <f t="shared" si="30"/>
        <v/>
      </c>
      <c r="AL79" s="1" t="str">
        <f t="shared" si="31"/>
        <v/>
      </c>
      <c r="AM79" s="2" t="str">
        <f t="shared" si="34"/>
        <v/>
      </c>
      <c r="AN79" s="2" t="str">
        <f t="shared" si="32"/>
        <v/>
      </c>
      <c r="AO79" s="2" t="str">
        <f t="shared" si="33"/>
        <v/>
      </c>
      <c r="AP79"/>
    </row>
    <row r="80" spans="36:42">
      <c r="AJ80" s="1">
        <v>80</v>
      </c>
      <c r="AK80" s="1" t="str">
        <f t="shared" si="30"/>
        <v/>
      </c>
      <c r="AL80" s="1" t="str">
        <f t="shared" si="31"/>
        <v/>
      </c>
      <c r="AM80" s="2" t="str">
        <f t="shared" si="34"/>
        <v/>
      </c>
      <c r="AN80" s="2" t="str">
        <f t="shared" si="32"/>
        <v/>
      </c>
      <c r="AO80" s="2" t="str">
        <f t="shared" si="33"/>
        <v/>
      </c>
      <c r="AP80"/>
    </row>
    <row r="81" spans="36:42">
      <c r="AJ81" s="1">
        <v>81</v>
      </c>
      <c r="AK81" s="1" t="str">
        <f t="shared" si="30"/>
        <v/>
      </c>
      <c r="AL81" s="1" t="str">
        <f t="shared" si="31"/>
        <v/>
      </c>
      <c r="AM81" s="2" t="str">
        <f t="shared" si="34"/>
        <v/>
      </c>
      <c r="AN81" s="2" t="str">
        <f t="shared" si="32"/>
        <v/>
      </c>
      <c r="AO81" s="2" t="str">
        <f t="shared" si="33"/>
        <v/>
      </c>
      <c r="AP81"/>
    </row>
    <row r="82" spans="36:42">
      <c r="AJ82" s="1">
        <v>82</v>
      </c>
      <c r="AK82" s="1" t="str">
        <f t="shared" si="30"/>
        <v/>
      </c>
      <c r="AL82" s="1" t="str">
        <f t="shared" si="31"/>
        <v/>
      </c>
      <c r="AM82" s="2" t="str">
        <f t="shared" si="34"/>
        <v/>
      </c>
      <c r="AN82" s="2" t="str">
        <f t="shared" si="32"/>
        <v/>
      </c>
      <c r="AO82" s="2" t="str">
        <f t="shared" si="33"/>
        <v/>
      </c>
      <c r="AP82"/>
    </row>
    <row r="83" spans="36:42">
      <c r="AJ83" s="1">
        <v>83</v>
      </c>
      <c r="AK83" s="1" t="str">
        <f t="shared" si="30"/>
        <v/>
      </c>
      <c r="AL83" s="1" t="str">
        <f t="shared" si="31"/>
        <v/>
      </c>
      <c r="AM83" s="2" t="str">
        <f t="shared" si="34"/>
        <v/>
      </c>
      <c r="AN83" s="2" t="str">
        <f t="shared" si="32"/>
        <v/>
      </c>
      <c r="AO83" s="2" t="str">
        <f t="shared" si="33"/>
        <v/>
      </c>
      <c r="AP83"/>
    </row>
    <row r="84" spans="36:42">
      <c r="AJ84" s="1">
        <v>84</v>
      </c>
      <c r="AK84" s="1" t="str">
        <f t="shared" si="30"/>
        <v/>
      </c>
      <c r="AL84" s="1" t="str">
        <f t="shared" si="31"/>
        <v/>
      </c>
      <c r="AM84" s="2" t="str">
        <f t="shared" si="34"/>
        <v/>
      </c>
      <c r="AN84" s="2" t="str">
        <f t="shared" si="32"/>
        <v/>
      </c>
      <c r="AO84" s="2" t="str">
        <f t="shared" si="33"/>
        <v/>
      </c>
      <c r="AP84"/>
    </row>
    <row r="85" spans="36:42">
      <c r="AJ85" s="1">
        <v>85</v>
      </c>
      <c r="AK85" s="1" t="str">
        <f t="shared" si="30"/>
        <v/>
      </c>
      <c r="AL85" s="1" t="str">
        <f t="shared" si="31"/>
        <v/>
      </c>
      <c r="AM85" s="2" t="str">
        <f t="shared" si="34"/>
        <v/>
      </c>
      <c r="AN85" s="2" t="str">
        <f t="shared" si="32"/>
        <v/>
      </c>
      <c r="AO85" s="2" t="str">
        <f t="shared" si="33"/>
        <v/>
      </c>
      <c r="AP85"/>
    </row>
    <row r="86" spans="36:42">
      <c r="AJ86" s="1">
        <v>86</v>
      </c>
      <c r="AK86" s="1" t="str">
        <f t="shared" si="30"/>
        <v/>
      </c>
      <c r="AL86" s="1" t="str">
        <f t="shared" si="31"/>
        <v/>
      </c>
      <c r="AM86" s="2" t="str">
        <f t="shared" si="34"/>
        <v/>
      </c>
      <c r="AN86" s="2" t="str">
        <f t="shared" si="32"/>
        <v/>
      </c>
      <c r="AO86" s="2" t="str">
        <f t="shared" si="33"/>
        <v/>
      </c>
      <c r="AP86"/>
    </row>
    <row r="87" spans="36:42">
      <c r="AJ87" s="1">
        <v>87</v>
      </c>
      <c r="AK87" s="1" t="str">
        <f t="shared" si="30"/>
        <v/>
      </c>
      <c r="AL87" s="1" t="str">
        <f t="shared" si="31"/>
        <v/>
      </c>
      <c r="AM87" s="2" t="str">
        <f t="shared" si="34"/>
        <v/>
      </c>
      <c r="AN87" s="2" t="str">
        <f t="shared" si="32"/>
        <v/>
      </c>
      <c r="AO87" s="2" t="str">
        <f t="shared" si="33"/>
        <v/>
      </c>
      <c r="AP87"/>
    </row>
    <row r="88" spans="36:42">
      <c r="AJ88" s="1">
        <v>88</v>
      </c>
      <c r="AK88" s="1" t="str">
        <f t="shared" si="30"/>
        <v/>
      </c>
      <c r="AL88" s="1" t="str">
        <f t="shared" si="31"/>
        <v/>
      </c>
      <c r="AM88" s="2" t="str">
        <f t="shared" si="34"/>
        <v/>
      </c>
      <c r="AN88" s="2" t="str">
        <f t="shared" si="32"/>
        <v/>
      </c>
      <c r="AO88" s="2" t="str">
        <f t="shared" si="33"/>
        <v/>
      </c>
      <c r="AP88"/>
    </row>
    <row r="89" spans="36:42">
      <c r="AJ89" s="1">
        <v>89</v>
      </c>
      <c r="AK89" s="1" t="str">
        <f t="shared" si="30"/>
        <v/>
      </c>
      <c r="AL89" s="1" t="str">
        <f t="shared" si="31"/>
        <v/>
      </c>
      <c r="AM89" s="2" t="str">
        <f t="shared" si="34"/>
        <v/>
      </c>
      <c r="AN89" s="2" t="str">
        <f t="shared" si="32"/>
        <v/>
      </c>
      <c r="AO89" s="2" t="str">
        <f t="shared" si="33"/>
        <v/>
      </c>
      <c r="AP89"/>
    </row>
    <row r="90" spans="36:42">
      <c r="AJ90" s="1">
        <v>90</v>
      </c>
      <c r="AK90" s="1" t="str">
        <f t="shared" si="30"/>
        <v/>
      </c>
      <c r="AL90" s="1" t="str">
        <f t="shared" si="31"/>
        <v/>
      </c>
      <c r="AM90" s="2" t="str">
        <f t="shared" si="34"/>
        <v/>
      </c>
      <c r="AN90" s="2" t="str">
        <f t="shared" si="32"/>
        <v/>
      </c>
      <c r="AO90" s="2" t="str">
        <f t="shared" si="33"/>
        <v/>
      </c>
      <c r="AP90"/>
    </row>
    <row r="91" spans="36:42">
      <c r="AJ91" s="1">
        <v>91</v>
      </c>
      <c r="AK91" s="1" t="str">
        <f t="shared" si="30"/>
        <v/>
      </c>
      <c r="AL91" s="1" t="str">
        <f t="shared" si="31"/>
        <v/>
      </c>
      <c r="AM91" s="2" t="str">
        <f t="shared" si="34"/>
        <v/>
      </c>
      <c r="AN91" s="2" t="str">
        <f t="shared" si="32"/>
        <v/>
      </c>
      <c r="AO91" s="2" t="str">
        <f t="shared" si="33"/>
        <v/>
      </c>
      <c r="AP91"/>
    </row>
    <row r="92" spans="36:42">
      <c r="AJ92" s="1">
        <v>92</v>
      </c>
      <c r="AK92" s="1" t="str">
        <f t="shared" si="30"/>
        <v/>
      </c>
      <c r="AL92" s="1" t="str">
        <f t="shared" si="31"/>
        <v/>
      </c>
      <c r="AM92" s="2" t="str">
        <f t="shared" si="34"/>
        <v/>
      </c>
      <c r="AN92" s="2" t="str">
        <f t="shared" si="32"/>
        <v/>
      </c>
      <c r="AO92" s="2" t="str">
        <f t="shared" si="33"/>
        <v/>
      </c>
      <c r="AP92"/>
    </row>
    <row r="93" spans="36:42">
      <c r="AJ93" s="1">
        <v>93</v>
      </c>
      <c r="AK93" s="1" t="str">
        <f t="shared" si="30"/>
        <v/>
      </c>
      <c r="AL93" s="1" t="str">
        <f t="shared" si="31"/>
        <v/>
      </c>
      <c r="AM93" s="2" t="str">
        <f t="shared" si="34"/>
        <v/>
      </c>
      <c r="AN93" s="2" t="str">
        <f t="shared" si="32"/>
        <v/>
      </c>
      <c r="AO93" s="2" t="str">
        <f t="shared" si="33"/>
        <v/>
      </c>
      <c r="AP93"/>
    </row>
    <row r="94" spans="36:42">
      <c r="AJ94" s="1">
        <v>94</v>
      </c>
      <c r="AK94" s="1" t="str">
        <f t="shared" si="30"/>
        <v/>
      </c>
      <c r="AL94" s="1" t="str">
        <f t="shared" si="31"/>
        <v/>
      </c>
      <c r="AM94" s="2" t="str">
        <f t="shared" si="34"/>
        <v/>
      </c>
      <c r="AN94" s="2" t="str">
        <f t="shared" si="32"/>
        <v/>
      </c>
      <c r="AO94" s="2" t="str">
        <f t="shared" si="33"/>
        <v/>
      </c>
      <c r="AP94"/>
    </row>
    <row r="95" spans="36:42">
      <c r="AJ95" s="1">
        <v>95</v>
      </c>
      <c r="AK95" s="1" t="str">
        <f t="shared" si="30"/>
        <v/>
      </c>
      <c r="AL95" s="1" t="str">
        <f t="shared" si="31"/>
        <v/>
      </c>
      <c r="AM95" s="2" t="str">
        <f t="shared" si="34"/>
        <v/>
      </c>
      <c r="AN95" s="2" t="str">
        <f t="shared" si="32"/>
        <v/>
      </c>
      <c r="AO95" s="2" t="str">
        <f t="shared" si="33"/>
        <v/>
      </c>
      <c r="AP95"/>
    </row>
    <row r="96" spans="36:42">
      <c r="AJ96" s="1">
        <v>96</v>
      </c>
      <c r="AK96" s="1" t="str">
        <f t="shared" si="30"/>
        <v/>
      </c>
      <c r="AL96" s="1" t="str">
        <f t="shared" si="31"/>
        <v/>
      </c>
      <c r="AM96" s="2" t="str">
        <f t="shared" si="34"/>
        <v/>
      </c>
      <c r="AN96" s="2" t="str">
        <f t="shared" si="32"/>
        <v/>
      </c>
      <c r="AO96" s="2" t="str">
        <f t="shared" si="33"/>
        <v/>
      </c>
      <c r="AP96"/>
    </row>
    <row r="97" spans="36:42">
      <c r="AJ97" s="1">
        <v>97</v>
      </c>
      <c r="AK97" s="1" t="str">
        <f t="shared" si="30"/>
        <v/>
      </c>
      <c r="AL97" s="1" t="str">
        <f t="shared" si="31"/>
        <v/>
      </c>
      <c r="AM97" s="2" t="str">
        <f t="shared" si="34"/>
        <v/>
      </c>
      <c r="AN97" s="2" t="str">
        <f t="shared" si="32"/>
        <v/>
      </c>
      <c r="AO97" s="2" t="str">
        <f t="shared" si="33"/>
        <v/>
      </c>
      <c r="AP97"/>
    </row>
    <row r="98" spans="36:42">
      <c r="AJ98" s="1">
        <v>98</v>
      </c>
      <c r="AK98" s="1" t="str">
        <f t="shared" si="30"/>
        <v/>
      </c>
      <c r="AL98" s="1" t="str">
        <f t="shared" si="31"/>
        <v/>
      </c>
      <c r="AM98" s="2" t="str">
        <f t="shared" si="34"/>
        <v/>
      </c>
      <c r="AN98" s="2" t="str">
        <f t="shared" si="32"/>
        <v/>
      </c>
      <c r="AO98" s="2" t="str">
        <f t="shared" si="33"/>
        <v/>
      </c>
      <c r="AP98"/>
    </row>
    <row r="99" spans="36:42">
      <c r="AJ99" s="1">
        <v>99</v>
      </c>
      <c r="AK99" s="1" t="str">
        <f t="shared" si="30"/>
        <v/>
      </c>
      <c r="AL99" s="1" t="str">
        <f t="shared" si="31"/>
        <v/>
      </c>
      <c r="AM99" s="2" t="str">
        <f t="shared" si="34"/>
        <v/>
      </c>
      <c r="AN99" s="2" t="str">
        <f t="shared" si="32"/>
        <v/>
      </c>
      <c r="AO99" s="2" t="str">
        <f t="shared" si="33"/>
        <v/>
      </c>
      <c r="AP99"/>
    </row>
    <row r="100" spans="36:42">
      <c r="AJ100" s="1">
        <v>100</v>
      </c>
      <c r="AK100" s="1" t="str">
        <f t="shared" si="30"/>
        <v/>
      </c>
      <c r="AL100" s="1" t="str">
        <f t="shared" si="31"/>
        <v/>
      </c>
      <c r="AM100" s="2" t="str">
        <f t="shared" si="34"/>
        <v/>
      </c>
      <c r="AN100" s="2" t="str">
        <f t="shared" si="32"/>
        <v/>
      </c>
      <c r="AO100" s="2" t="str">
        <f t="shared" si="33"/>
        <v/>
      </c>
      <c r="AP100"/>
    </row>
    <row r="101" spans="36:42">
      <c r="AJ101" s="1">
        <v>101</v>
      </c>
      <c r="AK101" s="1" t="str">
        <f t="shared" si="30"/>
        <v/>
      </c>
      <c r="AL101" s="1" t="str">
        <f t="shared" si="31"/>
        <v/>
      </c>
      <c r="AM101" s="2" t="str">
        <f t="shared" si="34"/>
        <v/>
      </c>
      <c r="AN101" s="2" t="str">
        <f t="shared" si="32"/>
        <v/>
      </c>
      <c r="AO101" s="2" t="str">
        <f t="shared" si="33"/>
        <v/>
      </c>
      <c r="AP101"/>
    </row>
    <row r="102" spans="36:42">
      <c r="AJ102" s="1">
        <v>102</v>
      </c>
      <c r="AK102" s="1" t="str">
        <f t="shared" si="30"/>
        <v/>
      </c>
      <c r="AL102" s="1" t="str">
        <f t="shared" si="31"/>
        <v/>
      </c>
      <c r="AM102" s="2" t="str">
        <f t="shared" si="34"/>
        <v/>
      </c>
      <c r="AN102" s="2" t="str">
        <f t="shared" si="32"/>
        <v/>
      </c>
      <c r="AO102" s="2" t="str">
        <f t="shared" si="33"/>
        <v/>
      </c>
      <c r="AP102"/>
    </row>
    <row r="103" spans="36:42">
      <c r="AJ103" s="1">
        <v>103</v>
      </c>
      <c r="AK103" s="1" t="str">
        <f t="shared" si="30"/>
        <v/>
      </c>
      <c r="AL103" s="1" t="str">
        <f t="shared" si="31"/>
        <v/>
      </c>
      <c r="AM103" s="2" t="str">
        <f t="shared" si="34"/>
        <v/>
      </c>
      <c r="AN103" s="2" t="str">
        <f t="shared" si="32"/>
        <v/>
      </c>
      <c r="AO103" s="2" t="str">
        <f t="shared" si="33"/>
        <v/>
      </c>
      <c r="AP103"/>
    </row>
    <row r="104" spans="36:42">
      <c r="AJ104" s="1">
        <v>104</v>
      </c>
      <c r="AK104" s="1" t="str">
        <f t="shared" si="30"/>
        <v/>
      </c>
      <c r="AL104" s="1" t="str">
        <f t="shared" si="31"/>
        <v/>
      </c>
      <c r="AM104" s="2" t="str">
        <f t="shared" si="34"/>
        <v/>
      </c>
      <c r="AN104" s="2" t="str">
        <f t="shared" si="32"/>
        <v/>
      </c>
      <c r="AO104" s="2" t="str">
        <f t="shared" si="33"/>
        <v/>
      </c>
      <c r="AP104"/>
    </row>
    <row r="105" spans="36:42">
      <c r="AJ105" s="1">
        <v>105</v>
      </c>
      <c r="AK105" s="1" t="str">
        <f t="shared" si="30"/>
        <v/>
      </c>
      <c r="AL105" s="1" t="str">
        <f t="shared" si="31"/>
        <v/>
      </c>
      <c r="AM105" s="2" t="str">
        <f t="shared" si="34"/>
        <v/>
      </c>
      <c r="AN105" s="2" t="str">
        <f t="shared" si="32"/>
        <v/>
      </c>
      <c r="AO105" s="2" t="str">
        <f t="shared" si="33"/>
        <v/>
      </c>
      <c r="AP105"/>
    </row>
    <row r="106" spans="36:42">
      <c r="AJ106" s="1">
        <v>106</v>
      </c>
      <c r="AK106" s="1" t="str">
        <f t="shared" si="30"/>
        <v/>
      </c>
      <c r="AL106" s="1" t="str">
        <f t="shared" si="31"/>
        <v/>
      </c>
      <c r="AM106" s="2" t="str">
        <f t="shared" si="34"/>
        <v/>
      </c>
      <c r="AN106" s="2" t="str">
        <f t="shared" si="32"/>
        <v/>
      </c>
      <c r="AO106" s="2" t="str">
        <f t="shared" si="33"/>
        <v/>
      </c>
      <c r="AP106"/>
    </row>
    <row r="107" spans="36:42">
      <c r="AJ107" s="1">
        <v>107</v>
      </c>
      <c r="AK107" s="1" t="str">
        <f t="shared" si="30"/>
        <v/>
      </c>
      <c r="AL107" s="1" t="str">
        <f t="shared" si="31"/>
        <v/>
      </c>
      <c r="AM107" s="2" t="str">
        <f t="shared" si="34"/>
        <v/>
      </c>
      <c r="AN107" s="2" t="str">
        <f t="shared" si="32"/>
        <v/>
      </c>
      <c r="AO107" s="2" t="str">
        <f t="shared" si="33"/>
        <v/>
      </c>
      <c r="AP107"/>
    </row>
    <row r="108" spans="36:42">
      <c r="AJ108" s="1">
        <v>108</v>
      </c>
      <c r="AK108" s="1" t="str">
        <f t="shared" si="30"/>
        <v/>
      </c>
      <c r="AL108" s="1" t="str">
        <f t="shared" si="31"/>
        <v/>
      </c>
      <c r="AM108" s="2" t="str">
        <f t="shared" si="34"/>
        <v/>
      </c>
      <c r="AN108" s="2" t="str">
        <f t="shared" si="32"/>
        <v/>
      </c>
      <c r="AO108" s="2" t="str">
        <f t="shared" si="33"/>
        <v/>
      </c>
      <c r="AP108"/>
    </row>
    <row r="109" spans="36:42">
      <c r="AJ109" s="1">
        <v>109</v>
      </c>
      <c r="AK109" s="1" t="str">
        <f t="shared" si="30"/>
        <v/>
      </c>
      <c r="AL109" s="1" t="str">
        <f t="shared" si="31"/>
        <v/>
      </c>
      <c r="AM109" s="2" t="str">
        <f t="shared" si="34"/>
        <v/>
      </c>
      <c r="AN109" s="2" t="str">
        <f t="shared" si="32"/>
        <v/>
      </c>
      <c r="AO109" s="2" t="str">
        <f t="shared" si="33"/>
        <v/>
      </c>
      <c r="AP109"/>
    </row>
    <row r="110" spans="36:42">
      <c r="AJ110" s="1">
        <v>110</v>
      </c>
      <c r="AK110" s="1" t="str">
        <f t="shared" si="30"/>
        <v/>
      </c>
      <c r="AL110" s="1" t="str">
        <f t="shared" si="31"/>
        <v/>
      </c>
      <c r="AM110" s="2" t="str">
        <f t="shared" si="34"/>
        <v/>
      </c>
      <c r="AN110" s="2" t="str">
        <f t="shared" si="32"/>
        <v/>
      </c>
      <c r="AO110" s="2" t="str">
        <f t="shared" si="33"/>
        <v/>
      </c>
      <c r="AP110"/>
    </row>
    <row r="111" spans="36:42">
      <c r="AJ111" s="1">
        <v>111</v>
      </c>
      <c r="AK111" s="1" t="str">
        <f t="shared" si="30"/>
        <v/>
      </c>
      <c r="AL111" s="1" t="str">
        <f t="shared" si="31"/>
        <v/>
      </c>
      <c r="AM111" s="2" t="str">
        <f t="shared" si="34"/>
        <v/>
      </c>
      <c r="AN111" s="2" t="str">
        <f t="shared" si="32"/>
        <v/>
      </c>
      <c r="AO111" s="2" t="str">
        <f t="shared" si="33"/>
        <v/>
      </c>
      <c r="AP111"/>
    </row>
    <row r="112" spans="36:42">
      <c r="AJ112" s="1">
        <v>112</v>
      </c>
      <c r="AK112" s="1" t="str">
        <f t="shared" si="30"/>
        <v/>
      </c>
      <c r="AL112" s="1" t="str">
        <f t="shared" si="31"/>
        <v/>
      </c>
      <c r="AM112" s="2" t="str">
        <f t="shared" si="34"/>
        <v/>
      </c>
      <c r="AN112" s="2" t="str">
        <f t="shared" si="32"/>
        <v/>
      </c>
      <c r="AO112" s="2" t="str">
        <f t="shared" si="33"/>
        <v/>
      </c>
      <c r="AP112"/>
    </row>
    <row r="113" spans="36:42">
      <c r="AJ113" s="1">
        <v>113</v>
      </c>
      <c r="AK113" s="1" t="str">
        <f t="shared" si="30"/>
        <v/>
      </c>
      <c r="AL113" s="1" t="str">
        <f t="shared" si="31"/>
        <v/>
      </c>
      <c r="AM113" s="2" t="str">
        <f t="shared" si="34"/>
        <v/>
      </c>
      <c r="AN113" s="2" t="str">
        <f t="shared" si="32"/>
        <v/>
      </c>
      <c r="AO113" s="2" t="str">
        <f t="shared" si="33"/>
        <v/>
      </c>
      <c r="AP113"/>
    </row>
    <row r="114" spans="36:42">
      <c r="AJ114" s="1">
        <v>114</v>
      </c>
      <c r="AK114" s="1" t="str">
        <f t="shared" si="30"/>
        <v/>
      </c>
      <c r="AL114" s="1" t="str">
        <f t="shared" si="31"/>
        <v/>
      </c>
      <c r="AM114" s="2" t="str">
        <f t="shared" si="34"/>
        <v/>
      </c>
      <c r="AN114" s="2" t="str">
        <f t="shared" si="32"/>
        <v/>
      </c>
      <c r="AO114" s="2" t="str">
        <f t="shared" si="33"/>
        <v/>
      </c>
      <c r="AP114"/>
    </row>
    <row r="115" spans="36:42">
      <c r="AJ115" s="1">
        <v>115</v>
      </c>
      <c r="AK115" s="1" t="str">
        <f t="shared" si="30"/>
        <v/>
      </c>
      <c r="AL115" s="1" t="str">
        <f t="shared" si="31"/>
        <v/>
      </c>
      <c r="AM115" s="2" t="str">
        <f t="shared" si="34"/>
        <v/>
      </c>
      <c r="AN115" s="2" t="str">
        <f t="shared" si="32"/>
        <v/>
      </c>
      <c r="AO115" s="2" t="str">
        <f t="shared" si="33"/>
        <v/>
      </c>
      <c r="AP115"/>
    </row>
    <row r="116" spans="36:42">
      <c r="AJ116" s="1">
        <v>116</v>
      </c>
      <c r="AK116" s="1" t="str">
        <f t="shared" si="30"/>
        <v/>
      </c>
      <c r="AL116" s="1" t="str">
        <f t="shared" si="31"/>
        <v/>
      </c>
      <c r="AM116" s="2" t="str">
        <f t="shared" si="34"/>
        <v/>
      </c>
      <c r="AN116" s="2" t="str">
        <f t="shared" si="32"/>
        <v/>
      </c>
      <c r="AO116" s="2" t="str">
        <f t="shared" si="33"/>
        <v/>
      </c>
      <c r="AP116"/>
    </row>
    <row r="117" spans="36:42">
      <c r="AJ117" s="1">
        <v>117</v>
      </c>
      <c r="AK117" s="1" t="str">
        <f t="shared" si="30"/>
        <v/>
      </c>
      <c r="AL117" s="1" t="str">
        <f t="shared" si="31"/>
        <v/>
      </c>
      <c r="AM117" s="2" t="str">
        <f t="shared" si="34"/>
        <v/>
      </c>
      <c r="AN117" s="2" t="str">
        <f t="shared" si="32"/>
        <v/>
      </c>
      <c r="AO117" s="2" t="str">
        <f t="shared" si="33"/>
        <v/>
      </c>
      <c r="AP117"/>
    </row>
    <row r="118" spans="36:42">
      <c r="AJ118" s="1">
        <v>118</v>
      </c>
      <c r="AK118" s="1" t="str">
        <f t="shared" si="30"/>
        <v/>
      </c>
      <c r="AL118" s="1" t="str">
        <f t="shared" si="31"/>
        <v/>
      </c>
      <c r="AM118" s="2" t="str">
        <f t="shared" si="34"/>
        <v/>
      </c>
      <c r="AN118" s="2" t="str">
        <f t="shared" si="32"/>
        <v/>
      </c>
      <c r="AO118" s="2" t="str">
        <f t="shared" si="33"/>
        <v/>
      </c>
      <c r="AP118"/>
    </row>
    <row r="119" spans="36:42">
      <c r="AJ119" s="1">
        <v>119</v>
      </c>
      <c r="AK119" s="1" t="str">
        <f t="shared" si="30"/>
        <v/>
      </c>
      <c r="AL119" s="1" t="str">
        <f t="shared" si="31"/>
        <v/>
      </c>
      <c r="AM119" s="2" t="str">
        <f t="shared" si="34"/>
        <v/>
      </c>
      <c r="AN119" s="2" t="str">
        <f t="shared" si="32"/>
        <v/>
      </c>
      <c r="AO119" s="2" t="str">
        <f t="shared" si="33"/>
        <v/>
      </c>
      <c r="AP119"/>
    </row>
    <row r="120" spans="36:42">
      <c r="AJ120" s="1">
        <v>120</v>
      </c>
      <c r="AK120" s="1" t="str">
        <f t="shared" si="30"/>
        <v/>
      </c>
      <c r="AL120" s="1" t="str">
        <f t="shared" si="31"/>
        <v/>
      </c>
      <c r="AM120" s="2" t="str">
        <f t="shared" si="34"/>
        <v/>
      </c>
      <c r="AN120" s="2" t="str">
        <f t="shared" si="32"/>
        <v/>
      </c>
      <c r="AO120" s="2" t="str">
        <f t="shared" si="33"/>
        <v/>
      </c>
      <c r="AP120"/>
    </row>
    <row r="121" spans="36:42">
      <c r="AJ121" s="1">
        <v>121</v>
      </c>
      <c r="AK121" s="1" t="str">
        <f t="shared" si="30"/>
        <v/>
      </c>
      <c r="AL121" s="1" t="str">
        <f t="shared" si="31"/>
        <v/>
      </c>
      <c r="AM121" s="2" t="str">
        <f t="shared" si="34"/>
        <v/>
      </c>
      <c r="AN121" s="2" t="str">
        <f t="shared" si="32"/>
        <v/>
      </c>
      <c r="AO121" s="2" t="str">
        <f t="shared" si="33"/>
        <v/>
      </c>
      <c r="AP121"/>
    </row>
    <row r="122" spans="36:42">
      <c r="AJ122" s="1">
        <v>122</v>
      </c>
      <c r="AK122" s="1" t="str">
        <f t="shared" si="30"/>
        <v/>
      </c>
      <c r="AL122" s="1" t="str">
        <f t="shared" si="31"/>
        <v/>
      </c>
      <c r="AM122" s="2" t="str">
        <f t="shared" si="34"/>
        <v/>
      </c>
      <c r="AN122" s="2" t="str">
        <f t="shared" si="32"/>
        <v/>
      </c>
      <c r="AO122" s="2" t="str">
        <f t="shared" si="33"/>
        <v/>
      </c>
      <c r="AP122"/>
    </row>
    <row r="123" spans="36:42">
      <c r="AJ123" s="1">
        <v>123</v>
      </c>
      <c r="AK123" s="1" t="str">
        <f t="shared" si="30"/>
        <v/>
      </c>
      <c r="AL123" s="1" t="str">
        <f t="shared" si="31"/>
        <v/>
      </c>
      <c r="AM123" s="2" t="str">
        <f t="shared" si="34"/>
        <v/>
      </c>
      <c r="AN123" s="2" t="str">
        <f t="shared" si="32"/>
        <v/>
      </c>
      <c r="AO123" s="2" t="str">
        <f t="shared" si="33"/>
        <v/>
      </c>
      <c r="AP123"/>
    </row>
    <row r="124" spans="36:42">
      <c r="AJ124" s="1">
        <v>124</v>
      </c>
      <c r="AK124" s="1" t="str">
        <f t="shared" si="30"/>
        <v/>
      </c>
      <c r="AL124" s="1" t="str">
        <f t="shared" si="31"/>
        <v/>
      </c>
      <c r="AM124" s="2" t="str">
        <f t="shared" si="34"/>
        <v/>
      </c>
      <c r="AN124" s="2" t="str">
        <f t="shared" si="32"/>
        <v/>
      </c>
      <c r="AO124" s="2" t="str">
        <f t="shared" si="33"/>
        <v/>
      </c>
      <c r="AP124"/>
    </row>
    <row r="125" spans="36:42">
      <c r="AJ125" s="1">
        <v>125</v>
      </c>
      <c r="AK125" s="1" t="str">
        <f t="shared" si="30"/>
        <v/>
      </c>
      <c r="AL125" s="1" t="str">
        <f t="shared" si="31"/>
        <v/>
      </c>
      <c r="AM125" s="2" t="str">
        <f t="shared" si="34"/>
        <v/>
      </c>
      <c r="AN125" s="2" t="str">
        <f t="shared" si="32"/>
        <v/>
      </c>
      <c r="AO125" s="2" t="str">
        <f t="shared" si="33"/>
        <v/>
      </c>
      <c r="AP125"/>
    </row>
    <row r="126" spans="36:42">
      <c r="AJ126" s="1">
        <v>126</v>
      </c>
      <c r="AK126" s="1" t="str">
        <f t="shared" si="30"/>
        <v/>
      </c>
      <c r="AL126" s="1" t="str">
        <f t="shared" si="31"/>
        <v/>
      </c>
      <c r="AM126" s="2" t="str">
        <f t="shared" si="34"/>
        <v/>
      </c>
      <c r="AN126" s="2" t="str">
        <f t="shared" si="32"/>
        <v/>
      </c>
      <c r="AO126" s="2" t="str">
        <f t="shared" si="33"/>
        <v/>
      </c>
      <c r="AP126"/>
    </row>
    <row r="127" spans="36:42">
      <c r="AJ127" s="1">
        <v>127</v>
      </c>
      <c r="AK127" s="1" t="str">
        <f t="shared" si="30"/>
        <v/>
      </c>
      <c r="AL127" s="1" t="str">
        <f t="shared" si="31"/>
        <v/>
      </c>
      <c r="AM127" s="2" t="str">
        <f t="shared" si="34"/>
        <v/>
      </c>
      <c r="AN127" s="2" t="str">
        <f t="shared" si="32"/>
        <v/>
      </c>
      <c r="AO127" s="2" t="str">
        <f t="shared" si="33"/>
        <v/>
      </c>
      <c r="AP127"/>
    </row>
    <row r="128" spans="36:42">
      <c r="AJ128" s="1">
        <v>128</v>
      </c>
      <c r="AK128" s="1" t="str">
        <f t="shared" si="30"/>
        <v/>
      </c>
      <c r="AL128" s="1" t="str">
        <f t="shared" si="31"/>
        <v/>
      </c>
      <c r="AM128" s="2" t="str">
        <f t="shared" si="34"/>
        <v/>
      </c>
      <c r="AN128" s="2" t="str">
        <f t="shared" si="32"/>
        <v/>
      </c>
      <c r="AO128" s="2" t="str">
        <f t="shared" si="33"/>
        <v/>
      </c>
      <c r="AP128"/>
    </row>
    <row r="129" spans="36:42">
      <c r="AJ129" s="1">
        <v>129</v>
      </c>
      <c r="AK129" s="1" t="str">
        <f t="shared" si="30"/>
        <v/>
      </c>
      <c r="AL129" s="1" t="str">
        <f t="shared" si="31"/>
        <v/>
      </c>
      <c r="AM129" s="2" t="str">
        <f t="shared" si="34"/>
        <v/>
      </c>
      <c r="AN129" s="2" t="str">
        <f t="shared" si="32"/>
        <v/>
      </c>
      <c r="AO129" s="2" t="str">
        <f t="shared" si="33"/>
        <v/>
      </c>
      <c r="AP129"/>
    </row>
    <row r="130" spans="36:42">
      <c r="AJ130" s="1">
        <v>130</v>
      </c>
      <c r="AK130" s="1" t="str">
        <f t="shared" si="30"/>
        <v/>
      </c>
      <c r="AL130" s="1" t="str">
        <f t="shared" si="31"/>
        <v/>
      </c>
      <c r="AM130" s="2" t="str">
        <f t="shared" si="34"/>
        <v/>
      </c>
      <c r="AN130" s="2" t="str">
        <f t="shared" si="32"/>
        <v/>
      </c>
      <c r="AO130" s="2" t="str">
        <f t="shared" si="33"/>
        <v/>
      </c>
      <c r="AP130"/>
    </row>
    <row r="131" spans="36:42">
      <c r="AJ131" s="1">
        <v>131</v>
      </c>
      <c r="AK131" s="1" t="str">
        <f t="shared" si="30"/>
        <v/>
      </c>
      <c r="AL131" s="1" t="str">
        <f t="shared" si="31"/>
        <v/>
      </c>
      <c r="AM131" s="2" t="str">
        <f t="shared" si="34"/>
        <v/>
      </c>
      <c r="AN131" s="2" t="str">
        <f t="shared" si="32"/>
        <v/>
      </c>
      <c r="AO131" s="2" t="str">
        <f t="shared" si="33"/>
        <v/>
      </c>
      <c r="AP131"/>
    </row>
    <row r="132" spans="36:42">
      <c r="AJ132" s="1">
        <v>132</v>
      </c>
      <c r="AK132" s="1" t="str">
        <f t="shared" si="30"/>
        <v/>
      </c>
      <c r="AL132" s="1" t="str">
        <f t="shared" si="31"/>
        <v/>
      </c>
      <c r="AM132" s="2" t="str">
        <f t="shared" si="34"/>
        <v/>
      </c>
      <c r="AN132" s="2" t="str">
        <f t="shared" si="32"/>
        <v/>
      </c>
      <c r="AO132" s="2" t="str">
        <f t="shared" si="33"/>
        <v/>
      </c>
      <c r="AP132"/>
    </row>
    <row r="133" spans="36:42">
      <c r="AJ133" s="1">
        <v>133</v>
      </c>
      <c r="AK133" s="1" t="str">
        <f t="shared" si="30"/>
        <v/>
      </c>
      <c r="AL133" s="1" t="str">
        <f t="shared" si="31"/>
        <v/>
      </c>
      <c r="AM133" s="2" t="str">
        <f t="shared" si="34"/>
        <v/>
      </c>
      <c r="AN133" s="2" t="str">
        <f t="shared" si="32"/>
        <v/>
      </c>
      <c r="AO133" s="2" t="str">
        <f t="shared" si="33"/>
        <v/>
      </c>
      <c r="AP133"/>
    </row>
    <row r="134" spans="36:42">
      <c r="AJ134" s="1">
        <v>134</v>
      </c>
      <c r="AK134" s="1" t="str">
        <f t="shared" si="30"/>
        <v/>
      </c>
      <c r="AL134" s="1" t="str">
        <f t="shared" si="31"/>
        <v/>
      </c>
      <c r="AM134" s="2" t="str">
        <f t="shared" si="34"/>
        <v/>
      </c>
      <c r="AN134" s="2" t="str">
        <f t="shared" si="32"/>
        <v/>
      </c>
      <c r="AO134" s="2" t="str">
        <f t="shared" si="33"/>
        <v/>
      </c>
      <c r="AP134"/>
    </row>
    <row r="135" spans="36:42">
      <c r="AJ135" s="1">
        <v>135</v>
      </c>
      <c r="AK135" s="1" t="str">
        <f t="shared" si="30"/>
        <v/>
      </c>
      <c r="AL135" s="1" t="str">
        <f t="shared" si="31"/>
        <v/>
      </c>
      <c r="AM135" s="2" t="str">
        <f t="shared" si="34"/>
        <v/>
      </c>
      <c r="AN135" s="2" t="str">
        <f t="shared" si="32"/>
        <v/>
      </c>
      <c r="AO135" s="2" t="str">
        <f t="shared" si="33"/>
        <v/>
      </c>
      <c r="AP135"/>
    </row>
    <row r="136" spans="36:42">
      <c r="AJ136" s="1">
        <v>136</v>
      </c>
      <c r="AK136" s="1" t="str">
        <f t="shared" si="30"/>
        <v/>
      </c>
      <c r="AL136" s="1" t="str">
        <f t="shared" si="31"/>
        <v/>
      </c>
      <c r="AM136" s="2" t="str">
        <f t="shared" si="34"/>
        <v/>
      </c>
      <c r="AN136" s="2" t="str">
        <f t="shared" si="32"/>
        <v/>
      </c>
      <c r="AO136" s="2" t="str">
        <f t="shared" si="33"/>
        <v/>
      </c>
      <c r="AP136"/>
    </row>
    <row r="137" spans="36:42">
      <c r="AJ137" s="1">
        <v>137</v>
      </c>
      <c r="AK137" s="1" t="str">
        <f t="shared" si="30"/>
        <v/>
      </c>
      <c r="AL137" s="1" t="str">
        <f t="shared" si="31"/>
        <v/>
      </c>
      <c r="AM137" s="2" t="str">
        <f t="shared" si="34"/>
        <v/>
      </c>
      <c r="AN137" s="2" t="str">
        <f t="shared" si="32"/>
        <v/>
      </c>
      <c r="AO137" s="2" t="str">
        <f t="shared" si="33"/>
        <v/>
      </c>
      <c r="AP137"/>
    </row>
    <row r="138" spans="36:42">
      <c r="AJ138" s="1">
        <v>138</v>
      </c>
      <c r="AK138" s="1" t="str">
        <f t="shared" si="30"/>
        <v/>
      </c>
      <c r="AL138" s="1" t="str">
        <f t="shared" si="31"/>
        <v/>
      </c>
      <c r="AM138" s="2" t="str">
        <f t="shared" si="34"/>
        <v/>
      </c>
      <c r="AN138" s="2" t="str">
        <f t="shared" si="32"/>
        <v/>
      </c>
      <c r="AO138" s="2" t="str">
        <f t="shared" si="33"/>
        <v/>
      </c>
      <c r="AP138"/>
    </row>
    <row r="139" spans="36:42">
      <c r="AJ139" s="1">
        <v>139</v>
      </c>
      <c r="AK139" s="1" t="str">
        <f t="shared" si="30"/>
        <v/>
      </c>
      <c r="AL139" s="1" t="str">
        <f t="shared" si="31"/>
        <v/>
      </c>
      <c r="AM139" s="2" t="str">
        <f t="shared" si="34"/>
        <v/>
      </c>
      <c r="AN139" s="2" t="str">
        <f t="shared" si="32"/>
        <v/>
      </c>
      <c r="AO139" s="2" t="str">
        <f t="shared" si="33"/>
        <v/>
      </c>
      <c r="AP139"/>
    </row>
    <row r="140" spans="36:42">
      <c r="AJ140" s="1">
        <v>140</v>
      </c>
      <c r="AK140" s="1" t="str">
        <f t="shared" si="30"/>
        <v/>
      </c>
      <c r="AL140" s="1" t="str">
        <f t="shared" si="31"/>
        <v/>
      </c>
      <c r="AM140" s="2" t="str">
        <f t="shared" si="34"/>
        <v/>
      </c>
      <c r="AN140" s="2" t="str">
        <f t="shared" si="32"/>
        <v/>
      </c>
      <c r="AO140" s="2" t="str">
        <f t="shared" si="33"/>
        <v/>
      </c>
      <c r="AP140"/>
    </row>
    <row r="141" spans="36:42">
      <c r="AJ141" s="1">
        <v>141</v>
      </c>
      <c r="AK141" s="1" t="str">
        <f t="shared" ref="AK141:AK204" si="35">IF(G141="","",AJ141)</f>
        <v/>
      </c>
      <c r="AL141" s="1" t="str">
        <f t="shared" ref="AL141:AL204" si="36">IF(S141="","",IF(S140="","",AJ141))</f>
        <v/>
      </c>
      <c r="AM141" s="2" t="str">
        <f t="shared" si="34"/>
        <v/>
      </c>
      <c r="AN141" s="2" t="str">
        <f t="shared" ref="AN141:AN204" si="37">IF(AM141="","",T141)</f>
        <v/>
      </c>
      <c r="AO141" s="2" t="str">
        <f t="shared" ref="AO141:AO204" si="38">IF(AM141="","",Y141)</f>
        <v/>
      </c>
      <c r="AP141"/>
    </row>
    <row r="142" spans="36:42">
      <c r="AJ142" s="1">
        <v>142</v>
      </c>
      <c r="AK142" s="1" t="str">
        <f t="shared" si="35"/>
        <v/>
      </c>
      <c r="AL142" s="1" t="str">
        <f t="shared" si="36"/>
        <v/>
      </c>
      <c r="AM142" s="2" t="str">
        <f t="shared" ref="AM142:AM205" si="39">IF(AC142="","",IF(AC142&gt;$T$9,"",AJ142))</f>
        <v/>
      </c>
      <c r="AN142" s="2" t="str">
        <f t="shared" si="37"/>
        <v/>
      </c>
      <c r="AO142" s="2" t="str">
        <f t="shared" si="38"/>
        <v/>
      </c>
      <c r="AP142"/>
    </row>
    <row r="143" spans="36:42">
      <c r="AJ143" s="1">
        <v>143</v>
      </c>
      <c r="AK143" s="1" t="str">
        <f t="shared" si="35"/>
        <v/>
      </c>
      <c r="AL143" s="1" t="str">
        <f t="shared" si="36"/>
        <v/>
      </c>
      <c r="AM143" s="2" t="str">
        <f t="shared" si="39"/>
        <v/>
      </c>
      <c r="AN143" s="2" t="str">
        <f t="shared" si="37"/>
        <v/>
      </c>
      <c r="AO143" s="2" t="str">
        <f t="shared" si="38"/>
        <v/>
      </c>
      <c r="AP143"/>
    </row>
    <row r="144" spans="36:42">
      <c r="AJ144" s="1">
        <v>144</v>
      </c>
      <c r="AK144" s="1" t="str">
        <f t="shared" si="35"/>
        <v/>
      </c>
      <c r="AL144" s="1" t="str">
        <f t="shared" si="36"/>
        <v/>
      </c>
      <c r="AM144" s="2" t="str">
        <f t="shared" si="39"/>
        <v/>
      </c>
      <c r="AN144" s="2" t="str">
        <f t="shared" si="37"/>
        <v/>
      </c>
      <c r="AO144" s="2" t="str">
        <f t="shared" si="38"/>
        <v/>
      </c>
      <c r="AP144"/>
    </row>
    <row r="145" spans="36:42">
      <c r="AJ145" s="1">
        <v>145</v>
      </c>
      <c r="AK145" s="1" t="str">
        <f t="shared" si="35"/>
        <v/>
      </c>
      <c r="AL145" s="1" t="str">
        <f t="shared" si="36"/>
        <v/>
      </c>
      <c r="AM145" s="2" t="str">
        <f t="shared" si="39"/>
        <v/>
      </c>
      <c r="AN145" s="2" t="str">
        <f t="shared" si="37"/>
        <v/>
      </c>
      <c r="AO145" s="2" t="str">
        <f t="shared" si="38"/>
        <v/>
      </c>
      <c r="AP145"/>
    </row>
    <row r="146" spans="36:42">
      <c r="AJ146" s="1">
        <v>146</v>
      </c>
      <c r="AK146" s="1" t="str">
        <f t="shared" si="35"/>
        <v/>
      </c>
      <c r="AL146" s="1" t="str">
        <f t="shared" si="36"/>
        <v/>
      </c>
      <c r="AM146" s="2" t="str">
        <f t="shared" si="39"/>
        <v/>
      </c>
      <c r="AN146" s="2" t="str">
        <f t="shared" si="37"/>
        <v/>
      </c>
      <c r="AO146" s="2" t="str">
        <f t="shared" si="38"/>
        <v/>
      </c>
      <c r="AP146"/>
    </row>
    <row r="147" spans="36:42">
      <c r="AJ147" s="1">
        <v>147</v>
      </c>
      <c r="AK147" s="1" t="str">
        <f t="shared" si="35"/>
        <v/>
      </c>
      <c r="AL147" s="1" t="str">
        <f t="shared" si="36"/>
        <v/>
      </c>
      <c r="AM147" s="2" t="str">
        <f t="shared" si="39"/>
        <v/>
      </c>
      <c r="AN147" s="2" t="str">
        <f t="shared" si="37"/>
        <v/>
      </c>
      <c r="AO147" s="2" t="str">
        <f t="shared" si="38"/>
        <v/>
      </c>
      <c r="AP147"/>
    </row>
    <row r="148" spans="36:42">
      <c r="AJ148" s="1">
        <v>148</v>
      </c>
      <c r="AK148" s="1" t="str">
        <f t="shared" si="35"/>
        <v/>
      </c>
      <c r="AL148" s="1" t="str">
        <f t="shared" si="36"/>
        <v/>
      </c>
      <c r="AM148" s="2" t="str">
        <f t="shared" si="39"/>
        <v/>
      </c>
      <c r="AN148" s="2" t="str">
        <f t="shared" si="37"/>
        <v/>
      </c>
      <c r="AO148" s="2" t="str">
        <f t="shared" si="38"/>
        <v/>
      </c>
      <c r="AP148"/>
    </row>
    <row r="149" spans="36:42">
      <c r="AJ149" s="1">
        <v>149</v>
      </c>
      <c r="AK149" s="1" t="str">
        <f t="shared" si="35"/>
        <v/>
      </c>
      <c r="AL149" s="1" t="str">
        <f t="shared" si="36"/>
        <v/>
      </c>
      <c r="AM149" s="2" t="str">
        <f t="shared" si="39"/>
        <v/>
      </c>
      <c r="AN149" s="2" t="str">
        <f t="shared" si="37"/>
        <v/>
      </c>
      <c r="AO149" s="2" t="str">
        <f t="shared" si="38"/>
        <v/>
      </c>
      <c r="AP149"/>
    </row>
    <row r="150" spans="36:42">
      <c r="AJ150" s="1">
        <v>150</v>
      </c>
      <c r="AK150" s="1" t="str">
        <f t="shared" si="35"/>
        <v/>
      </c>
      <c r="AL150" s="1" t="str">
        <f t="shared" si="36"/>
        <v/>
      </c>
      <c r="AM150" s="2" t="str">
        <f t="shared" si="39"/>
        <v/>
      </c>
      <c r="AN150" s="2" t="str">
        <f t="shared" si="37"/>
        <v/>
      </c>
      <c r="AO150" s="2" t="str">
        <f t="shared" si="38"/>
        <v/>
      </c>
      <c r="AP150"/>
    </row>
    <row r="151" spans="36:42">
      <c r="AJ151" s="1">
        <v>151</v>
      </c>
      <c r="AK151" s="1" t="str">
        <f t="shared" si="35"/>
        <v/>
      </c>
      <c r="AL151" s="1" t="str">
        <f t="shared" si="36"/>
        <v/>
      </c>
      <c r="AM151" s="2" t="str">
        <f t="shared" si="39"/>
        <v/>
      </c>
      <c r="AN151" s="2" t="str">
        <f t="shared" si="37"/>
        <v/>
      </c>
      <c r="AO151" s="2" t="str">
        <f t="shared" si="38"/>
        <v/>
      </c>
      <c r="AP151"/>
    </row>
    <row r="152" spans="36:42">
      <c r="AJ152" s="1">
        <v>152</v>
      </c>
      <c r="AK152" s="1" t="str">
        <f t="shared" si="35"/>
        <v/>
      </c>
      <c r="AL152" s="1" t="str">
        <f t="shared" si="36"/>
        <v/>
      </c>
      <c r="AM152" s="2" t="str">
        <f t="shared" si="39"/>
        <v/>
      </c>
      <c r="AN152" s="2" t="str">
        <f t="shared" si="37"/>
        <v/>
      </c>
      <c r="AO152" s="2" t="str">
        <f t="shared" si="38"/>
        <v/>
      </c>
      <c r="AP152"/>
    </row>
    <row r="153" spans="36:42">
      <c r="AJ153" s="1">
        <v>153</v>
      </c>
      <c r="AK153" s="1" t="str">
        <f t="shared" si="35"/>
        <v/>
      </c>
      <c r="AL153" s="1" t="str">
        <f t="shared" si="36"/>
        <v/>
      </c>
      <c r="AM153" s="2" t="str">
        <f t="shared" si="39"/>
        <v/>
      </c>
      <c r="AN153" s="2" t="str">
        <f t="shared" si="37"/>
        <v/>
      </c>
      <c r="AO153" s="2" t="str">
        <f t="shared" si="38"/>
        <v/>
      </c>
      <c r="AP153"/>
    </row>
    <row r="154" spans="36:42">
      <c r="AJ154" s="1">
        <v>154</v>
      </c>
      <c r="AK154" s="1" t="str">
        <f t="shared" si="35"/>
        <v/>
      </c>
      <c r="AL154" s="1" t="str">
        <f t="shared" si="36"/>
        <v/>
      </c>
      <c r="AM154" s="2" t="str">
        <f t="shared" si="39"/>
        <v/>
      </c>
      <c r="AN154" s="2" t="str">
        <f t="shared" si="37"/>
        <v/>
      </c>
      <c r="AO154" s="2" t="str">
        <f t="shared" si="38"/>
        <v/>
      </c>
      <c r="AP154"/>
    </row>
    <row r="155" spans="36:42">
      <c r="AJ155" s="1">
        <v>155</v>
      </c>
      <c r="AK155" s="1" t="str">
        <f t="shared" si="35"/>
        <v/>
      </c>
      <c r="AL155" s="1" t="str">
        <f t="shared" si="36"/>
        <v/>
      </c>
      <c r="AM155" s="2" t="str">
        <f t="shared" si="39"/>
        <v/>
      </c>
      <c r="AN155" s="2" t="str">
        <f t="shared" si="37"/>
        <v/>
      </c>
      <c r="AO155" s="2" t="str">
        <f t="shared" si="38"/>
        <v/>
      </c>
      <c r="AP155"/>
    </row>
    <row r="156" spans="36:42">
      <c r="AJ156" s="1">
        <v>156</v>
      </c>
      <c r="AK156" s="1" t="str">
        <f t="shared" si="35"/>
        <v/>
      </c>
      <c r="AL156" s="1" t="str">
        <f t="shared" si="36"/>
        <v/>
      </c>
      <c r="AM156" s="2" t="str">
        <f t="shared" si="39"/>
        <v/>
      </c>
      <c r="AN156" s="2" t="str">
        <f t="shared" si="37"/>
        <v/>
      </c>
      <c r="AO156" s="2" t="str">
        <f t="shared" si="38"/>
        <v/>
      </c>
      <c r="AP156"/>
    </row>
    <row r="157" spans="36:42">
      <c r="AJ157" s="1">
        <v>157</v>
      </c>
      <c r="AK157" s="1" t="str">
        <f t="shared" si="35"/>
        <v/>
      </c>
      <c r="AL157" s="1" t="str">
        <f t="shared" si="36"/>
        <v/>
      </c>
      <c r="AM157" s="2" t="str">
        <f t="shared" si="39"/>
        <v/>
      </c>
      <c r="AN157" s="2" t="str">
        <f t="shared" si="37"/>
        <v/>
      </c>
      <c r="AO157" s="2" t="str">
        <f t="shared" si="38"/>
        <v/>
      </c>
      <c r="AP157"/>
    </row>
    <row r="158" spans="36:42">
      <c r="AJ158" s="1">
        <v>158</v>
      </c>
      <c r="AK158" s="1" t="str">
        <f t="shared" si="35"/>
        <v/>
      </c>
      <c r="AL158" s="1" t="str">
        <f t="shared" si="36"/>
        <v/>
      </c>
      <c r="AM158" s="2" t="str">
        <f t="shared" si="39"/>
        <v/>
      </c>
      <c r="AN158" s="2" t="str">
        <f t="shared" si="37"/>
        <v/>
      </c>
      <c r="AO158" s="2" t="str">
        <f t="shared" si="38"/>
        <v/>
      </c>
      <c r="AP158"/>
    </row>
    <row r="159" spans="36:42">
      <c r="AJ159" s="1">
        <v>159</v>
      </c>
      <c r="AK159" s="1" t="str">
        <f t="shared" si="35"/>
        <v/>
      </c>
      <c r="AL159" s="1" t="str">
        <f t="shared" si="36"/>
        <v/>
      </c>
      <c r="AM159" s="2" t="str">
        <f t="shared" si="39"/>
        <v/>
      </c>
      <c r="AN159" s="2" t="str">
        <f t="shared" si="37"/>
        <v/>
      </c>
      <c r="AO159" s="2" t="str">
        <f t="shared" si="38"/>
        <v/>
      </c>
      <c r="AP159"/>
    </row>
    <row r="160" spans="36:42">
      <c r="AJ160" s="1">
        <v>160</v>
      </c>
      <c r="AK160" s="1" t="str">
        <f t="shared" si="35"/>
        <v/>
      </c>
      <c r="AL160" s="1" t="str">
        <f t="shared" si="36"/>
        <v/>
      </c>
      <c r="AM160" s="2" t="str">
        <f t="shared" si="39"/>
        <v/>
      </c>
      <c r="AN160" s="2" t="str">
        <f t="shared" si="37"/>
        <v/>
      </c>
      <c r="AO160" s="2" t="str">
        <f t="shared" si="38"/>
        <v/>
      </c>
      <c r="AP160"/>
    </row>
    <row r="161" spans="36:42">
      <c r="AJ161" s="1">
        <v>161</v>
      </c>
      <c r="AK161" s="1" t="str">
        <f t="shared" si="35"/>
        <v/>
      </c>
      <c r="AL161" s="1" t="str">
        <f t="shared" si="36"/>
        <v/>
      </c>
      <c r="AM161" s="2" t="str">
        <f t="shared" si="39"/>
        <v/>
      </c>
      <c r="AN161" s="2" t="str">
        <f t="shared" si="37"/>
        <v/>
      </c>
      <c r="AO161" s="2" t="str">
        <f t="shared" si="38"/>
        <v/>
      </c>
      <c r="AP161"/>
    </row>
    <row r="162" spans="36:42">
      <c r="AJ162" s="1">
        <v>162</v>
      </c>
      <c r="AK162" s="1" t="str">
        <f t="shared" si="35"/>
        <v/>
      </c>
      <c r="AL162" s="1" t="str">
        <f t="shared" si="36"/>
        <v/>
      </c>
      <c r="AM162" s="2" t="str">
        <f t="shared" si="39"/>
        <v/>
      </c>
      <c r="AN162" s="2" t="str">
        <f t="shared" si="37"/>
        <v/>
      </c>
      <c r="AO162" s="2" t="str">
        <f t="shared" si="38"/>
        <v/>
      </c>
      <c r="AP162"/>
    </row>
    <row r="163" spans="36:42">
      <c r="AJ163" s="1">
        <v>163</v>
      </c>
      <c r="AK163" s="1" t="str">
        <f t="shared" si="35"/>
        <v/>
      </c>
      <c r="AL163" s="1" t="str">
        <f t="shared" si="36"/>
        <v/>
      </c>
      <c r="AM163" s="2" t="str">
        <f t="shared" si="39"/>
        <v/>
      </c>
      <c r="AN163" s="2" t="str">
        <f t="shared" si="37"/>
        <v/>
      </c>
      <c r="AO163" s="2" t="str">
        <f t="shared" si="38"/>
        <v/>
      </c>
      <c r="AP163"/>
    </row>
    <row r="164" spans="36:42">
      <c r="AJ164" s="1">
        <v>164</v>
      </c>
      <c r="AK164" s="1" t="str">
        <f t="shared" si="35"/>
        <v/>
      </c>
      <c r="AL164" s="1" t="str">
        <f t="shared" si="36"/>
        <v/>
      </c>
      <c r="AM164" s="2" t="str">
        <f t="shared" si="39"/>
        <v/>
      </c>
      <c r="AN164" s="2" t="str">
        <f t="shared" si="37"/>
        <v/>
      </c>
      <c r="AO164" s="2" t="str">
        <f t="shared" si="38"/>
        <v/>
      </c>
      <c r="AP164"/>
    </row>
    <row r="165" spans="36:42">
      <c r="AJ165" s="1">
        <v>165</v>
      </c>
      <c r="AK165" s="1" t="str">
        <f t="shared" si="35"/>
        <v/>
      </c>
      <c r="AL165" s="1" t="str">
        <f t="shared" si="36"/>
        <v/>
      </c>
      <c r="AM165" s="2" t="str">
        <f t="shared" si="39"/>
        <v/>
      </c>
      <c r="AN165" s="2" t="str">
        <f t="shared" si="37"/>
        <v/>
      </c>
      <c r="AO165" s="2" t="str">
        <f t="shared" si="38"/>
        <v/>
      </c>
      <c r="AP165"/>
    </row>
    <row r="166" spans="36:42">
      <c r="AJ166" s="1">
        <v>166</v>
      </c>
      <c r="AK166" s="1" t="str">
        <f t="shared" si="35"/>
        <v/>
      </c>
      <c r="AL166" s="1" t="str">
        <f t="shared" si="36"/>
        <v/>
      </c>
      <c r="AM166" s="2" t="str">
        <f t="shared" si="39"/>
        <v/>
      </c>
      <c r="AN166" s="2" t="str">
        <f t="shared" si="37"/>
        <v/>
      </c>
      <c r="AO166" s="2" t="str">
        <f t="shared" si="38"/>
        <v/>
      </c>
      <c r="AP166"/>
    </row>
    <row r="167" spans="36:42">
      <c r="AJ167" s="1">
        <v>167</v>
      </c>
      <c r="AK167" s="1" t="str">
        <f t="shared" si="35"/>
        <v/>
      </c>
      <c r="AL167" s="1" t="str">
        <f t="shared" si="36"/>
        <v/>
      </c>
      <c r="AM167" s="2" t="str">
        <f t="shared" si="39"/>
        <v/>
      </c>
      <c r="AN167" s="2" t="str">
        <f t="shared" si="37"/>
        <v/>
      </c>
      <c r="AO167" s="2" t="str">
        <f t="shared" si="38"/>
        <v/>
      </c>
      <c r="AP167"/>
    </row>
    <row r="168" spans="36:42">
      <c r="AJ168" s="1">
        <v>168</v>
      </c>
      <c r="AK168" s="1" t="str">
        <f t="shared" si="35"/>
        <v/>
      </c>
      <c r="AL168" s="1" t="str">
        <f t="shared" si="36"/>
        <v/>
      </c>
      <c r="AM168" s="2" t="str">
        <f t="shared" si="39"/>
        <v/>
      </c>
      <c r="AN168" s="2" t="str">
        <f t="shared" si="37"/>
        <v/>
      </c>
      <c r="AO168" s="2" t="str">
        <f t="shared" si="38"/>
        <v/>
      </c>
      <c r="AP168"/>
    </row>
    <row r="169" spans="36:42">
      <c r="AJ169" s="1">
        <v>169</v>
      </c>
      <c r="AK169" s="1" t="str">
        <f t="shared" si="35"/>
        <v/>
      </c>
      <c r="AL169" s="1" t="str">
        <f t="shared" si="36"/>
        <v/>
      </c>
      <c r="AM169" s="2" t="str">
        <f t="shared" si="39"/>
        <v/>
      </c>
      <c r="AN169" s="2" t="str">
        <f t="shared" si="37"/>
        <v/>
      </c>
      <c r="AO169" s="2" t="str">
        <f t="shared" si="38"/>
        <v/>
      </c>
      <c r="AP169"/>
    </row>
    <row r="170" spans="36:42">
      <c r="AJ170" s="1">
        <v>170</v>
      </c>
      <c r="AK170" s="1" t="str">
        <f t="shared" si="35"/>
        <v/>
      </c>
      <c r="AL170" s="1" t="str">
        <f t="shared" si="36"/>
        <v/>
      </c>
      <c r="AM170" s="2" t="str">
        <f t="shared" si="39"/>
        <v/>
      </c>
      <c r="AN170" s="2" t="str">
        <f t="shared" si="37"/>
        <v/>
      </c>
      <c r="AO170" s="2" t="str">
        <f t="shared" si="38"/>
        <v/>
      </c>
      <c r="AP170"/>
    </row>
    <row r="171" spans="36:42">
      <c r="AJ171" s="1">
        <v>171</v>
      </c>
      <c r="AK171" s="1" t="str">
        <f t="shared" si="35"/>
        <v/>
      </c>
      <c r="AL171" s="1" t="str">
        <f t="shared" si="36"/>
        <v/>
      </c>
      <c r="AM171" s="2" t="str">
        <f t="shared" si="39"/>
        <v/>
      </c>
      <c r="AN171" s="2" t="str">
        <f t="shared" si="37"/>
        <v/>
      </c>
      <c r="AO171" s="2" t="str">
        <f t="shared" si="38"/>
        <v/>
      </c>
      <c r="AP171"/>
    </row>
    <row r="172" spans="36:42">
      <c r="AJ172" s="1">
        <v>172</v>
      </c>
      <c r="AK172" s="1" t="str">
        <f t="shared" si="35"/>
        <v/>
      </c>
      <c r="AL172" s="1" t="str">
        <f t="shared" si="36"/>
        <v/>
      </c>
      <c r="AM172" s="2" t="str">
        <f t="shared" si="39"/>
        <v/>
      </c>
      <c r="AN172" s="2" t="str">
        <f t="shared" si="37"/>
        <v/>
      </c>
      <c r="AO172" s="2" t="str">
        <f t="shared" si="38"/>
        <v/>
      </c>
      <c r="AP172"/>
    </row>
    <row r="173" spans="36:42">
      <c r="AJ173" s="1">
        <v>173</v>
      </c>
      <c r="AK173" s="1" t="str">
        <f t="shared" si="35"/>
        <v/>
      </c>
      <c r="AL173" s="1" t="str">
        <f t="shared" si="36"/>
        <v/>
      </c>
      <c r="AM173" s="2" t="str">
        <f t="shared" si="39"/>
        <v/>
      </c>
      <c r="AN173" s="2" t="str">
        <f t="shared" si="37"/>
        <v/>
      </c>
      <c r="AO173" s="2" t="str">
        <f t="shared" si="38"/>
        <v/>
      </c>
      <c r="AP173"/>
    </row>
    <row r="174" spans="36:42">
      <c r="AJ174" s="1">
        <v>174</v>
      </c>
      <c r="AK174" s="1" t="str">
        <f t="shared" si="35"/>
        <v/>
      </c>
      <c r="AL174" s="1" t="str">
        <f t="shared" si="36"/>
        <v/>
      </c>
      <c r="AM174" s="2" t="str">
        <f t="shared" si="39"/>
        <v/>
      </c>
      <c r="AN174" s="2" t="str">
        <f t="shared" si="37"/>
        <v/>
      </c>
      <c r="AO174" s="2" t="str">
        <f t="shared" si="38"/>
        <v/>
      </c>
      <c r="AP174"/>
    </row>
    <row r="175" spans="36:42">
      <c r="AJ175" s="1">
        <v>175</v>
      </c>
      <c r="AK175" s="1" t="str">
        <f t="shared" si="35"/>
        <v/>
      </c>
      <c r="AL175" s="1" t="str">
        <f t="shared" si="36"/>
        <v/>
      </c>
      <c r="AM175" s="2" t="str">
        <f t="shared" si="39"/>
        <v/>
      </c>
      <c r="AN175" s="2" t="str">
        <f t="shared" si="37"/>
        <v/>
      </c>
      <c r="AO175" s="2" t="str">
        <f t="shared" si="38"/>
        <v/>
      </c>
      <c r="AP175"/>
    </row>
    <row r="176" spans="36:42">
      <c r="AJ176" s="1">
        <v>176</v>
      </c>
      <c r="AK176" s="1" t="str">
        <f t="shared" si="35"/>
        <v/>
      </c>
      <c r="AL176" s="1" t="str">
        <f t="shared" si="36"/>
        <v/>
      </c>
      <c r="AM176" s="2" t="str">
        <f t="shared" si="39"/>
        <v/>
      </c>
      <c r="AN176" s="2" t="str">
        <f t="shared" si="37"/>
        <v/>
      </c>
      <c r="AO176" s="2" t="str">
        <f t="shared" si="38"/>
        <v/>
      </c>
      <c r="AP176"/>
    </row>
    <row r="177" spans="36:42">
      <c r="AJ177" s="1">
        <v>177</v>
      </c>
      <c r="AK177" s="1" t="str">
        <f t="shared" si="35"/>
        <v/>
      </c>
      <c r="AL177" s="1" t="str">
        <f t="shared" si="36"/>
        <v/>
      </c>
      <c r="AM177" s="2" t="str">
        <f t="shared" si="39"/>
        <v/>
      </c>
      <c r="AN177" s="2" t="str">
        <f t="shared" si="37"/>
        <v/>
      </c>
      <c r="AO177" s="2" t="str">
        <f t="shared" si="38"/>
        <v/>
      </c>
      <c r="AP177"/>
    </row>
    <row r="178" spans="36:42">
      <c r="AJ178" s="1">
        <v>178</v>
      </c>
      <c r="AK178" s="1" t="str">
        <f t="shared" si="35"/>
        <v/>
      </c>
      <c r="AL178" s="1" t="str">
        <f t="shared" si="36"/>
        <v/>
      </c>
      <c r="AM178" s="2" t="str">
        <f t="shared" si="39"/>
        <v/>
      </c>
      <c r="AN178" s="2" t="str">
        <f t="shared" si="37"/>
        <v/>
      </c>
      <c r="AO178" s="2" t="str">
        <f t="shared" si="38"/>
        <v/>
      </c>
      <c r="AP178"/>
    </row>
    <row r="179" spans="36:42">
      <c r="AJ179" s="1">
        <v>179</v>
      </c>
      <c r="AK179" s="1" t="str">
        <f t="shared" si="35"/>
        <v/>
      </c>
      <c r="AL179" s="1" t="str">
        <f t="shared" si="36"/>
        <v/>
      </c>
      <c r="AM179" s="2" t="str">
        <f t="shared" si="39"/>
        <v/>
      </c>
      <c r="AN179" s="2" t="str">
        <f t="shared" si="37"/>
        <v/>
      </c>
      <c r="AO179" s="2" t="str">
        <f t="shared" si="38"/>
        <v/>
      </c>
      <c r="AP179"/>
    </row>
    <row r="180" spans="36:42">
      <c r="AJ180" s="1">
        <v>180</v>
      </c>
      <c r="AK180" s="1" t="str">
        <f t="shared" si="35"/>
        <v/>
      </c>
      <c r="AL180" s="1" t="str">
        <f t="shared" si="36"/>
        <v/>
      </c>
      <c r="AM180" s="2" t="str">
        <f t="shared" si="39"/>
        <v/>
      </c>
      <c r="AN180" s="2" t="str">
        <f t="shared" si="37"/>
        <v/>
      </c>
      <c r="AO180" s="2" t="str">
        <f t="shared" si="38"/>
        <v/>
      </c>
      <c r="AP180"/>
    </row>
    <row r="181" spans="36:42">
      <c r="AJ181" s="1">
        <v>181</v>
      </c>
      <c r="AK181" s="1" t="str">
        <f t="shared" si="35"/>
        <v/>
      </c>
      <c r="AL181" s="1" t="str">
        <f t="shared" si="36"/>
        <v/>
      </c>
      <c r="AM181" s="2" t="str">
        <f t="shared" si="39"/>
        <v/>
      </c>
      <c r="AN181" s="2" t="str">
        <f t="shared" si="37"/>
        <v/>
      </c>
      <c r="AO181" s="2" t="str">
        <f t="shared" si="38"/>
        <v/>
      </c>
      <c r="AP181"/>
    </row>
    <row r="182" spans="36:42">
      <c r="AJ182" s="1">
        <v>182</v>
      </c>
      <c r="AK182" s="1" t="str">
        <f t="shared" si="35"/>
        <v/>
      </c>
      <c r="AL182" s="1" t="str">
        <f t="shared" si="36"/>
        <v/>
      </c>
      <c r="AM182" s="2" t="str">
        <f t="shared" si="39"/>
        <v/>
      </c>
      <c r="AN182" s="2" t="str">
        <f t="shared" si="37"/>
        <v/>
      </c>
      <c r="AO182" s="2" t="str">
        <f t="shared" si="38"/>
        <v/>
      </c>
      <c r="AP182"/>
    </row>
    <row r="183" spans="36:42">
      <c r="AJ183" s="1">
        <v>183</v>
      </c>
      <c r="AK183" s="1" t="str">
        <f t="shared" si="35"/>
        <v/>
      </c>
      <c r="AL183" s="1" t="str">
        <f t="shared" si="36"/>
        <v/>
      </c>
      <c r="AM183" s="2" t="str">
        <f t="shared" si="39"/>
        <v/>
      </c>
      <c r="AN183" s="2" t="str">
        <f t="shared" si="37"/>
        <v/>
      </c>
      <c r="AO183" s="2" t="str">
        <f t="shared" si="38"/>
        <v/>
      </c>
      <c r="AP183"/>
    </row>
    <row r="184" spans="36:42">
      <c r="AJ184" s="1">
        <v>184</v>
      </c>
      <c r="AK184" s="1" t="str">
        <f t="shared" si="35"/>
        <v/>
      </c>
      <c r="AL184" s="1" t="str">
        <f t="shared" si="36"/>
        <v/>
      </c>
      <c r="AM184" s="2" t="str">
        <f t="shared" si="39"/>
        <v/>
      </c>
      <c r="AN184" s="2" t="str">
        <f t="shared" si="37"/>
        <v/>
      </c>
      <c r="AO184" s="2" t="str">
        <f t="shared" si="38"/>
        <v/>
      </c>
      <c r="AP184"/>
    </row>
    <row r="185" spans="36:42">
      <c r="AJ185" s="1">
        <v>185</v>
      </c>
      <c r="AK185" s="1" t="str">
        <f t="shared" si="35"/>
        <v/>
      </c>
      <c r="AL185" s="1" t="str">
        <f t="shared" si="36"/>
        <v/>
      </c>
      <c r="AM185" s="2" t="str">
        <f t="shared" si="39"/>
        <v/>
      </c>
      <c r="AN185" s="2" t="str">
        <f t="shared" si="37"/>
        <v/>
      </c>
      <c r="AO185" s="2" t="str">
        <f t="shared" si="38"/>
        <v/>
      </c>
      <c r="AP185"/>
    </row>
    <row r="186" spans="36:42">
      <c r="AJ186" s="1">
        <v>186</v>
      </c>
      <c r="AK186" s="1" t="str">
        <f t="shared" si="35"/>
        <v/>
      </c>
      <c r="AL186" s="1" t="str">
        <f t="shared" si="36"/>
        <v/>
      </c>
      <c r="AM186" s="2" t="str">
        <f t="shared" si="39"/>
        <v/>
      </c>
      <c r="AN186" s="2" t="str">
        <f t="shared" si="37"/>
        <v/>
      </c>
      <c r="AO186" s="2" t="str">
        <f t="shared" si="38"/>
        <v/>
      </c>
      <c r="AP186"/>
    </row>
    <row r="187" spans="36:42">
      <c r="AJ187" s="1">
        <v>187</v>
      </c>
      <c r="AK187" s="1" t="str">
        <f t="shared" si="35"/>
        <v/>
      </c>
      <c r="AL187" s="1" t="str">
        <f t="shared" si="36"/>
        <v/>
      </c>
      <c r="AM187" s="2" t="str">
        <f t="shared" si="39"/>
        <v/>
      </c>
      <c r="AN187" s="2" t="str">
        <f t="shared" si="37"/>
        <v/>
      </c>
      <c r="AO187" s="2" t="str">
        <f t="shared" si="38"/>
        <v/>
      </c>
      <c r="AP187"/>
    </row>
    <row r="188" spans="36:42">
      <c r="AJ188" s="1">
        <v>188</v>
      </c>
      <c r="AK188" s="1" t="str">
        <f t="shared" si="35"/>
        <v/>
      </c>
      <c r="AL188" s="1" t="str">
        <f t="shared" si="36"/>
        <v/>
      </c>
      <c r="AM188" s="2" t="str">
        <f t="shared" si="39"/>
        <v/>
      </c>
      <c r="AN188" s="2" t="str">
        <f t="shared" si="37"/>
        <v/>
      </c>
      <c r="AO188" s="2" t="str">
        <f t="shared" si="38"/>
        <v/>
      </c>
      <c r="AP188"/>
    </row>
    <row r="189" spans="36:42">
      <c r="AJ189" s="1">
        <v>189</v>
      </c>
      <c r="AK189" s="1" t="str">
        <f t="shared" si="35"/>
        <v/>
      </c>
      <c r="AL189" s="1" t="str">
        <f t="shared" si="36"/>
        <v/>
      </c>
      <c r="AM189" s="2" t="str">
        <f t="shared" si="39"/>
        <v/>
      </c>
      <c r="AN189" s="2" t="str">
        <f t="shared" si="37"/>
        <v/>
      </c>
      <c r="AO189" s="2" t="str">
        <f t="shared" si="38"/>
        <v/>
      </c>
      <c r="AP189"/>
    </row>
    <row r="190" spans="36:42">
      <c r="AJ190" s="1">
        <v>190</v>
      </c>
      <c r="AK190" s="1" t="str">
        <f t="shared" si="35"/>
        <v/>
      </c>
      <c r="AL190" s="1" t="str">
        <f t="shared" si="36"/>
        <v/>
      </c>
      <c r="AM190" s="2" t="str">
        <f t="shared" si="39"/>
        <v/>
      </c>
      <c r="AN190" s="2" t="str">
        <f t="shared" si="37"/>
        <v/>
      </c>
      <c r="AO190" s="2" t="str">
        <f t="shared" si="38"/>
        <v/>
      </c>
      <c r="AP190"/>
    </row>
    <row r="191" spans="36:42">
      <c r="AJ191" s="1">
        <v>191</v>
      </c>
      <c r="AK191" s="1" t="str">
        <f t="shared" si="35"/>
        <v/>
      </c>
      <c r="AL191" s="1" t="str">
        <f t="shared" si="36"/>
        <v/>
      </c>
      <c r="AM191" s="2" t="str">
        <f t="shared" si="39"/>
        <v/>
      </c>
      <c r="AN191" s="2" t="str">
        <f t="shared" si="37"/>
        <v/>
      </c>
      <c r="AO191" s="2" t="str">
        <f t="shared" si="38"/>
        <v/>
      </c>
      <c r="AP191"/>
    </row>
    <row r="192" spans="36:42">
      <c r="AJ192" s="1">
        <v>192</v>
      </c>
      <c r="AK192" s="1" t="str">
        <f t="shared" si="35"/>
        <v/>
      </c>
      <c r="AL192" s="1" t="str">
        <f t="shared" si="36"/>
        <v/>
      </c>
      <c r="AM192" s="2" t="str">
        <f t="shared" si="39"/>
        <v/>
      </c>
      <c r="AN192" s="2" t="str">
        <f t="shared" si="37"/>
        <v/>
      </c>
      <c r="AO192" s="2" t="str">
        <f t="shared" si="38"/>
        <v/>
      </c>
      <c r="AP192"/>
    </row>
    <row r="193" spans="36:42">
      <c r="AJ193" s="1">
        <v>193</v>
      </c>
      <c r="AK193" s="1" t="str">
        <f t="shared" si="35"/>
        <v/>
      </c>
      <c r="AL193" s="1" t="str">
        <f t="shared" si="36"/>
        <v/>
      </c>
      <c r="AM193" s="2" t="str">
        <f t="shared" si="39"/>
        <v/>
      </c>
      <c r="AN193" s="2" t="str">
        <f t="shared" si="37"/>
        <v/>
      </c>
      <c r="AO193" s="2" t="str">
        <f t="shared" si="38"/>
        <v/>
      </c>
      <c r="AP193"/>
    </row>
    <row r="194" spans="36:42">
      <c r="AJ194" s="1">
        <v>194</v>
      </c>
      <c r="AK194" s="1" t="str">
        <f t="shared" si="35"/>
        <v/>
      </c>
      <c r="AL194" s="1" t="str">
        <f t="shared" si="36"/>
        <v/>
      </c>
      <c r="AM194" s="2" t="str">
        <f t="shared" si="39"/>
        <v/>
      </c>
      <c r="AN194" s="2" t="str">
        <f t="shared" si="37"/>
        <v/>
      </c>
      <c r="AO194" s="2" t="str">
        <f t="shared" si="38"/>
        <v/>
      </c>
      <c r="AP194"/>
    </row>
    <row r="195" spans="36:42">
      <c r="AJ195" s="1">
        <v>195</v>
      </c>
      <c r="AK195" s="1" t="str">
        <f t="shared" si="35"/>
        <v/>
      </c>
      <c r="AL195" s="1" t="str">
        <f t="shared" si="36"/>
        <v/>
      </c>
      <c r="AM195" s="2" t="str">
        <f t="shared" si="39"/>
        <v/>
      </c>
      <c r="AN195" s="2" t="str">
        <f t="shared" si="37"/>
        <v/>
      </c>
      <c r="AO195" s="2" t="str">
        <f t="shared" si="38"/>
        <v/>
      </c>
      <c r="AP195"/>
    </row>
    <row r="196" spans="36:42">
      <c r="AJ196" s="1">
        <v>196</v>
      </c>
      <c r="AK196" s="1" t="str">
        <f t="shared" si="35"/>
        <v/>
      </c>
      <c r="AL196" s="1" t="str">
        <f t="shared" si="36"/>
        <v/>
      </c>
      <c r="AM196" s="2" t="str">
        <f t="shared" si="39"/>
        <v/>
      </c>
      <c r="AN196" s="2" t="str">
        <f t="shared" si="37"/>
        <v/>
      </c>
      <c r="AO196" s="2" t="str">
        <f t="shared" si="38"/>
        <v/>
      </c>
      <c r="AP196"/>
    </row>
    <row r="197" spans="36:42">
      <c r="AJ197" s="1">
        <v>197</v>
      </c>
      <c r="AK197" s="1" t="str">
        <f t="shared" si="35"/>
        <v/>
      </c>
      <c r="AL197" s="1" t="str">
        <f t="shared" si="36"/>
        <v/>
      </c>
      <c r="AM197" s="2" t="str">
        <f t="shared" si="39"/>
        <v/>
      </c>
      <c r="AN197" s="2" t="str">
        <f t="shared" si="37"/>
        <v/>
      </c>
      <c r="AO197" s="2" t="str">
        <f t="shared" si="38"/>
        <v/>
      </c>
      <c r="AP197"/>
    </row>
    <row r="198" spans="36:42">
      <c r="AJ198" s="1">
        <v>198</v>
      </c>
      <c r="AK198" s="1" t="str">
        <f t="shared" si="35"/>
        <v/>
      </c>
      <c r="AL198" s="1" t="str">
        <f t="shared" si="36"/>
        <v/>
      </c>
      <c r="AM198" s="2" t="str">
        <f t="shared" si="39"/>
        <v/>
      </c>
      <c r="AN198" s="2" t="str">
        <f t="shared" si="37"/>
        <v/>
      </c>
      <c r="AO198" s="2" t="str">
        <f t="shared" si="38"/>
        <v/>
      </c>
      <c r="AP198"/>
    </row>
    <row r="199" spans="36:42">
      <c r="AJ199" s="1">
        <v>199</v>
      </c>
      <c r="AK199" s="1" t="str">
        <f t="shared" si="35"/>
        <v/>
      </c>
      <c r="AL199" s="1" t="str">
        <f t="shared" si="36"/>
        <v/>
      </c>
      <c r="AM199" s="2" t="str">
        <f t="shared" si="39"/>
        <v/>
      </c>
      <c r="AN199" s="2" t="str">
        <f t="shared" si="37"/>
        <v/>
      </c>
      <c r="AO199" s="2" t="str">
        <f t="shared" si="38"/>
        <v/>
      </c>
      <c r="AP199"/>
    </row>
    <row r="200" spans="36:42">
      <c r="AJ200" s="1">
        <v>200</v>
      </c>
      <c r="AK200" s="1" t="str">
        <f t="shared" si="35"/>
        <v/>
      </c>
      <c r="AL200" s="1" t="str">
        <f t="shared" si="36"/>
        <v/>
      </c>
      <c r="AM200" s="2" t="str">
        <f t="shared" si="39"/>
        <v/>
      </c>
      <c r="AN200" s="2" t="str">
        <f t="shared" si="37"/>
        <v/>
      </c>
      <c r="AO200" s="2" t="str">
        <f t="shared" si="38"/>
        <v/>
      </c>
      <c r="AP200"/>
    </row>
    <row r="201" spans="36:42">
      <c r="AJ201" s="1">
        <v>201</v>
      </c>
      <c r="AK201" s="1" t="str">
        <f t="shared" si="35"/>
        <v/>
      </c>
      <c r="AL201" s="1" t="str">
        <f t="shared" si="36"/>
        <v/>
      </c>
      <c r="AM201" s="2" t="str">
        <f t="shared" si="39"/>
        <v/>
      </c>
      <c r="AN201" s="2" t="str">
        <f t="shared" si="37"/>
        <v/>
      </c>
      <c r="AO201" s="2" t="str">
        <f t="shared" si="38"/>
        <v/>
      </c>
      <c r="AP201"/>
    </row>
    <row r="202" spans="36:42">
      <c r="AJ202" s="1">
        <v>202</v>
      </c>
      <c r="AK202" s="1" t="str">
        <f t="shared" si="35"/>
        <v/>
      </c>
      <c r="AL202" s="1" t="str">
        <f t="shared" si="36"/>
        <v/>
      </c>
      <c r="AM202" s="2" t="str">
        <f t="shared" si="39"/>
        <v/>
      </c>
      <c r="AN202" s="2" t="str">
        <f t="shared" si="37"/>
        <v/>
      </c>
      <c r="AO202" s="2" t="str">
        <f t="shared" si="38"/>
        <v/>
      </c>
      <c r="AP202"/>
    </row>
    <row r="203" spans="36:42">
      <c r="AJ203" s="1">
        <v>203</v>
      </c>
      <c r="AK203" s="1" t="str">
        <f t="shared" si="35"/>
        <v/>
      </c>
      <c r="AL203" s="1" t="str">
        <f t="shared" si="36"/>
        <v/>
      </c>
      <c r="AM203" s="2" t="str">
        <f t="shared" si="39"/>
        <v/>
      </c>
      <c r="AN203" s="2" t="str">
        <f t="shared" si="37"/>
        <v/>
      </c>
      <c r="AO203" s="2" t="str">
        <f t="shared" si="38"/>
        <v/>
      </c>
      <c r="AP203"/>
    </row>
    <row r="204" spans="36:42">
      <c r="AJ204" s="1">
        <v>204</v>
      </c>
      <c r="AK204" s="1" t="str">
        <f t="shared" si="35"/>
        <v/>
      </c>
      <c r="AL204" s="1" t="str">
        <f t="shared" si="36"/>
        <v/>
      </c>
      <c r="AM204" s="2" t="str">
        <f t="shared" si="39"/>
        <v/>
      </c>
      <c r="AN204" s="2" t="str">
        <f t="shared" si="37"/>
        <v/>
      </c>
      <c r="AO204" s="2" t="str">
        <f t="shared" si="38"/>
        <v/>
      </c>
      <c r="AP204"/>
    </row>
    <row r="205" spans="36:42">
      <c r="AJ205" s="1">
        <v>205</v>
      </c>
      <c r="AK205" s="1" t="str">
        <f t="shared" ref="AK205:AK268" si="40">IF(G205="","",AJ205)</f>
        <v/>
      </c>
      <c r="AL205" s="1" t="str">
        <f t="shared" ref="AL205:AL268" si="41">IF(S205="","",IF(S204="","",AJ205))</f>
        <v/>
      </c>
      <c r="AM205" s="2" t="str">
        <f t="shared" si="39"/>
        <v/>
      </c>
      <c r="AN205" s="2" t="str">
        <f t="shared" ref="AN205:AN268" si="42">IF(AM205="","",T205)</f>
        <v/>
      </c>
      <c r="AO205" s="2" t="str">
        <f t="shared" ref="AO205:AO268" si="43">IF(AM205="","",Y205)</f>
        <v/>
      </c>
      <c r="AP205"/>
    </row>
    <row r="206" spans="36:42">
      <c r="AJ206" s="1">
        <v>206</v>
      </c>
      <c r="AK206" s="1" t="str">
        <f t="shared" si="40"/>
        <v/>
      </c>
      <c r="AL206" s="1" t="str">
        <f t="shared" si="41"/>
        <v/>
      </c>
      <c r="AM206" s="2" t="str">
        <f t="shared" ref="AM206:AM269" si="44">IF(AC206="","",IF(AC206&gt;$T$9,"",AJ206))</f>
        <v/>
      </c>
      <c r="AN206" s="2" t="str">
        <f t="shared" si="42"/>
        <v/>
      </c>
      <c r="AO206" s="2" t="str">
        <f t="shared" si="43"/>
        <v/>
      </c>
      <c r="AP206"/>
    </row>
    <row r="207" spans="36:42">
      <c r="AJ207" s="1">
        <v>207</v>
      </c>
      <c r="AK207" s="1" t="str">
        <f t="shared" si="40"/>
        <v/>
      </c>
      <c r="AL207" s="1" t="str">
        <f t="shared" si="41"/>
        <v/>
      </c>
      <c r="AM207" s="2" t="str">
        <f t="shared" si="44"/>
        <v/>
      </c>
      <c r="AN207" s="2" t="str">
        <f t="shared" si="42"/>
        <v/>
      </c>
      <c r="AO207" s="2" t="str">
        <f t="shared" si="43"/>
        <v/>
      </c>
      <c r="AP207"/>
    </row>
    <row r="208" spans="36:42">
      <c r="AJ208" s="1">
        <v>208</v>
      </c>
      <c r="AK208" s="1" t="str">
        <f t="shared" si="40"/>
        <v/>
      </c>
      <c r="AL208" s="1" t="str">
        <f t="shared" si="41"/>
        <v/>
      </c>
      <c r="AM208" s="2" t="str">
        <f t="shared" si="44"/>
        <v/>
      </c>
      <c r="AN208" s="2" t="str">
        <f t="shared" si="42"/>
        <v/>
      </c>
      <c r="AO208" s="2" t="str">
        <f t="shared" si="43"/>
        <v/>
      </c>
      <c r="AP208"/>
    </row>
    <row r="209" spans="36:42">
      <c r="AJ209" s="1">
        <v>209</v>
      </c>
      <c r="AK209" s="1" t="str">
        <f t="shared" si="40"/>
        <v/>
      </c>
      <c r="AL209" s="1" t="str">
        <f t="shared" si="41"/>
        <v/>
      </c>
      <c r="AM209" s="2" t="str">
        <f t="shared" si="44"/>
        <v/>
      </c>
      <c r="AN209" s="2" t="str">
        <f t="shared" si="42"/>
        <v/>
      </c>
      <c r="AO209" s="2" t="str">
        <f t="shared" si="43"/>
        <v/>
      </c>
      <c r="AP209"/>
    </row>
    <row r="210" spans="36:42">
      <c r="AJ210" s="1">
        <v>210</v>
      </c>
      <c r="AK210" s="1" t="str">
        <f t="shared" si="40"/>
        <v/>
      </c>
      <c r="AL210" s="1" t="str">
        <f t="shared" si="41"/>
        <v/>
      </c>
      <c r="AM210" s="2" t="str">
        <f t="shared" si="44"/>
        <v/>
      </c>
      <c r="AN210" s="2" t="str">
        <f t="shared" si="42"/>
        <v/>
      </c>
      <c r="AO210" s="2" t="str">
        <f t="shared" si="43"/>
        <v/>
      </c>
      <c r="AP210"/>
    </row>
    <row r="211" spans="36:42">
      <c r="AJ211" s="1">
        <v>211</v>
      </c>
      <c r="AK211" s="1" t="str">
        <f t="shared" si="40"/>
        <v/>
      </c>
      <c r="AL211" s="1" t="str">
        <f t="shared" si="41"/>
        <v/>
      </c>
      <c r="AM211" s="2" t="str">
        <f t="shared" si="44"/>
        <v/>
      </c>
      <c r="AN211" s="2" t="str">
        <f t="shared" si="42"/>
        <v/>
      </c>
      <c r="AO211" s="2" t="str">
        <f t="shared" si="43"/>
        <v/>
      </c>
      <c r="AP211"/>
    </row>
    <row r="212" spans="36:42">
      <c r="AJ212" s="1">
        <v>212</v>
      </c>
      <c r="AK212" s="1" t="str">
        <f t="shared" si="40"/>
        <v/>
      </c>
      <c r="AL212" s="1" t="str">
        <f t="shared" si="41"/>
        <v/>
      </c>
      <c r="AM212" s="2" t="str">
        <f t="shared" si="44"/>
        <v/>
      </c>
      <c r="AN212" s="2" t="str">
        <f t="shared" si="42"/>
        <v/>
      </c>
      <c r="AO212" s="2" t="str">
        <f t="shared" si="43"/>
        <v/>
      </c>
      <c r="AP212"/>
    </row>
    <row r="213" spans="36:42">
      <c r="AJ213" s="1">
        <v>213</v>
      </c>
      <c r="AK213" s="1" t="str">
        <f t="shared" si="40"/>
        <v/>
      </c>
      <c r="AL213" s="1" t="str">
        <f t="shared" si="41"/>
        <v/>
      </c>
      <c r="AM213" s="2" t="str">
        <f t="shared" si="44"/>
        <v/>
      </c>
      <c r="AN213" s="2" t="str">
        <f t="shared" si="42"/>
        <v/>
      </c>
      <c r="AO213" s="2" t="str">
        <f t="shared" si="43"/>
        <v/>
      </c>
      <c r="AP213"/>
    </row>
    <row r="214" spans="36:42">
      <c r="AJ214" s="1">
        <v>214</v>
      </c>
      <c r="AK214" s="1" t="str">
        <f t="shared" si="40"/>
        <v/>
      </c>
      <c r="AL214" s="1" t="str">
        <f t="shared" si="41"/>
        <v/>
      </c>
      <c r="AM214" s="2" t="str">
        <f t="shared" si="44"/>
        <v/>
      </c>
      <c r="AN214" s="2" t="str">
        <f t="shared" si="42"/>
        <v/>
      </c>
      <c r="AO214" s="2" t="str">
        <f t="shared" si="43"/>
        <v/>
      </c>
      <c r="AP214"/>
    </row>
    <row r="215" spans="36:42">
      <c r="AJ215" s="1">
        <v>215</v>
      </c>
      <c r="AK215" s="1" t="str">
        <f t="shared" si="40"/>
        <v/>
      </c>
      <c r="AL215" s="1" t="str">
        <f t="shared" si="41"/>
        <v/>
      </c>
      <c r="AM215" s="2" t="str">
        <f t="shared" si="44"/>
        <v/>
      </c>
      <c r="AN215" s="2" t="str">
        <f t="shared" si="42"/>
        <v/>
      </c>
      <c r="AO215" s="2" t="str">
        <f t="shared" si="43"/>
        <v/>
      </c>
      <c r="AP215"/>
    </row>
    <row r="216" spans="36:42">
      <c r="AJ216" s="1">
        <v>216</v>
      </c>
      <c r="AK216" s="1" t="str">
        <f t="shared" si="40"/>
        <v/>
      </c>
      <c r="AL216" s="1" t="str">
        <f t="shared" si="41"/>
        <v/>
      </c>
      <c r="AM216" s="2" t="str">
        <f t="shared" si="44"/>
        <v/>
      </c>
      <c r="AN216" s="2" t="str">
        <f t="shared" si="42"/>
        <v/>
      </c>
      <c r="AO216" s="2" t="str">
        <f t="shared" si="43"/>
        <v/>
      </c>
      <c r="AP216"/>
    </row>
    <row r="217" spans="36:42">
      <c r="AJ217" s="1">
        <v>217</v>
      </c>
      <c r="AK217" s="1" t="str">
        <f t="shared" si="40"/>
        <v/>
      </c>
      <c r="AL217" s="1" t="str">
        <f t="shared" si="41"/>
        <v/>
      </c>
      <c r="AM217" s="2" t="str">
        <f t="shared" si="44"/>
        <v/>
      </c>
      <c r="AN217" s="2" t="str">
        <f t="shared" si="42"/>
        <v/>
      </c>
      <c r="AO217" s="2" t="str">
        <f t="shared" si="43"/>
        <v/>
      </c>
      <c r="AP217"/>
    </row>
    <row r="218" spans="36:42">
      <c r="AJ218" s="1">
        <v>218</v>
      </c>
      <c r="AK218" s="1" t="str">
        <f t="shared" si="40"/>
        <v/>
      </c>
      <c r="AL218" s="1" t="str">
        <f t="shared" si="41"/>
        <v/>
      </c>
      <c r="AM218" s="2" t="str">
        <f t="shared" si="44"/>
        <v/>
      </c>
      <c r="AN218" s="2" t="str">
        <f t="shared" si="42"/>
        <v/>
      </c>
      <c r="AO218" s="2" t="str">
        <f t="shared" si="43"/>
        <v/>
      </c>
      <c r="AP218"/>
    </row>
    <row r="219" spans="36:42">
      <c r="AJ219" s="1">
        <v>219</v>
      </c>
      <c r="AK219" s="1" t="str">
        <f t="shared" si="40"/>
        <v/>
      </c>
      <c r="AL219" s="1" t="str">
        <f t="shared" si="41"/>
        <v/>
      </c>
      <c r="AM219" s="2" t="str">
        <f t="shared" si="44"/>
        <v/>
      </c>
      <c r="AN219" s="2" t="str">
        <f t="shared" si="42"/>
        <v/>
      </c>
      <c r="AO219" s="2" t="str">
        <f t="shared" si="43"/>
        <v/>
      </c>
      <c r="AP219"/>
    </row>
    <row r="220" spans="36:42">
      <c r="AJ220" s="1">
        <v>220</v>
      </c>
      <c r="AK220" s="1" t="str">
        <f t="shared" si="40"/>
        <v/>
      </c>
      <c r="AL220" s="1" t="str">
        <f t="shared" si="41"/>
        <v/>
      </c>
      <c r="AM220" s="2" t="str">
        <f t="shared" si="44"/>
        <v/>
      </c>
      <c r="AN220" s="2" t="str">
        <f t="shared" si="42"/>
        <v/>
      </c>
      <c r="AO220" s="2" t="str">
        <f t="shared" si="43"/>
        <v/>
      </c>
      <c r="AP220"/>
    </row>
    <row r="221" spans="36:42">
      <c r="AJ221" s="1">
        <v>221</v>
      </c>
      <c r="AK221" s="1" t="str">
        <f t="shared" si="40"/>
        <v/>
      </c>
      <c r="AL221" s="1" t="str">
        <f t="shared" si="41"/>
        <v/>
      </c>
      <c r="AM221" s="2" t="str">
        <f t="shared" si="44"/>
        <v/>
      </c>
      <c r="AN221" s="2" t="str">
        <f t="shared" si="42"/>
        <v/>
      </c>
      <c r="AO221" s="2" t="str">
        <f t="shared" si="43"/>
        <v/>
      </c>
      <c r="AP221"/>
    </row>
    <row r="222" spans="36:42">
      <c r="AJ222" s="1">
        <v>222</v>
      </c>
      <c r="AK222" s="1" t="str">
        <f t="shared" si="40"/>
        <v/>
      </c>
      <c r="AL222" s="1" t="str">
        <f t="shared" si="41"/>
        <v/>
      </c>
      <c r="AM222" s="2" t="str">
        <f t="shared" si="44"/>
        <v/>
      </c>
      <c r="AN222" s="2" t="str">
        <f t="shared" si="42"/>
        <v/>
      </c>
      <c r="AO222" s="2" t="str">
        <f t="shared" si="43"/>
        <v/>
      </c>
      <c r="AP222"/>
    </row>
    <row r="223" spans="36:42">
      <c r="AJ223" s="1">
        <v>223</v>
      </c>
      <c r="AK223" s="1" t="str">
        <f t="shared" si="40"/>
        <v/>
      </c>
      <c r="AL223" s="1" t="str">
        <f t="shared" si="41"/>
        <v/>
      </c>
      <c r="AM223" s="2" t="str">
        <f t="shared" si="44"/>
        <v/>
      </c>
      <c r="AN223" s="2" t="str">
        <f t="shared" si="42"/>
        <v/>
      </c>
      <c r="AO223" s="2" t="str">
        <f t="shared" si="43"/>
        <v/>
      </c>
      <c r="AP223"/>
    </row>
    <row r="224" spans="36:42">
      <c r="AJ224" s="1">
        <v>224</v>
      </c>
      <c r="AK224" s="1" t="str">
        <f t="shared" si="40"/>
        <v/>
      </c>
      <c r="AL224" s="1" t="str">
        <f t="shared" si="41"/>
        <v/>
      </c>
      <c r="AM224" s="2" t="str">
        <f t="shared" si="44"/>
        <v/>
      </c>
      <c r="AN224" s="2" t="str">
        <f t="shared" si="42"/>
        <v/>
      </c>
      <c r="AO224" s="2" t="str">
        <f t="shared" si="43"/>
        <v/>
      </c>
      <c r="AP224"/>
    </row>
    <row r="225" spans="36:42">
      <c r="AJ225" s="1">
        <v>225</v>
      </c>
      <c r="AK225" s="1" t="str">
        <f t="shared" si="40"/>
        <v/>
      </c>
      <c r="AL225" s="1" t="str">
        <f t="shared" si="41"/>
        <v/>
      </c>
      <c r="AM225" s="2" t="str">
        <f t="shared" si="44"/>
        <v/>
      </c>
      <c r="AN225" s="2" t="str">
        <f t="shared" si="42"/>
        <v/>
      </c>
      <c r="AO225" s="2" t="str">
        <f t="shared" si="43"/>
        <v/>
      </c>
      <c r="AP225"/>
    </row>
    <row r="226" spans="36:42">
      <c r="AJ226" s="1">
        <v>226</v>
      </c>
      <c r="AK226" s="1" t="str">
        <f t="shared" si="40"/>
        <v/>
      </c>
      <c r="AL226" s="1" t="str">
        <f t="shared" si="41"/>
        <v/>
      </c>
      <c r="AM226" s="2" t="str">
        <f t="shared" si="44"/>
        <v/>
      </c>
      <c r="AN226" s="2" t="str">
        <f t="shared" si="42"/>
        <v/>
      </c>
      <c r="AO226" s="2" t="str">
        <f t="shared" si="43"/>
        <v/>
      </c>
      <c r="AP226"/>
    </row>
    <row r="227" spans="36:42">
      <c r="AJ227" s="1">
        <v>227</v>
      </c>
      <c r="AK227" s="1" t="str">
        <f t="shared" si="40"/>
        <v/>
      </c>
      <c r="AL227" s="1" t="str">
        <f t="shared" si="41"/>
        <v/>
      </c>
      <c r="AM227" s="2" t="str">
        <f t="shared" si="44"/>
        <v/>
      </c>
      <c r="AN227" s="2" t="str">
        <f t="shared" si="42"/>
        <v/>
      </c>
      <c r="AO227" s="2" t="str">
        <f t="shared" si="43"/>
        <v/>
      </c>
      <c r="AP227"/>
    </row>
    <row r="228" spans="36:42">
      <c r="AJ228" s="1">
        <v>228</v>
      </c>
      <c r="AK228" s="1" t="str">
        <f t="shared" si="40"/>
        <v/>
      </c>
      <c r="AL228" s="1" t="str">
        <f t="shared" si="41"/>
        <v/>
      </c>
      <c r="AM228" s="2" t="str">
        <f t="shared" si="44"/>
        <v/>
      </c>
      <c r="AN228" s="2" t="str">
        <f t="shared" si="42"/>
        <v/>
      </c>
      <c r="AO228" s="2" t="str">
        <f t="shared" si="43"/>
        <v/>
      </c>
      <c r="AP228"/>
    </row>
    <row r="229" spans="36:42">
      <c r="AJ229" s="1">
        <v>229</v>
      </c>
      <c r="AK229" s="1" t="str">
        <f t="shared" si="40"/>
        <v/>
      </c>
      <c r="AL229" s="1" t="str">
        <f t="shared" si="41"/>
        <v/>
      </c>
      <c r="AM229" s="2" t="str">
        <f t="shared" si="44"/>
        <v/>
      </c>
      <c r="AN229" s="2" t="str">
        <f t="shared" si="42"/>
        <v/>
      </c>
      <c r="AO229" s="2" t="str">
        <f t="shared" si="43"/>
        <v/>
      </c>
      <c r="AP229"/>
    </row>
    <row r="230" spans="36:42">
      <c r="AJ230" s="1">
        <v>230</v>
      </c>
      <c r="AK230" s="1" t="str">
        <f t="shared" si="40"/>
        <v/>
      </c>
      <c r="AL230" s="1" t="str">
        <f t="shared" si="41"/>
        <v/>
      </c>
      <c r="AM230" s="2" t="str">
        <f t="shared" si="44"/>
        <v/>
      </c>
      <c r="AN230" s="2" t="str">
        <f t="shared" si="42"/>
        <v/>
      </c>
      <c r="AO230" s="2" t="str">
        <f t="shared" si="43"/>
        <v/>
      </c>
      <c r="AP230"/>
    </row>
    <row r="231" spans="36:42">
      <c r="AJ231" s="1">
        <v>231</v>
      </c>
      <c r="AK231" s="1" t="str">
        <f t="shared" si="40"/>
        <v/>
      </c>
      <c r="AL231" s="1" t="str">
        <f t="shared" si="41"/>
        <v/>
      </c>
      <c r="AM231" s="2" t="str">
        <f t="shared" si="44"/>
        <v/>
      </c>
      <c r="AN231" s="2" t="str">
        <f t="shared" si="42"/>
        <v/>
      </c>
      <c r="AO231" s="2" t="str">
        <f t="shared" si="43"/>
        <v/>
      </c>
      <c r="AP231"/>
    </row>
    <row r="232" spans="36:42">
      <c r="AJ232" s="1">
        <v>232</v>
      </c>
      <c r="AK232" s="1" t="str">
        <f t="shared" si="40"/>
        <v/>
      </c>
      <c r="AL232" s="1" t="str">
        <f t="shared" si="41"/>
        <v/>
      </c>
      <c r="AM232" s="2" t="str">
        <f t="shared" si="44"/>
        <v/>
      </c>
      <c r="AN232" s="2" t="str">
        <f t="shared" si="42"/>
        <v/>
      </c>
      <c r="AO232" s="2" t="str">
        <f t="shared" si="43"/>
        <v/>
      </c>
      <c r="AP232"/>
    </row>
    <row r="233" spans="36:42">
      <c r="AJ233" s="1">
        <v>233</v>
      </c>
      <c r="AK233" s="1" t="str">
        <f t="shared" si="40"/>
        <v/>
      </c>
      <c r="AL233" s="1" t="str">
        <f t="shared" si="41"/>
        <v/>
      </c>
      <c r="AM233" s="2" t="str">
        <f t="shared" si="44"/>
        <v/>
      </c>
      <c r="AN233" s="2" t="str">
        <f t="shared" si="42"/>
        <v/>
      </c>
      <c r="AO233" s="2" t="str">
        <f t="shared" si="43"/>
        <v/>
      </c>
      <c r="AP233"/>
    </row>
    <row r="234" spans="36:42">
      <c r="AJ234" s="1">
        <v>234</v>
      </c>
      <c r="AK234" s="1" t="str">
        <f t="shared" si="40"/>
        <v/>
      </c>
      <c r="AL234" s="1" t="str">
        <f t="shared" si="41"/>
        <v/>
      </c>
      <c r="AM234" s="2" t="str">
        <f t="shared" si="44"/>
        <v/>
      </c>
      <c r="AN234" s="2" t="str">
        <f t="shared" si="42"/>
        <v/>
      </c>
      <c r="AO234" s="2" t="str">
        <f t="shared" si="43"/>
        <v/>
      </c>
      <c r="AP234"/>
    </row>
    <row r="235" spans="36:42">
      <c r="AJ235" s="1">
        <v>235</v>
      </c>
      <c r="AK235" s="1" t="str">
        <f t="shared" si="40"/>
        <v/>
      </c>
      <c r="AL235" s="1" t="str">
        <f t="shared" si="41"/>
        <v/>
      </c>
      <c r="AM235" s="2" t="str">
        <f t="shared" si="44"/>
        <v/>
      </c>
      <c r="AN235" s="2" t="str">
        <f t="shared" si="42"/>
        <v/>
      </c>
      <c r="AO235" s="2" t="str">
        <f t="shared" si="43"/>
        <v/>
      </c>
      <c r="AP235"/>
    </row>
    <row r="236" spans="36:42">
      <c r="AJ236" s="1">
        <v>236</v>
      </c>
      <c r="AK236" s="1" t="str">
        <f t="shared" si="40"/>
        <v/>
      </c>
      <c r="AL236" s="1" t="str">
        <f t="shared" si="41"/>
        <v/>
      </c>
      <c r="AM236" s="2" t="str">
        <f t="shared" si="44"/>
        <v/>
      </c>
      <c r="AN236" s="2" t="str">
        <f t="shared" si="42"/>
        <v/>
      </c>
      <c r="AO236" s="2" t="str">
        <f t="shared" si="43"/>
        <v/>
      </c>
      <c r="AP236"/>
    </row>
    <row r="237" spans="36:42">
      <c r="AJ237" s="1">
        <v>237</v>
      </c>
      <c r="AK237" s="1" t="str">
        <f t="shared" si="40"/>
        <v/>
      </c>
      <c r="AL237" s="1" t="str">
        <f t="shared" si="41"/>
        <v/>
      </c>
      <c r="AM237" s="2" t="str">
        <f t="shared" si="44"/>
        <v/>
      </c>
      <c r="AN237" s="2" t="str">
        <f t="shared" si="42"/>
        <v/>
      </c>
      <c r="AO237" s="2" t="str">
        <f t="shared" si="43"/>
        <v/>
      </c>
      <c r="AP237"/>
    </row>
    <row r="238" spans="36:42">
      <c r="AJ238" s="1">
        <v>238</v>
      </c>
      <c r="AK238" s="1" t="str">
        <f t="shared" si="40"/>
        <v/>
      </c>
      <c r="AL238" s="1" t="str">
        <f t="shared" si="41"/>
        <v/>
      </c>
      <c r="AM238" s="2" t="str">
        <f t="shared" si="44"/>
        <v/>
      </c>
      <c r="AN238" s="2" t="str">
        <f t="shared" si="42"/>
        <v/>
      </c>
      <c r="AO238" s="2" t="str">
        <f t="shared" si="43"/>
        <v/>
      </c>
      <c r="AP238"/>
    </row>
    <row r="239" spans="36:42">
      <c r="AJ239" s="1">
        <v>239</v>
      </c>
      <c r="AK239" s="1" t="str">
        <f t="shared" si="40"/>
        <v/>
      </c>
      <c r="AL239" s="1" t="str">
        <f t="shared" si="41"/>
        <v/>
      </c>
      <c r="AM239" s="2" t="str">
        <f t="shared" si="44"/>
        <v/>
      </c>
      <c r="AN239" s="2" t="str">
        <f t="shared" si="42"/>
        <v/>
      </c>
      <c r="AO239" s="2" t="str">
        <f t="shared" si="43"/>
        <v/>
      </c>
      <c r="AP239"/>
    </row>
    <row r="240" spans="36:42">
      <c r="AJ240" s="1">
        <v>240</v>
      </c>
      <c r="AK240" s="1" t="str">
        <f t="shared" si="40"/>
        <v/>
      </c>
      <c r="AL240" s="1" t="str">
        <f t="shared" si="41"/>
        <v/>
      </c>
      <c r="AM240" s="2" t="str">
        <f t="shared" si="44"/>
        <v/>
      </c>
      <c r="AN240" s="2" t="str">
        <f t="shared" si="42"/>
        <v/>
      </c>
      <c r="AO240" s="2" t="str">
        <f t="shared" si="43"/>
        <v/>
      </c>
      <c r="AP240"/>
    </row>
    <row r="241" spans="36:42">
      <c r="AJ241" s="1">
        <v>241</v>
      </c>
      <c r="AK241" s="1" t="str">
        <f t="shared" si="40"/>
        <v/>
      </c>
      <c r="AL241" s="1" t="str">
        <f t="shared" si="41"/>
        <v/>
      </c>
      <c r="AM241" s="2" t="str">
        <f t="shared" si="44"/>
        <v/>
      </c>
      <c r="AN241" s="2" t="str">
        <f t="shared" si="42"/>
        <v/>
      </c>
      <c r="AO241" s="2" t="str">
        <f t="shared" si="43"/>
        <v/>
      </c>
      <c r="AP241"/>
    </row>
    <row r="242" spans="36:42">
      <c r="AJ242" s="1">
        <v>242</v>
      </c>
      <c r="AK242" s="1" t="str">
        <f t="shared" si="40"/>
        <v/>
      </c>
      <c r="AL242" s="1" t="str">
        <f t="shared" si="41"/>
        <v/>
      </c>
      <c r="AM242" s="2" t="str">
        <f t="shared" si="44"/>
        <v/>
      </c>
      <c r="AN242" s="2" t="str">
        <f t="shared" si="42"/>
        <v/>
      </c>
      <c r="AO242" s="2" t="str">
        <f t="shared" si="43"/>
        <v/>
      </c>
      <c r="AP242"/>
    </row>
    <row r="243" spans="36:42">
      <c r="AJ243" s="1">
        <v>243</v>
      </c>
      <c r="AK243" s="1" t="str">
        <f t="shared" si="40"/>
        <v/>
      </c>
      <c r="AL243" s="1" t="str">
        <f t="shared" si="41"/>
        <v/>
      </c>
      <c r="AM243" s="2" t="str">
        <f t="shared" si="44"/>
        <v/>
      </c>
      <c r="AN243" s="2" t="str">
        <f t="shared" si="42"/>
        <v/>
      </c>
      <c r="AO243" s="2" t="str">
        <f t="shared" si="43"/>
        <v/>
      </c>
      <c r="AP243"/>
    </row>
    <row r="244" spans="36:42">
      <c r="AJ244" s="1">
        <v>244</v>
      </c>
      <c r="AK244" s="1" t="str">
        <f t="shared" si="40"/>
        <v/>
      </c>
      <c r="AL244" s="1" t="str">
        <f t="shared" si="41"/>
        <v/>
      </c>
      <c r="AM244" s="2" t="str">
        <f t="shared" si="44"/>
        <v/>
      </c>
      <c r="AN244" s="2" t="str">
        <f t="shared" si="42"/>
        <v/>
      </c>
      <c r="AO244" s="2" t="str">
        <f t="shared" si="43"/>
        <v/>
      </c>
      <c r="AP244"/>
    </row>
    <row r="245" spans="36:42">
      <c r="AJ245" s="1">
        <v>245</v>
      </c>
      <c r="AK245" s="1" t="str">
        <f t="shared" si="40"/>
        <v/>
      </c>
      <c r="AL245" s="1" t="str">
        <f t="shared" si="41"/>
        <v/>
      </c>
      <c r="AM245" s="2" t="str">
        <f t="shared" si="44"/>
        <v/>
      </c>
      <c r="AN245" s="2" t="str">
        <f t="shared" si="42"/>
        <v/>
      </c>
      <c r="AO245" s="2" t="str">
        <f t="shared" si="43"/>
        <v/>
      </c>
      <c r="AP245"/>
    </row>
    <row r="246" spans="36:42">
      <c r="AJ246" s="1">
        <v>246</v>
      </c>
      <c r="AK246" s="1" t="str">
        <f t="shared" si="40"/>
        <v/>
      </c>
      <c r="AL246" s="1" t="str">
        <f t="shared" si="41"/>
        <v/>
      </c>
      <c r="AM246" s="2" t="str">
        <f t="shared" si="44"/>
        <v/>
      </c>
      <c r="AN246" s="2" t="str">
        <f t="shared" si="42"/>
        <v/>
      </c>
      <c r="AO246" s="2" t="str">
        <f t="shared" si="43"/>
        <v/>
      </c>
      <c r="AP246"/>
    </row>
    <row r="247" spans="36:42">
      <c r="AJ247" s="1">
        <v>247</v>
      </c>
      <c r="AK247" s="1" t="str">
        <f t="shared" si="40"/>
        <v/>
      </c>
      <c r="AL247" s="1" t="str">
        <f t="shared" si="41"/>
        <v/>
      </c>
      <c r="AM247" s="2" t="str">
        <f t="shared" si="44"/>
        <v/>
      </c>
      <c r="AN247" s="2" t="str">
        <f t="shared" si="42"/>
        <v/>
      </c>
      <c r="AO247" s="2" t="str">
        <f t="shared" si="43"/>
        <v/>
      </c>
      <c r="AP247"/>
    </row>
    <row r="248" spans="36:42">
      <c r="AJ248" s="1">
        <v>248</v>
      </c>
      <c r="AK248" s="1" t="str">
        <f t="shared" si="40"/>
        <v/>
      </c>
      <c r="AL248" s="1" t="str">
        <f t="shared" si="41"/>
        <v/>
      </c>
      <c r="AM248" s="2" t="str">
        <f t="shared" si="44"/>
        <v/>
      </c>
      <c r="AN248" s="2" t="str">
        <f t="shared" si="42"/>
        <v/>
      </c>
      <c r="AO248" s="2" t="str">
        <f t="shared" si="43"/>
        <v/>
      </c>
      <c r="AP248"/>
    </row>
    <row r="249" spans="36:42">
      <c r="AJ249" s="1">
        <v>249</v>
      </c>
      <c r="AK249" s="1" t="str">
        <f t="shared" si="40"/>
        <v/>
      </c>
      <c r="AL249" s="1" t="str">
        <f t="shared" si="41"/>
        <v/>
      </c>
      <c r="AM249" s="2" t="str">
        <f t="shared" si="44"/>
        <v/>
      </c>
      <c r="AN249" s="2" t="str">
        <f t="shared" si="42"/>
        <v/>
      </c>
      <c r="AO249" s="2" t="str">
        <f t="shared" si="43"/>
        <v/>
      </c>
      <c r="AP249"/>
    </row>
    <row r="250" spans="36:42">
      <c r="AJ250" s="1">
        <v>250</v>
      </c>
      <c r="AK250" s="1" t="str">
        <f t="shared" si="40"/>
        <v/>
      </c>
      <c r="AL250" s="1" t="str">
        <f t="shared" si="41"/>
        <v/>
      </c>
      <c r="AM250" s="2" t="str">
        <f t="shared" si="44"/>
        <v/>
      </c>
      <c r="AN250" s="2" t="str">
        <f t="shared" si="42"/>
        <v/>
      </c>
      <c r="AO250" s="2" t="str">
        <f t="shared" si="43"/>
        <v/>
      </c>
      <c r="AP250"/>
    </row>
    <row r="251" spans="36:42">
      <c r="AJ251" s="1">
        <v>251</v>
      </c>
      <c r="AK251" s="1" t="str">
        <f t="shared" si="40"/>
        <v/>
      </c>
      <c r="AL251" s="1" t="str">
        <f t="shared" si="41"/>
        <v/>
      </c>
      <c r="AM251" s="2" t="str">
        <f t="shared" si="44"/>
        <v/>
      </c>
      <c r="AN251" s="2" t="str">
        <f t="shared" si="42"/>
        <v/>
      </c>
      <c r="AO251" s="2" t="str">
        <f t="shared" si="43"/>
        <v/>
      </c>
      <c r="AP251"/>
    </row>
    <row r="252" spans="36:42">
      <c r="AJ252" s="1">
        <v>252</v>
      </c>
      <c r="AK252" s="1" t="str">
        <f t="shared" si="40"/>
        <v/>
      </c>
      <c r="AL252" s="1" t="str">
        <f t="shared" si="41"/>
        <v/>
      </c>
      <c r="AM252" s="2" t="str">
        <f t="shared" si="44"/>
        <v/>
      </c>
      <c r="AN252" s="2" t="str">
        <f t="shared" si="42"/>
        <v/>
      </c>
      <c r="AO252" s="2" t="str">
        <f t="shared" si="43"/>
        <v/>
      </c>
      <c r="AP252"/>
    </row>
    <row r="253" spans="36:42">
      <c r="AJ253" s="1">
        <v>253</v>
      </c>
      <c r="AK253" s="1" t="str">
        <f t="shared" si="40"/>
        <v/>
      </c>
      <c r="AL253" s="1" t="str">
        <f t="shared" si="41"/>
        <v/>
      </c>
      <c r="AM253" s="2" t="str">
        <f t="shared" si="44"/>
        <v/>
      </c>
      <c r="AN253" s="2" t="str">
        <f t="shared" si="42"/>
        <v/>
      </c>
      <c r="AO253" s="2" t="str">
        <f t="shared" si="43"/>
        <v/>
      </c>
      <c r="AP253"/>
    </row>
    <row r="254" spans="36:42">
      <c r="AJ254" s="1">
        <v>254</v>
      </c>
      <c r="AK254" s="1" t="str">
        <f t="shared" si="40"/>
        <v/>
      </c>
      <c r="AL254" s="1" t="str">
        <f t="shared" si="41"/>
        <v/>
      </c>
      <c r="AM254" s="2" t="str">
        <f t="shared" si="44"/>
        <v/>
      </c>
      <c r="AN254" s="2" t="str">
        <f t="shared" si="42"/>
        <v/>
      </c>
      <c r="AO254" s="2" t="str">
        <f t="shared" si="43"/>
        <v/>
      </c>
      <c r="AP254"/>
    </row>
    <row r="255" spans="36:42">
      <c r="AJ255" s="1">
        <v>255</v>
      </c>
      <c r="AK255" s="1" t="str">
        <f t="shared" si="40"/>
        <v/>
      </c>
      <c r="AL255" s="1" t="str">
        <f t="shared" si="41"/>
        <v/>
      </c>
      <c r="AM255" s="2" t="str">
        <f t="shared" si="44"/>
        <v/>
      </c>
      <c r="AN255" s="2" t="str">
        <f t="shared" si="42"/>
        <v/>
      </c>
      <c r="AO255" s="2" t="str">
        <f t="shared" si="43"/>
        <v/>
      </c>
      <c r="AP255"/>
    </row>
    <row r="256" spans="36:42">
      <c r="AJ256" s="1">
        <v>256</v>
      </c>
      <c r="AK256" s="1" t="str">
        <f t="shared" si="40"/>
        <v/>
      </c>
      <c r="AL256" s="1" t="str">
        <f t="shared" si="41"/>
        <v/>
      </c>
      <c r="AM256" s="2" t="str">
        <f t="shared" si="44"/>
        <v/>
      </c>
      <c r="AN256" s="2" t="str">
        <f t="shared" si="42"/>
        <v/>
      </c>
      <c r="AO256" s="2" t="str">
        <f t="shared" si="43"/>
        <v/>
      </c>
      <c r="AP256"/>
    </row>
    <row r="257" spans="36:42">
      <c r="AJ257" s="1">
        <v>257</v>
      </c>
      <c r="AK257" s="1" t="str">
        <f t="shared" si="40"/>
        <v/>
      </c>
      <c r="AL257" s="1" t="str">
        <f t="shared" si="41"/>
        <v/>
      </c>
      <c r="AM257" s="2" t="str">
        <f t="shared" si="44"/>
        <v/>
      </c>
      <c r="AN257" s="2" t="str">
        <f t="shared" si="42"/>
        <v/>
      </c>
      <c r="AO257" s="2" t="str">
        <f t="shared" si="43"/>
        <v/>
      </c>
      <c r="AP257"/>
    </row>
    <row r="258" spans="36:42">
      <c r="AJ258" s="1">
        <v>258</v>
      </c>
      <c r="AK258" s="1" t="str">
        <f t="shared" si="40"/>
        <v/>
      </c>
      <c r="AL258" s="1" t="str">
        <f t="shared" si="41"/>
        <v/>
      </c>
      <c r="AM258" s="2" t="str">
        <f t="shared" si="44"/>
        <v/>
      </c>
      <c r="AN258" s="2" t="str">
        <f t="shared" si="42"/>
        <v/>
      </c>
      <c r="AO258" s="2" t="str">
        <f t="shared" si="43"/>
        <v/>
      </c>
      <c r="AP258"/>
    </row>
    <row r="259" spans="36:42">
      <c r="AJ259" s="1">
        <v>259</v>
      </c>
      <c r="AK259" s="1" t="str">
        <f t="shared" si="40"/>
        <v/>
      </c>
      <c r="AL259" s="1" t="str">
        <f t="shared" si="41"/>
        <v/>
      </c>
      <c r="AM259" s="2" t="str">
        <f t="shared" si="44"/>
        <v/>
      </c>
      <c r="AN259" s="2" t="str">
        <f t="shared" si="42"/>
        <v/>
      </c>
      <c r="AO259" s="2" t="str">
        <f t="shared" si="43"/>
        <v/>
      </c>
      <c r="AP259"/>
    </row>
    <row r="260" spans="36:42">
      <c r="AJ260" s="1">
        <v>260</v>
      </c>
      <c r="AK260" s="1" t="str">
        <f t="shared" si="40"/>
        <v/>
      </c>
      <c r="AL260" s="1" t="str">
        <f t="shared" si="41"/>
        <v/>
      </c>
      <c r="AM260" s="2" t="str">
        <f t="shared" si="44"/>
        <v/>
      </c>
      <c r="AN260" s="2" t="str">
        <f t="shared" si="42"/>
        <v/>
      </c>
      <c r="AO260" s="2" t="str">
        <f t="shared" si="43"/>
        <v/>
      </c>
      <c r="AP260"/>
    </row>
    <row r="261" spans="36:42">
      <c r="AJ261" s="1">
        <v>261</v>
      </c>
      <c r="AK261" s="1" t="str">
        <f t="shared" si="40"/>
        <v/>
      </c>
      <c r="AL261" s="1" t="str">
        <f t="shared" si="41"/>
        <v/>
      </c>
      <c r="AM261" s="2" t="str">
        <f t="shared" si="44"/>
        <v/>
      </c>
      <c r="AN261" s="2" t="str">
        <f t="shared" si="42"/>
        <v/>
      </c>
      <c r="AO261" s="2" t="str">
        <f t="shared" si="43"/>
        <v/>
      </c>
      <c r="AP261"/>
    </row>
    <row r="262" spans="36:42">
      <c r="AJ262" s="1">
        <v>262</v>
      </c>
      <c r="AK262" s="1" t="str">
        <f t="shared" si="40"/>
        <v/>
      </c>
      <c r="AL262" s="1" t="str">
        <f t="shared" si="41"/>
        <v/>
      </c>
      <c r="AM262" s="2" t="str">
        <f t="shared" si="44"/>
        <v/>
      </c>
      <c r="AN262" s="2" t="str">
        <f t="shared" si="42"/>
        <v/>
      </c>
      <c r="AO262" s="2" t="str">
        <f t="shared" si="43"/>
        <v/>
      </c>
      <c r="AP262"/>
    </row>
    <row r="263" spans="36:42">
      <c r="AJ263" s="1">
        <v>263</v>
      </c>
      <c r="AK263" s="1" t="str">
        <f t="shared" si="40"/>
        <v/>
      </c>
      <c r="AL263" s="1" t="str">
        <f t="shared" si="41"/>
        <v/>
      </c>
      <c r="AM263" s="2" t="str">
        <f t="shared" si="44"/>
        <v/>
      </c>
      <c r="AN263" s="2" t="str">
        <f t="shared" si="42"/>
        <v/>
      </c>
      <c r="AO263" s="2" t="str">
        <f t="shared" si="43"/>
        <v/>
      </c>
      <c r="AP263"/>
    </row>
    <row r="264" spans="36:42">
      <c r="AJ264" s="1">
        <v>264</v>
      </c>
      <c r="AK264" s="1" t="str">
        <f t="shared" si="40"/>
        <v/>
      </c>
      <c r="AL264" s="1" t="str">
        <f t="shared" si="41"/>
        <v/>
      </c>
      <c r="AM264" s="2" t="str">
        <f t="shared" si="44"/>
        <v/>
      </c>
      <c r="AN264" s="2" t="str">
        <f t="shared" si="42"/>
        <v/>
      </c>
      <c r="AO264" s="2" t="str">
        <f t="shared" si="43"/>
        <v/>
      </c>
      <c r="AP264"/>
    </row>
    <row r="265" spans="36:42">
      <c r="AJ265" s="1">
        <v>265</v>
      </c>
      <c r="AK265" s="1" t="str">
        <f t="shared" si="40"/>
        <v/>
      </c>
      <c r="AL265" s="1" t="str">
        <f t="shared" si="41"/>
        <v/>
      </c>
      <c r="AM265" s="2" t="str">
        <f t="shared" si="44"/>
        <v/>
      </c>
      <c r="AN265" s="2" t="str">
        <f t="shared" si="42"/>
        <v/>
      </c>
      <c r="AO265" s="2" t="str">
        <f t="shared" si="43"/>
        <v/>
      </c>
      <c r="AP265"/>
    </row>
    <row r="266" spans="36:42">
      <c r="AJ266" s="1">
        <v>266</v>
      </c>
      <c r="AK266" s="1" t="str">
        <f t="shared" si="40"/>
        <v/>
      </c>
      <c r="AL266" s="1" t="str">
        <f t="shared" si="41"/>
        <v/>
      </c>
      <c r="AM266" s="2" t="str">
        <f t="shared" si="44"/>
        <v/>
      </c>
      <c r="AN266" s="2" t="str">
        <f t="shared" si="42"/>
        <v/>
      </c>
      <c r="AO266" s="2" t="str">
        <f t="shared" si="43"/>
        <v/>
      </c>
      <c r="AP266"/>
    </row>
    <row r="267" spans="36:42">
      <c r="AJ267" s="1">
        <v>267</v>
      </c>
      <c r="AK267" s="1" t="str">
        <f t="shared" si="40"/>
        <v/>
      </c>
      <c r="AL267" s="1" t="str">
        <f t="shared" si="41"/>
        <v/>
      </c>
      <c r="AM267" s="2" t="str">
        <f t="shared" si="44"/>
        <v/>
      </c>
      <c r="AN267" s="2" t="str">
        <f t="shared" si="42"/>
        <v/>
      </c>
      <c r="AO267" s="2" t="str">
        <f t="shared" si="43"/>
        <v/>
      </c>
      <c r="AP267"/>
    </row>
    <row r="268" spans="36:42">
      <c r="AJ268" s="1">
        <v>268</v>
      </c>
      <c r="AK268" s="1" t="str">
        <f t="shared" si="40"/>
        <v/>
      </c>
      <c r="AL268" s="1" t="str">
        <f t="shared" si="41"/>
        <v/>
      </c>
      <c r="AM268" s="2" t="str">
        <f t="shared" si="44"/>
        <v/>
      </c>
      <c r="AN268" s="2" t="str">
        <f t="shared" si="42"/>
        <v/>
      </c>
      <c r="AO268" s="2" t="str">
        <f t="shared" si="43"/>
        <v/>
      </c>
      <c r="AP268"/>
    </row>
    <row r="269" spans="36:42">
      <c r="AJ269" s="1">
        <v>269</v>
      </c>
      <c r="AK269" s="1" t="str">
        <f t="shared" ref="AK269:AK332" si="45">IF(G269="","",AJ269)</f>
        <v/>
      </c>
      <c r="AL269" s="1" t="str">
        <f t="shared" ref="AL269:AL332" si="46">IF(S269="","",IF(S268="","",AJ269))</f>
        <v/>
      </c>
      <c r="AM269" s="2" t="str">
        <f t="shared" si="44"/>
        <v/>
      </c>
      <c r="AN269" s="2" t="str">
        <f t="shared" ref="AN269:AN332" si="47">IF(AM269="","",T269)</f>
        <v/>
      </c>
      <c r="AO269" s="2" t="str">
        <f t="shared" ref="AO269:AO332" si="48">IF(AM269="","",Y269)</f>
        <v/>
      </c>
      <c r="AP269"/>
    </row>
    <row r="270" spans="36:42">
      <c r="AJ270" s="1">
        <v>270</v>
      </c>
      <c r="AK270" s="1" t="str">
        <f t="shared" si="45"/>
        <v/>
      </c>
      <c r="AL270" s="1" t="str">
        <f t="shared" si="46"/>
        <v/>
      </c>
      <c r="AM270" s="2" t="str">
        <f t="shared" ref="AM270:AM333" si="49">IF(AC270="","",IF(AC270&gt;$T$9,"",AJ270))</f>
        <v/>
      </c>
      <c r="AN270" s="2" t="str">
        <f t="shared" si="47"/>
        <v/>
      </c>
      <c r="AO270" s="2" t="str">
        <f t="shared" si="48"/>
        <v/>
      </c>
      <c r="AP270"/>
    </row>
    <row r="271" spans="36:42">
      <c r="AJ271" s="1">
        <v>271</v>
      </c>
      <c r="AK271" s="1" t="str">
        <f t="shared" si="45"/>
        <v/>
      </c>
      <c r="AL271" s="1" t="str">
        <f t="shared" si="46"/>
        <v/>
      </c>
      <c r="AM271" s="2" t="str">
        <f t="shared" si="49"/>
        <v/>
      </c>
      <c r="AN271" s="2" t="str">
        <f t="shared" si="47"/>
        <v/>
      </c>
      <c r="AO271" s="2" t="str">
        <f t="shared" si="48"/>
        <v/>
      </c>
      <c r="AP271"/>
    </row>
    <row r="272" spans="36:42">
      <c r="AJ272" s="1">
        <v>272</v>
      </c>
      <c r="AK272" s="1" t="str">
        <f t="shared" si="45"/>
        <v/>
      </c>
      <c r="AL272" s="1" t="str">
        <f t="shared" si="46"/>
        <v/>
      </c>
      <c r="AM272" s="2" t="str">
        <f t="shared" si="49"/>
        <v/>
      </c>
      <c r="AN272" s="2" t="str">
        <f t="shared" si="47"/>
        <v/>
      </c>
      <c r="AO272" s="2" t="str">
        <f t="shared" si="48"/>
        <v/>
      </c>
      <c r="AP272"/>
    </row>
    <row r="273" spans="36:42">
      <c r="AJ273" s="1">
        <v>273</v>
      </c>
      <c r="AK273" s="1" t="str">
        <f t="shared" si="45"/>
        <v/>
      </c>
      <c r="AL273" s="1" t="str">
        <f t="shared" si="46"/>
        <v/>
      </c>
      <c r="AM273" s="2" t="str">
        <f t="shared" si="49"/>
        <v/>
      </c>
      <c r="AN273" s="2" t="str">
        <f t="shared" si="47"/>
        <v/>
      </c>
      <c r="AO273" s="2" t="str">
        <f t="shared" si="48"/>
        <v/>
      </c>
      <c r="AP273"/>
    </row>
    <row r="274" spans="36:42">
      <c r="AJ274" s="1">
        <v>274</v>
      </c>
      <c r="AK274" s="1" t="str">
        <f t="shared" si="45"/>
        <v/>
      </c>
      <c r="AL274" s="1" t="str">
        <f t="shared" si="46"/>
        <v/>
      </c>
      <c r="AM274" s="2" t="str">
        <f t="shared" si="49"/>
        <v/>
      </c>
      <c r="AN274" s="2" t="str">
        <f t="shared" si="47"/>
        <v/>
      </c>
      <c r="AO274" s="2" t="str">
        <f t="shared" si="48"/>
        <v/>
      </c>
      <c r="AP274"/>
    </row>
    <row r="275" spans="36:42">
      <c r="AJ275" s="1">
        <v>275</v>
      </c>
      <c r="AK275" s="1" t="str">
        <f t="shared" si="45"/>
        <v/>
      </c>
      <c r="AL275" s="1" t="str">
        <f t="shared" si="46"/>
        <v/>
      </c>
      <c r="AM275" s="2" t="str">
        <f t="shared" si="49"/>
        <v/>
      </c>
      <c r="AN275" s="2" t="str">
        <f t="shared" si="47"/>
        <v/>
      </c>
      <c r="AO275" s="2" t="str">
        <f t="shared" si="48"/>
        <v/>
      </c>
      <c r="AP275"/>
    </row>
    <row r="276" spans="36:42">
      <c r="AJ276" s="1">
        <v>276</v>
      </c>
      <c r="AK276" s="1" t="str">
        <f t="shared" si="45"/>
        <v/>
      </c>
      <c r="AL276" s="1" t="str">
        <f t="shared" si="46"/>
        <v/>
      </c>
      <c r="AM276" s="2" t="str">
        <f t="shared" si="49"/>
        <v/>
      </c>
      <c r="AN276" s="2" t="str">
        <f t="shared" si="47"/>
        <v/>
      </c>
      <c r="AO276" s="2" t="str">
        <f t="shared" si="48"/>
        <v/>
      </c>
      <c r="AP276"/>
    </row>
    <row r="277" spans="36:42">
      <c r="AJ277" s="1">
        <v>277</v>
      </c>
      <c r="AK277" s="1" t="str">
        <f t="shared" si="45"/>
        <v/>
      </c>
      <c r="AL277" s="1" t="str">
        <f t="shared" si="46"/>
        <v/>
      </c>
      <c r="AM277" s="2" t="str">
        <f t="shared" si="49"/>
        <v/>
      </c>
      <c r="AN277" s="2" t="str">
        <f t="shared" si="47"/>
        <v/>
      </c>
      <c r="AO277" s="2" t="str">
        <f t="shared" si="48"/>
        <v/>
      </c>
      <c r="AP277"/>
    </row>
    <row r="278" spans="36:42">
      <c r="AJ278" s="1">
        <v>278</v>
      </c>
      <c r="AK278" s="1" t="str">
        <f t="shared" si="45"/>
        <v/>
      </c>
      <c r="AL278" s="1" t="str">
        <f t="shared" si="46"/>
        <v/>
      </c>
      <c r="AM278" s="2" t="str">
        <f t="shared" si="49"/>
        <v/>
      </c>
      <c r="AN278" s="2" t="str">
        <f t="shared" si="47"/>
        <v/>
      </c>
      <c r="AO278" s="2" t="str">
        <f t="shared" si="48"/>
        <v/>
      </c>
      <c r="AP278"/>
    </row>
    <row r="279" spans="36:42">
      <c r="AJ279" s="1">
        <v>279</v>
      </c>
      <c r="AK279" s="1" t="str">
        <f t="shared" si="45"/>
        <v/>
      </c>
      <c r="AL279" s="1" t="str">
        <f t="shared" si="46"/>
        <v/>
      </c>
      <c r="AM279" s="2" t="str">
        <f t="shared" si="49"/>
        <v/>
      </c>
      <c r="AN279" s="2" t="str">
        <f t="shared" si="47"/>
        <v/>
      </c>
      <c r="AO279" s="2" t="str">
        <f t="shared" si="48"/>
        <v/>
      </c>
      <c r="AP279"/>
    </row>
    <row r="280" spans="36:42">
      <c r="AJ280" s="1">
        <v>280</v>
      </c>
      <c r="AK280" s="1" t="str">
        <f t="shared" si="45"/>
        <v/>
      </c>
      <c r="AL280" s="1" t="str">
        <f t="shared" si="46"/>
        <v/>
      </c>
      <c r="AM280" s="2" t="str">
        <f t="shared" si="49"/>
        <v/>
      </c>
      <c r="AN280" s="2" t="str">
        <f t="shared" si="47"/>
        <v/>
      </c>
      <c r="AO280" s="2" t="str">
        <f t="shared" si="48"/>
        <v/>
      </c>
      <c r="AP280"/>
    </row>
    <row r="281" spans="36:42">
      <c r="AJ281" s="1">
        <v>281</v>
      </c>
      <c r="AK281" s="1" t="str">
        <f t="shared" si="45"/>
        <v/>
      </c>
      <c r="AL281" s="1" t="str">
        <f t="shared" si="46"/>
        <v/>
      </c>
      <c r="AM281" s="2" t="str">
        <f t="shared" si="49"/>
        <v/>
      </c>
      <c r="AN281" s="2" t="str">
        <f t="shared" si="47"/>
        <v/>
      </c>
      <c r="AO281" s="2" t="str">
        <f t="shared" si="48"/>
        <v/>
      </c>
      <c r="AP281"/>
    </row>
    <row r="282" spans="36:42">
      <c r="AJ282" s="1">
        <v>282</v>
      </c>
      <c r="AK282" s="1" t="str">
        <f t="shared" si="45"/>
        <v/>
      </c>
      <c r="AL282" s="1" t="str">
        <f t="shared" si="46"/>
        <v/>
      </c>
      <c r="AM282" s="2" t="str">
        <f t="shared" si="49"/>
        <v/>
      </c>
      <c r="AN282" s="2" t="str">
        <f t="shared" si="47"/>
        <v/>
      </c>
      <c r="AO282" s="2" t="str">
        <f t="shared" si="48"/>
        <v/>
      </c>
      <c r="AP282"/>
    </row>
    <row r="283" spans="36:42">
      <c r="AJ283" s="1">
        <v>283</v>
      </c>
      <c r="AK283" s="1" t="str">
        <f t="shared" si="45"/>
        <v/>
      </c>
      <c r="AL283" s="1" t="str">
        <f t="shared" si="46"/>
        <v/>
      </c>
      <c r="AM283" s="2" t="str">
        <f t="shared" si="49"/>
        <v/>
      </c>
      <c r="AN283" s="2" t="str">
        <f t="shared" si="47"/>
        <v/>
      </c>
      <c r="AO283" s="2" t="str">
        <f t="shared" si="48"/>
        <v/>
      </c>
      <c r="AP283"/>
    </row>
    <row r="284" spans="36:42">
      <c r="AJ284" s="1">
        <v>284</v>
      </c>
      <c r="AK284" s="1" t="str">
        <f t="shared" si="45"/>
        <v/>
      </c>
      <c r="AL284" s="1" t="str">
        <f t="shared" si="46"/>
        <v/>
      </c>
      <c r="AM284" s="2" t="str">
        <f t="shared" si="49"/>
        <v/>
      </c>
      <c r="AN284" s="2" t="str">
        <f t="shared" si="47"/>
        <v/>
      </c>
      <c r="AO284" s="2" t="str">
        <f t="shared" si="48"/>
        <v/>
      </c>
      <c r="AP284"/>
    </row>
    <row r="285" spans="36:42">
      <c r="AJ285" s="1">
        <v>285</v>
      </c>
      <c r="AK285" s="1" t="str">
        <f t="shared" si="45"/>
        <v/>
      </c>
      <c r="AL285" s="1" t="str">
        <f t="shared" si="46"/>
        <v/>
      </c>
      <c r="AM285" s="2" t="str">
        <f t="shared" si="49"/>
        <v/>
      </c>
      <c r="AN285" s="2" t="str">
        <f t="shared" si="47"/>
        <v/>
      </c>
      <c r="AO285" s="2" t="str">
        <f t="shared" si="48"/>
        <v/>
      </c>
      <c r="AP285"/>
    </row>
    <row r="286" spans="36:42">
      <c r="AJ286" s="1">
        <v>286</v>
      </c>
      <c r="AK286" s="1" t="str">
        <f t="shared" si="45"/>
        <v/>
      </c>
      <c r="AL286" s="1" t="str">
        <f t="shared" si="46"/>
        <v/>
      </c>
      <c r="AM286" s="2" t="str">
        <f t="shared" si="49"/>
        <v/>
      </c>
      <c r="AN286" s="2" t="str">
        <f t="shared" si="47"/>
        <v/>
      </c>
      <c r="AO286" s="2" t="str">
        <f t="shared" si="48"/>
        <v/>
      </c>
      <c r="AP286"/>
    </row>
    <row r="287" spans="36:42">
      <c r="AJ287" s="1">
        <v>287</v>
      </c>
      <c r="AK287" s="1" t="str">
        <f t="shared" si="45"/>
        <v/>
      </c>
      <c r="AL287" s="1" t="str">
        <f t="shared" si="46"/>
        <v/>
      </c>
      <c r="AM287" s="2" t="str">
        <f t="shared" si="49"/>
        <v/>
      </c>
      <c r="AN287" s="2" t="str">
        <f t="shared" si="47"/>
        <v/>
      </c>
      <c r="AO287" s="2" t="str">
        <f t="shared" si="48"/>
        <v/>
      </c>
      <c r="AP287"/>
    </row>
    <row r="288" spans="36:42">
      <c r="AJ288" s="1">
        <v>288</v>
      </c>
      <c r="AK288" s="1" t="str">
        <f t="shared" si="45"/>
        <v/>
      </c>
      <c r="AL288" s="1" t="str">
        <f t="shared" si="46"/>
        <v/>
      </c>
      <c r="AM288" s="2" t="str">
        <f t="shared" si="49"/>
        <v/>
      </c>
      <c r="AN288" s="2" t="str">
        <f t="shared" si="47"/>
        <v/>
      </c>
      <c r="AO288" s="2" t="str">
        <f t="shared" si="48"/>
        <v/>
      </c>
      <c r="AP288"/>
    </row>
    <row r="289" spans="36:42">
      <c r="AJ289" s="1">
        <v>289</v>
      </c>
      <c r="AK289" s="1" t="str">
        <f t="shared" si="45"/>
        <v/>
      </c>
      <c r="AL289" s="1" t="str">
        <f t="shared" si="46"/>
        <v/>
      </c>
      <c r="AM289" s="2" t="str">
        <f t="shared" si="49"/>
        <v/>
      </c>
      <c r="AN289" s="2" t="str">
        <f t="shared" si="47"/>
        <v/>
      </c>
      <c r="AO289" s="2" t="str">
        <f t="shared" si="48"/>
        <v/>
      </c>
      <c r="AP289"/>
    </row>
    <row r="290" spans="36:42">
      <c r="AJ290" s="1">
        <v>290</v>
      </c>
      <c r="AK290" s="1" t="str">
        <f t="shared" si="45"/>
        <v/>
      </c>
      <c r="AL290" s="1" t="str">
        <f t="shared" si="46"/>
        <v/>
      </c>
      <c r="AM290" s="2" t="str">
        <f t="shared" si="49"/>
        <v/>
      </c>
      <c r="AN290" s="2" t="str">
        <f t="shared" si="47"/>
        <v/>
      </c>
      <c r="AO290" s="2" t="str">
        <f t="shared" si="48"/>
        <v/>
      </c>
      <c r="AP290"/>
    </row>
    <row r="291" spans="36:42">
      <c r="AJ291" s="1">
        <v>291</v>
      </c>
      <c r="AK291" s="1" t="str">
        <f t="shared" si="45"/>
        <v/>
      </c>
      <c r="AL291" s="1" t="str">
        <f t="shared" si="46"/>
        <v/>
      </c>
      <c r="AM291" s="2" t="str">
        <f t="shared" si="49"/>
        <v/>
      </c>
      <c r="AN291" s="2" t="str">
        <f t="shared" si="47"/>
        <v/>
      </c>
      <c r="AO291" s="2" t="str">
        <f t="shared" si="48"/>
        <v/>
      </c>
      <c r="AP291"/>
    </row>
    <row r="292" spans="36:42">
      <c r="AJ292" s="1">
        <v>292</v>
      </c>
      <c r="AK292" s="1" t="str">
        <f t="shared" si="45"/>
        <v/>
      </c>
      <c r="AL292" s="1" t="str">
        <f t="shared" si="46"/>
        <v/>
      </c>
      <c r="AM292" s="2" t="str">
        <f t="shared" si="49"/>
        <v/>
      </c>
      <c r="AN292" s="2" t="str">
        <f t="shared" si="47"/>
        <v/>
      </c>
      <c r="AO292" s="2" t="str">
        <f t="shared" si="48"/>
        <v/>
      </c>
      <c r="AP292"/>
    </row>
    <row r="293" spans="36:42">
      <c r="AJ293" s="1">
        <v>293</v>
      </c>
      <c r="AK293" s="1" t="str">
        <f t="shared" si="45"/>
        <v/>
      </c>
      <c r="AL293" s="1" t="str">
        <f t="shared" si="46"/>
        <v/>
      </c>
      <c r="AM293" s="2" t="str">
        <f t="shared" si="49"/>
        <v/>
      </c>
      <c r="AN293" s="2" t="str">
        <f t="shared" si="47"/>
        <v/>
      </c>
      <c r="AO293" s="2" t="str">
        <f t="shared" si="48"/>
        <v/>
      </c>
      <c r="AP293"/>
    </row>
    <row r="294" spans="36:42">
      <c r="AJ294" s="1">
        <v>294</v>
      </c>
      <c r="AK294" s="1" t="str">
        <f t="shared" si="45"/>
        <v/>
      </c>
      <c r="AL294" s="1" t="str">
        <f t="shared" si="46"/>
        <v/>
      </c>
      <c r="AM294" s="2" t="str">
        <f t="shared" si="49"/>
        <v/>
      </c>
      <c r="AN294" s="2" t="str">
        <f t="shared" si="47"/>
        <v/>
      </c>
      <c r="AO294" s="2" t="str">
        <f t="shared" si="48"/>
        <v/>
      </c>
      <c r="AP294"/>
    </row>
    <row r="295" spans="36:42">
      <c r="AJ295" s="1">
        <v>295</v>
      </c>
      <c r="AK295" s="1" t="str">
        <f t="shared" si="45"/>
        <v/>
      </c>
      <c r="AL295" s="1" t="str">
        <f t="shared" si="46"/>
        <v/>
      </c>
      <c r="AM295" s="2" t="str">
        <f t="shared" si="49"/>
        <v/>
      </c>
      <c r="AN295" s="2" t="str">
        <f t="shared" si="47"/>
        <v/>
      </c>
      <c r="AO295" s="2" t="str">
        <f t="shared" si="48"/>
        <v/>
      </c>
      <c r="AP295"/>
    </row>
    <row r="296" spans="36:42">
      <c r="AJ296" s="1">
        <v>296</v>
      </c>
      <c r="AK296" s="1" t="str">
        <f t="shared" si="45"/>
        <v/>
      </c>
      <c r="AL296" s="1" t="str">
        <f t="shared" si="46"/>
        <v/>
      </c>
      <c r="AM296" s="2" t="str">
        <f t="shared" si="49"/>
        <v/>
      </c>
      <c r="AN296" s="2" t="str">
        <f t="shared" si="47"/>
        <v/>
      </c>
      <c r="AO296" s="2" t="str">
        <f t="shared" si="48"/>
        <v/>
      </c>
      <c r="AP296"/>
    </row>
    <row r="297" spans="36:42">
      <c r="AJ297" s="1">
        <v>297</v>
      </c>
      <c r="AK297" s="1" t="str">
        <f t="shared" si="45"/>
        <v/>
      </c>
      <c r="AL297" s="1" t="str">
        <f t="shared" si="46"/>
        <v/>
      </c>
      <c r="AM297" s="2" t="str">
        <f t="shared" si="49"/>
        <v/>
      </c>
      <c r="AN297" s="2" t="str">
        <f t="shared" si="47"/>
        <v/>
      </c>
      <c r="AO297" s="2" t="str">
        <f t="shared" si="48"/>
        <v/>
      </c>
      <c r="AP297"/>
    </row>
    <row r="298" spans="36:42">
      <c r="AJ298" s="1">
        <v>298</v>
      </c>
      <c r="AK298" s="1" t="str">
        <f t="shared" si="45"/>
        <v/>
      </c>
      <c r="AL298" s="1" t="str">
        <f t="shared" si="46"/>
        <v/>
      </c>
      <c r="AM298" s="2" t="str">
        <f t="shared" si="49"/>
        <v/>
      </c>
      <c r="AN298" s="2" t="str">
        <f t="shared" si="47"/>
        <v/>
      </c>
      <c r="AO298" s="2" t="str">
        <f t="shared" si="48"/>
        <v/>
      </c>
      <c r="AP298"/>
    </row>
    <row r="299" spans="36:42">
      <c r="AJ299" s="1">
        <v>299</v>
      </c>
      <c r="AK299" s="1" t="str">
        <f t="shared" si="45"/>
        <v/>
      </c>
      <c r="AL299" s="1" t="str">
        <f t="shared" si="46"/>
        <v/>
      </c>
      <c r="AM299" s="2" t="str">
        <f t="shared" si="49"/>
        <v/>
      </c>
      <c r="AN299" s="2" t="str">
        <f t="shared" si="47"/>
        <v/>
      </c>
      <c r="AO299" s="2" t="str">
        <f t="shared" si="48"/>
        <v/>
      </c>
      <c r="AP299"/>
    </row>
    <row r="300" spans="36:42">
      <c r="AJ300" s="1">
        <v>300</v>
      </c>
      <c r="AK300" s="1" t="str">
        <f t="shared" si="45"/>
        <v/>
      </c>
      <c r="AL300" s="1" t="str">
        <f t="shared" si="46"/>
        <v/>
      </c>
      <c r="AM300" s="2" t="str">
        <f t="shared" si="49"/>
        <v/>
      </c>
      <c r="AN300" s="2" t="str">
        <f t="shared" si="47"/>
        <v/>
      </c>
      <c r="AO300" s="2" t="str">
        <f t="shared" si="48"/>
        <v/>
      </c>
      <c r="AP300"/>
    </row>
    <row r="301" spans="36:42">
      <c r="AJ301" s="1">
        <v>301</v>
      </c>
      <c r="AK301" s="1" t="str">
        <f t="shared" si="45"/>
        <v/>
      </c>
      <c r="AL301" s="1" t="str">
        <f t="shared" si="46"/>
        <v/>
      </c>
      <c r="AM301" s="2" t="str">
        <f t="shared" si="49"/>
        <v/>
      </c>
      <c r="AN301" s="2" t="str">
        <f t="shared" si="47"/>
        <v/>
      </c>
      <c r="AO301" s="2" t="str">
        <f t="shared" si="48"/>
        <v/>
      </c>
      <c r="AP301"/>
    </row>
    <row r="302" spans="36:42">
      <c r="AJ302" s="1">
        <v>302</v>
      </c>
      <c r="AK302" s="1" t="str">
        <f t="shared" si="45"/>
        <v/>
      </c>
      <c r="AL302" s="1" t="str">
        <f t="shared" si="46"/>
        <v/>
      </c>
      <c r="AM302" s="2" t="str">
        <f t="shared" si="49"/>
        <v/>
      </c>
      <c r="AN302" s="2" t="str">
        <f t="shared" si="47"/>
        <v/>
      </c>
      <c r="AO302" s="2" t="str">
        <f t="shared" si="48"/>
        <v/>
      </c>
      <c r="AP302"/>
    </row>
    <row r="303" spans="36:42">
      <c r="AJ303" s="1">
        <v>303</v>
      </c>
      <c r="AK303" s="1" t="str">
        <f t="shared" si="45"/>
        <v/>
      </c>
      <c r="AL303" s="1" t="str">
        <f t="shared" si="46"/>
        <v/>
      </c>
      <c r="AM303" s="2" t="str">
        <f t="shared" si="49"/>
        <v/>
      </c>
      <c r="AN303" s="2" t="str">
        <f t="shared" si="47"/>
        <v/>
      </c>
      <c r="AO303" s="2" t="str">
        <f t="shared" si="48"/>
        <v/>
      </c>
      <c r="AP303"/>
    </row>
    <row r="304" spans="36:42">
      <c r="AJ304" s="1">
        <v>304</v>
      </c>
      <c r="AK304" s="1" t="str">
        <f t="shared" si="45"/>
        <v/>
      </c>
      <c r="AL304" s="1" t="str">
        <f t="shared" si="46"/>
        <v/>
      </c>
      <c r="AM304" s="2" t="str">
        <f t="shared" si="49"/>
        <v/>
      </c>
      <c r="AN304" s="2" t="str">
        <f t="shared" si="47"/>
        <v/>
      </c>
      <c r="AO304" s="2" t="str">
        <f t="shared" si="48"/>
        <v/>
      </c>
      <c r="AP304"/>
    </row>
    <row r="305" spans="36:42">
      <c r="AJ305" s="1">
        <v>305</v>
      </c>
      <c r="AK305" s="1" t="str">
        <f t="shared" si="45"/>
        <v/>
      </c>
      <c r="AL305" s="1" t="str">
        <f t="shared" si="46"/>
        <v/>
      </c>
      <c r="AM305" s="2" t="str">
        <f t="shared" si="49"/>
        <v/>
      </c>
      <c r="AN305" s="2" t="str">
        <f t="shared" si="47"/>
        <v/>
      </c>
      <c r="AO305" s="2" t="str">
        <f t="shared" si="48"/>
        <v/>
      </c>
      <c r="AP305"/>
    </row>
    <row r="306" spans="36:42">
      <c r="AJ306" s="1">
        <v>306</v>
      </c>
      <c r="AK306" s="1" t="str">
        <f t="shared" si="45"/>
        <v/>
      </c>
      <c r="AL306" s="1" t="str">
        <f t="shared" si="46"/>
        <v/>
      </c>
      <c r="AM306" s="2" t="str">
        <f t="shared" si="49"/>
        <v/>
      </c>
      <c r="AN306" s="2" t="str">
        <f t="shared" si="47"/>
        <v/>
      </c>
      <c r="AO306" s="2" t="str">
        <f t="shared" si="48"/>
        <v/>
      </c>
      <c r="AP306"/>
    </row>
    <row r="307" spans="36:42">
      <c r="AJ307" s="1">
        <v>307</v>
      </c>
      <c r="AK307" s="1" t="str">
        <f t="shared" si="45"/>
        <v/>
      </c>
      <c r="AL307" s="1" t="str">
        <f t="shared" si="46"/>
        <v/>
      </c>
      <c r="AM307" s="2" t="str">
        <f t="shared" si="49"/>
        <v/>
      </c>
      <c r="AN307" s="2" t="str">
        <f t="shared" si="47"/>
        <v/>
      </c>
      <c r="AO307" s="2" t="str">
        <f t="shared" si="48"/>
        <v/>
      </c>
      <c r="AP307"/>
    </row>
    <row r="308" spans="36:42">
      <c r="AJ308" s="1">
        <v>308</v>
      </c>
      <c r="AK308" s="1" t="str">
        <f t="shared" si="45"/>
        <v/>
      </c>
      <c r="AL308" s="1" t="str">
        <f t="shared" si="46"/>
        <v/>
      </c>
      <c r="AM308" s="2" t="str">
        <f t="shared" si="49"/>
        <v/>
      </c>
      <c r="AN308" s="2" t="str">
        <f t="shared" si="47"/>
        <v/>
      </c>
      <c r="AO308" s="2" t="str">
        <f t="shared" si="48"/>
        <v/>
      </c>
      <c r="AP308"/>
    </row>
    <row r="309" spans="36:42">
      <c r="AJ309" s="1">
        <v>309</v>
      </c>
      <c r="AK309" s="1" t="str">
        <f t="shared" si="45"/>
        <v/>
      </c>
      <c r="AL309" s="1" t="str">
        <f t="shared" si="46"/>
        <v/>
      </c>
      <c r="AM309" s="2" t="str">
        <f t="shared" si="49"/>
        <v/>
      </c>
      <c r="AN309" s="2" t="str">
        <f t="shared" si="47"/>
        <v/>
      </c>
      <c r="AO309" s="2" t="str">
        <f t="shared" si="48"/>
        <v/>
      </c>
      <c r="AP309"/>
    </row>
    <row r="310" spans="36:42">
      <c r="AJ310" s="1">
        <v>310</v>
      </c>
      <c r="AK310" s="1" t="str">
        <f t="shared" si="45"/>
        <v/>
      </c>
      <c r="AL310" s="1" t="str">
        <f t="shared" si="46"/>
        <v/>
      </c>
      <c r="AM310" s="2" t="str">
        <f t="shared" si="49"/>
        <v/>
      </c>
      <c r="AN310" s="2" t="str">
        <f t="shared" si="47"/>
        <v/>
      </c>
      <c r="AO310" s="2" t="str">
        <f t="shared" si="48"/>
        <v/>
      </c>
      <c r="AP310"/>
    </row>
    <row r="311" spans="36:42">
      <c r="AJ311" s="1">
        <v>311</v>
      </c>
      <c r="AK311" s="1" t="str">
        <f t="shared" si="45"/>
        <v/>
      </c>
      <c r="AL311" s="1" t="str">
        <f t="shared" si="46"/>
        <v/>
      </c>
      <c r="AM311" s="2" t="str">
        <f t="shared" si="49"/>
        <v/>
      </c>
      <c r="AN311" s="2" t="str">
        <f t="shared" si="47"/>
        <v/>
      </c>
      <c r="AO311" s="2" t="str">
        <f t="shared" si="48"/>
        <v/>
      </c>
      <c r="AP311"/>
    </row>
    <row r="312" spans="36:42">
      <c r="AJ312" s="1">
        <v>312</v>
      </c>
      <c r="AK312" s="1" t="str">
        <f t="shared" si="45"/>
        <v/>
      </c>
      <c r="AL312" s="1" t="str">
        <f t="shared" si="46"/>
        <v/>
      </c>
      <c r="AM312" s="2" t="str">
        <f t="shared" si="49"/>
        <v/>
      </c>
      <c r="AN312" s="2" t="str">
        <f t="shared" si="47"/>
        <v/>
      </c>
      <c r="AO312" s="2" t="str">
        <f t="shared" si="48"/>
        <v/>
      </c>
      <c r="AP312"/>
    </row>
    <row r="313" spans="36:42">
      <c r="AJ313" s="1">
        <v>313</v>
      </c>
      <c r="AK313" s="1" t="str">
        <f t="shared" si="45"/>
        <v/>
      </c>
      <c r="AL313" s="1" t="str">
        <f t="shared" si="46"/>
        <v/>
      </c>
      <c r="AM313" s="2" t="str">
        <f t="shared" si="49"/>
        <v/>
      </c>
      <c r="AN313" s="2" t="str">
        <f t="shared" si="47"/>
        <v/>
      </c>
      <c r="AO313" s="2" t="str">
        <f t="shared" si="48"/>
        <v/>
      </c>
      <c r="AP313"/>
    </row>
    <row r="314" spans="36:42">
      <c r="AJ314" s="1">
        <v>314</v>
      </c>
      <c r="AK314" s="1" t="str">
        <f t="shared" si="45"/>
        <v/>
      </c>
      <c r="AL314" s="1" t="str">
        <f t="shared" si="46"/>
        <v/>
      </c>
      <c r="AM314" s="2" t="str">
        <f t="shared" si="49"/>
        <v/>
      </c>
      <c r="AN314" s="2" t="str">
        <f t="shared" si="47"/>
        <v/>
      </c>
      <c r="AO314" s="2" t="str">
        <f t="shared" si="48"/>
        <v/>
      </c>
      <c r="AP314"/>
    </row>
    <row r="315" spans="36:42">
      <c r="AJ315" s="1">
        <v>315</v>
      </c>
      <c r="AK315" s="1" t="str">
        <f t="shared" si="45"/>
        <v/>
      </c>
      <c r="AL315" s="1" t="str">
        <f t="shared" si="46"/>
        <v/>
      </c>
      <c r="AM315" s="2" t="str">
        <f t="shared" si="49"/>
        <v/>
      </c>
      <c r="AN315" s="2" t="str">
        <f t="shared" si="47"/>
        <v/>
      </c>
      <c r="AO315" s="2" t="str">
        <f t="shared" si="48"/>
        <v/>
      </c>
      <c r="AP315"/>
    </row>
    <row r="316" spans="36:42">
      <c r="AJ316" s="1">
        <v>316</v>
      </c>
      <c r="AK316" s="1" t="str">
        <f t="shared" si="45"/>
        <v/>
      </c>
      <c r="AL316" s="1" t="str">
        <f t="shared" si="46"/>
        <v/>
      </c>
      <c r="AM316" s="2" t="str">
        <f t="shared" si="49"/>
        <v/>
      </c>
      <c r="AN316" s="2" t="str">
        <f t="shared" si="47"/>
        <v/>
      </c>
      <c r="AO316" s="2" t="str">
        <f t="shared" si="48"/>
        <v/>
      </c>
      <c r="AP316"/>
    </row>
    <row r="317" spans="36:42">
      <c r="AJ317" s="1">
        <v>317</v>
      </c>
      <c r="AK317" s="1" t="str">
        <f t="shared" si="45"/>
        <v/>
      </c>
      <c r="AL317" s="1" t="str">
        <f t="shared" si="46"/>
        <v/>
      </c>
      <c r="AM317" s="2" t="str">
        <f t="shared" si="49"/>
        <v/>
      </c>
      <c r="AN317" s="2" t="str">
        <f t="shared" si="47"/>
        <v/>
      </c>
      <c r="AO317" s="2" t="str">
        <f t="shared" si="48"/>
        <v/>
      </c>
      <c r="AP317"/>
    </row>
    <row r="318" spans="36:42">
      <c r="AJ318" s="1">
        <v>318</v>
      </c>
      <c r="AK318" s="1" t="str">
        <f t="shared" si="45"/>
        <v/>
      </c>
      <c r="AL318" s="1" t="str">
        <f t="shared" si="46"/>
        <v/>
      </c>
      <c r="AM318" s="2" t="str">
        <f t="shared" si="49"/>
        <v/>
      </c>
      <c r="AN318" s="2" t="str">
        <f t="shared" si="47"/>
        <v/>
      </c>
      <c r="AO318" s="2" t="str">
        <f t="shared" si="48"/>
        <v/>
      </c>
      <c r="AP318"/>
    </row>
    <row r="319" spans="36:42">
      <c r="AJ319" s="1">
        <v>319</v>
      </c>
      <c r="AK319" s="1" t="str">
        <f t="shared" si="45"/>
        <v/>
      </c>
      <c r="AL319" s="1" t="str">
        <f t="shared" si="46"/>
        <v/>
      </c>
      <c r="AM319" s="2" t="str">
        <f t="shared" si="49"/>
        <v/>
      </c>
      <c r="AN319" s="2" t="str">
        <f t="shared" si="47"/>
        <v/>
      </c>
      <c r="AO319" s="2" t="str">
        <f t="shared" si="48"/>
        <v/>
      </c>
      <c r="AP319"/>
    </row>
    <row r="320" spans="36:42">
      <c r="AJ320" s="1">
        <v>320</v>
      </c>
      <c r="AK320" s="1" t="str">
        <f t="shared" si="45"/>
        <v/>
      </c>
      <c r="AL320" s="1" t="str">
        <f t="shared" si="46"/>
        <v/>
      </c>
      <c r="AM320" s="2" t="str">
        <f t="shared" si="49"/>
        <v/>
      </c>
      <c r="AN320" s="2" t="str">
        <f t="shared" si="47"/>
        <v/>
      </c>
      <c r="AO320" s="2" t="str">
        <f t="shared" si="48"/>
        <v/>
      </c>
      <c r="AP320"/>
    </row>
    <row r="321" spans="36:42">
      <c r="AJ321" s="1">
        <v>321</v>
      </c>
      <c r="AK321" s="1" t="str">
        <f t="shared" si="45"/>
        <v/>
      </c>
      <c r="AL321" s="1" t="str">
        <f t="shared" si="46"/>
        <v/>
      </c>
      <c r="AM321" s="2" t="str">
        <f t="shared" si="49"/>
        <v/>
      </c>
      <c r="AN321" s="2" t="str">
        <f t="shared" si="47"/>
        <v/>
      </c>
      <c r="AO321" s="2" t="str">
        <f t="shared" si="48"/>
        <v/>
      </c>
      <c r="AP321"/>
    </row>
    <row r="322" spans="36:42">
      <c r="AJ322" s="1">
        <v>322</v>
      </c>
      <c r="AK322" s="1" t="str">
        <f t="shared" si="45"/>
        <v/>
      </c>
      <c r="AL322" s="1" t="str">
        <f t="shared" si="46"/>
        <v/>
      </c>
      <c r="AM322" s="2" t="str">
        <f t="shared" si="49"/>
        <v/>
      </c>
      <c r="AN322" s="2" t="str">
        <f t="shared" si="47"/>
        <v/>
      </c>
      <c r="AO322" s="2" t="str">
        <f t="shared" si="48"/>
        <v/>
      </c>
      <c r="AP322"/>
    </row>
    <row r="323" spans="36:42">
      <c r="AJ323" s="1">
        <v>323</v>
      </c>
      <c r="AK323" s="1" t="str">
        <f t="shared" si="45"/>
        <v/>
      </c>
      <c r="AL323" s="1" t="str">
        <f t="shared" si="46"/>
        <v/>
      </c>
      <c r="AM323" s="2" t="str">
        <f t="shared" si="49"/>
        <v/>
      </c>
      <c r="AN323" s="2" t="str">
        <f t="shared" si="47"/>
        <v/>
      </c>
      <c r="AO323" s="2" t="str">
        <f t="shared" si="48"/>
        <v/>
      </c>
      <c r="AP323"/>
    </row>
    <row r="324" spans="36:42">
      <c r="AJ324" s="1">
        <v>324</v>
      </c>
      <c r="AK324" s="1" t="str">
        <f t="shared" si="45"/>
        <v/>
      </c>
      <c r="AL324" s="1" t="str">
        <f t="shared" si="46"/>
        <v/>
      </c>
      <c r="AM324" s="2" t="str">
        <f t="shared" si="49"/>
        <v/>
      </c>
      <c r="AN324" s="2" t="str">
        <f t="shared" si="47"/>
        <v/>
      </c>
      <c r="AO324" s="2" t="str">
        <f t="shared" si="48"/>
        <v/>
      </c>
      <c r="AP324"/>
    </row>
    <row r="325" spans="36:42">
      <c r="AJ325" s="1">
        <v>325</v>
      </c>
      <c r="AK325" s="1" t="str">
        <f t="shared" si="45"/>
        <v/>
      </c>
      <c r="AL325" s="1" t="str">
        <f t="shared" si="46"/>
        <v/>
      </c>
      <c r="AM325" s="2" t="str">
        <f t="shared" si="49"/>
        <v/>
      </c>
      <c r="AN325" s="2" t="str">
        <f t="shared" si="47"/>
        <v/>
      </c>
      <c r="AO325" s="2" t="str">
        <f t="shared" si="48"/>
        <v/>
      </c>
      <c r="AP325"/>
    </row>
    <row r="326" spans="36:42">
      <c r="AJ326" s="1">
        <v>326</v>
      </c>
      <c r="AK326" s="1" t="str">
        <f t="shared" si="45"/>
        <v/>
      </c>
      <c r="AL326" s="1" t="str">
        <f t="shared" si="46"/>
        <v/>
      </c>
      <c r="AM326" s="2" t="str">
        <f t="shared" si="49"/>
        <v/>
      </c>
      <c r="AN326" s="2" t="str">
        <f t="shared" si="47"/>
        <v/>
      </c>
      <c r="AO326" s="2" t="str">
        <f t="shared" si="48"/>
        <v/>
      </c>
      <c r="AP326"/>
    </row>
    <row r="327" spans="36:42">
      <c r="AJ327" s="1">
        <v>327</v>
      </c>
      <c r="AK327" s="1" t="str">
        <f t="shared" si="45"/>
        <v/>
      </c>
      <c r="AL327" s="1" t="str">
        <f t="shared" si="46"/>
        <v/>
      </c>
      <c r="AM327" s="2" t="str">
        <f t="shared" si="49"/>
        <v/>
      </c>
      <c r="AN327" s="2" t="str">
        <f t="shared" si="47"/>
        <v/>
      </c>
      <c r="AO327" s="2" t="str">
        <f t="shared" si="48"/>
        <v/>
      </c>
      <c r="AP327"/>
    </row>
    <row r="328" spans="36:42">
      <c r="AJ328" s="1">
        <v>328</v>
      </c>
      <c r="AK328" s="1" t="str">
        <f t="shared" si="45"/>
        <v/>
      </c>
      <c r="AL328" s="1" t="str">
        <f t="shared" si="46"/>
        <v/>
      </c>
      <c r="AM328" s="2" t="str">
        <f t="shared" si="49"/>
        <v/>
      </c>
      <c r="AN328" s="2" t="str">
        <f t="shared" si="47"/>
        <v/>
      </c>
      <c r="AO328" s="2" t="str">
        <f t="shared" si="48"/>
        <v/>
      </c>
      <c r="AP328"/>
    </row>
    <row r="329" spans="36:42">
      <c r="AJ329" s="1">
        <v>329</v>
      </c>
      <c r="AK329" s="1" t="str">
        <f t="shared" si="45"/>
        <v/>
      </c>
      <c r="AL329" s="1" t="str">
        <f t="shared" si="46"/>
        <v/>
      </c>
      <c r="AM329" s="2" t="str">
        <f t="shared" si="49"/>
        <v/>
      </c>
      <c r="AN329" s="2" t="str">
        <f t="shared" si="47"/>
        <v/>
      </c>
      <c r="AO329" s="2" t="str">
        <f t="shared" si="48"/>
        <v/>
      </c>
      <c r="AP329"/>
    </row>
    <row r="330" spans="36:42">
      <c r="AJ330" s="1">
        <v>330</v>
      </c>
      <c r="AK330" s="1" t="str">
        <f t="shared" si="45"/>
        <v/>
      </c>
      <c r="AL330" s="1" t="str">
        <f t="shared" si="46"/>
        <v/>
      </c>
      <c r="AM330" s="2" t="str">
        <f t="shared" si="49"/>
        <v/>
      </c>
      <c r="AN330" s="2" t="str">
        <f t="shared" si="47"/>
        <v/>
      </c>
      <c r="AO330" s="2" t="str">
        <f t="shared" si="48"/>
        <v/>
      </c>
      <c r="AP330"/>
    </row>
    <row r="331" spans="36:42">
      <c r="AJ331" s="1">
        <v>331</v>
      </c>
      <c r="AK331" s="1" t="str">
        <f t="shared" si="45"/>
        <v/>
      </c>
      <c r="AL331" s="1" t="str">
        <f t="shared" si="46"/>
        <v/>
      </c>
      <c r="AM331" s="2" t="str">
        <f t="shared" si="49"/>
        <v/>
      </c>
      <c r="AN331" s="2" t="str">
        <f t="shared" si="47"/>
        <v/>
      </c>
      <c r="AO331" s="2" t="str">
        <f t="shared" si="48"/>
        <v/>
      </c>
      <c r="AP331"/>
    </row>
    <row r="332" spans="36:42">
      <c r="AJ332" s="1">
        <v>332</v>
      </c>
      <c r="AK332" s="1" t="str">
        <f t="shared" si="45"/>
        <v/>
      </c>
      <c r="AL332" s="1" t="str">
        <f t="shared" si="46"/>
        <v/>
      </c>
      <c r="AM332" s="2" t="str">
        <f t="shared" si="49"/>
        <v/>
      </c>
      <c r="AN332" s="2" t="str">
        <f t="shared" si="47"/>
        <v/>
      </c>
      <c r="AO332" s="2" t="str">
        <f t="shared" si="48"/>
        <v/>
      </c>
      <c r="AP332"/>
    </row>
    <row r="333" spans="36:42">
      <c r="AJ333" s="1">
        <v>333</v>
      </c>
      <c r="AK333" s="1" t="str">
        <f t="shared" ref="AK333:AK396" si="50">IF(G333="","",AJ333)</f>
        <v/>
      </c>
      <c r="AL333" s="1" t="str">
        <f t="shared" ref="AL333:AL396" si="51">IF(S333="","",IF(S332="","",AJ333))</f>
        <v/>
      </c>
      <c r="AM333" s="2" t="str">
        <f t="shared" si="49"/>
        <v/>
      </c>
      <c r="AN333" s="2" t="str">
        <f t="shared" ref="AN333:AN396" si="52">IF(AM333="","",T333)</f>
        <v/>
      </c>
      <c r="AO333" s="2" t="str">
        <f t="shared" ref="AO333:AO396" si="53">IF(AM333="","",Y333)</f>
        <v/>
      </c>
      <c r="AP333"/>
    </row>
    <row r="334" spans="36:42">
      <c r="AJ334" s="1">
        <v>334</v>
      </c>
      <c r="AK334" s="1" t="str">
        <f t="shared" si="50"/>
        <v/>
      </c>
      <c r="AL334" s="1" t="str">
        <f t="shared" si="51"/>
        <v/>
      </c>
      <c r="AM334" s="2" t="str">
        <f t="shared" ref="AM334:AM397" si="54">IF(AC334="","",IF(AC334&gt;$T$9,"",AJ334))</f>
        <v/>
      </c>
      <c r="AN334" s="2" t="str">
        <f t="shared" si="52"/>
        <v/>
      </c>
      <c r="AO334" s="2" t="str">
        <f t="shared" si="53"/>
        <v/>
      </c>
      <c r="AP334"/>
    </row>
    <row r="335" spans="36:42">
      <c r="AJ335" s="1">
        <v>335</v>
      </c>
      <c r="AK335" s="1" t="str">
        <f t="shared" si="50"/>
        <v/>
      </c>
      <c r="AL335" s="1" t="str">
        <f t="shared" si="51"/>
        <v/>
      </c>
      <c r="AM335" s="2" t="str">
        <f t="shared" si="54"/>
        <v/>
      </c>
      <c r="AN335" s="2" t="str">
        <f t="shared" si="52"/>
        <v/>
      </c>
      <c r="AO335" s="2" t="str">
        <f t="shared" si="53"/>
        <v/>
      </c>
      <c r="AP335"/>
    </row>
    <row r="336" spans="36:42">
      <c r="AJ336" s="1">
        <v>336</v>
      </c>
      <c r="AK336" s="1" t="str">
        <f t="shared" si="50"/>
        <v/>
      </c>
      <c r="AL336" s="1" t="str">
        <f t="shared" si="51"/>
        <v/>
      </c>
      <c r="AM336" s="2" t="str">
        <f t="shared" si="54"/>
        <v/>
      </c>
      <c r="AN336" s="2" t="str">
        <f t="shared" si="52"/>
        <v/>
      </c>
      <c r="AO336" s="2" t="str">
        <f t="shared" si="53"/>
        <v/>
      </c>
      <c r="AP336"/>
    </row>
    <row r="337" spans="36:42">
      <c r="AJ337" s="1">
        <v>337</v>
      </c>
      <c r="AK337" s="1" t="str">
        <f t="shared" si="50"/>
        <v/>
      </c>
      <c r="AL337" s="1" t="str">
        <f t="shared" si="51"/>
        <v/>
      </c>
      <c r="AM337" s="2" t="str">
        <f t="shared" si="54"/>
        <v/>
      </c>
      <c r="AN337" s="2" t="str">
        <f t="shared" si="52"/>
        <v/>
      </c>
      <c r="AO337" s="2" t="str">
        <f t="shared" si="53"/>
        <v/>
      </c>
      <c r="AP337"/>
    </row>
    <row r="338" spans="36:42">
      <c r="AJ338" s="1">
        <v>338</v>
      </c>
      <c r="AK338" s="1" t="str">
        <f t="shared" si="50"/>
        <v/>
      </c>
      <c r="AL338" s="1" t="str">
        <f t="shared" si="51"/>
        <v/>
      </c>
      <c r="AM338" s="2" t="str">
        <f t="shared" si="54"/>
        <v/>
      </c>
      <c r="AN338" s="2" t="str">
        <f t="shared" si="52"/>
        <v/>
      </c>
      <c r="AO338" s="2" t="str">
        <f t="shared" si="53"/>
        <v/>
      </c>
      <c r="AP338"/>
    </row>
    <row r="339" spans="36:42">
      <c r="AJ339" s="1">
        <v>339</v>
      </c>
      <c r="AK339" s="1" t="str">
        <f t="shared" si="50"/>
        <v/>
      </c>
      <c r="AL339" s="1" t="str">
        <f t="shared" si="51"/>
        <v/>
      </c>
      <c r="AM339" s="2" t="str">
        <f t="shared" si="54"/>
        <v/>
      </c>
      <c r="AN339" s="2" t="str">
        <f t="shared" si="52"/>
        <v/>
      </c>
      <c r="AO339" s="2" t="str">
        <f t="shared" si="53"/>
        <v/>
      </c>
      <c r="AP339"/>
    </row>
    <row r="340" spans="36:42">
      <c r="AJ340" s="1">
        <v>340</v>
      </c>
      <c r="AK340" s="1" t="str">
        <f t="shared" si="50"/>
        <v/>
      </c>
      <c r="AL340" s="1" t="str">
        <f t="shared" si="51"/>
        <v/>
      </c>
      <c r="AM340" s="2" t="str">
        <f t="shared" si="54"/>
        <v/>
      </c>
      <c r="AN340" s="2" t="str">
        <f t="shared" si="52"/>
        <v/>
      </c>
      <c r="AO340" s="2" t="str">
        <f t="shared" si="53"/>
        <v/>
      </c>
      <c r="AP340"/>
    </row>
    <row r="341" spans="36:42">
      <c r="AJ341" s="1">
        <v>341</v>
      </c>
      <c r="AK341" s="1" t="str">
        <f t="shared" si="50"/>
        <v/>
      </c>
      <c r="AL341" s="1" t="str">
        <f t="shared" si="51"/>
        <v/>
      </c>
      <c r="AM341" s="2" t="str">
        <f t="shared" si="54"/>
        <v/>
      </c>
      <c r="AN341" s="2" t="str">
        <f t="shared" si="52"/>
        <v/>
      </c>
      <c r="AO341" s="2" t="str">
        <f t="shared" si="53"/>
        <v/>
      </c>
      <c r="AP341"/>
    </row>
    <row r="342" spans="36:42">
      <c r="AJ342" s="1">
        <v>342</v>
      </c>
      <c r="AK342" s="1" t="str">
        <f t="shared" si="50"/>
        <v/>
      </c>
      <c r="AL342" s="1" t="str">
        <f t="shared" si="51"/>
        <v/>
      </c>
      <c r="AM342" s="2" t="str">
        <f t="shared" si="54"/>
        <v/>
      </c>
      <c r="AN342" s="2" t="str">
        <f t="shared" si="52"/>
        <v/>
      </c>
      <c r="AO342" s="2" t="str">
        <f t="shared" si="53"/>
        <v/>
      </c>
      <c r="AP342"/>
    </row>
    <row r="343" spans="36:42">
      <c r="AJ343" s="1">
        <v>343</v>
      </c>
      <c r="AK343" s="1" t="str">
        <f t="shared" si="50"/>
        <v/>
      </c>
      <c r="AL343" s="1" t="str">
        <f t="shared" si="51"/>
        <v/>
      </c>
      <c r="AM343" s="2" t="str">
        <f t="shared" si="54"/>
        <v/>
      </c>
      <c r="AN343" s="2" t="str">
        <f t="shared" si="52"/>
        <v/>
      </c>
      <c r="AO343" s="2" t="str">
        <f t="shared" si="53"/>
        <v/>
      </c>
      <c r="AP343"/>
    </row>
    <row r="344" spans="36:42">
      <c r="AJ344" s="1">
        <v>344</v>
      </c>
      <c r="AK344" s="1" t="str">
        <f t="shared" si="50"/>
        <v/>
      </c>
      <c r="AL344" s="1" t="str">
        <f t="shared" si="51"/>
        <v/>
      </c>
      <c r="AM344" s="2" t="str">
        <f t="shared" si="54"/>
        <v/>
      </c>
      <c r="AN344" s="2" t="str">
        <f t="shared" si="52"/>
        <v/>
      </c>
      <c r="AO344" s="2" t="str">
        <f t="shared" si="53"/>
        <v/>
      </c>
      <c r="AP344"/>
    </row>
    <row r="345" spans="36:42">
      <c r="AJ345" s="1">
        <v>345</v>
      </c>
      <c r="AK345" s="1" t="str">
        <f t="shared" si="50"/>
        <v/>
      </c>
      <c r="AL345" s="1" t="str">
        <f t="shared" si="51"/>
        <v/>
      </c>
      <c r="AM345" s="2" t="str">
        <f t="shared" si="54"/>
        <v/>
      </c>
      <c r="AN345" s="2" t="str">
        <f t="shared" si="52"/>
        <v/>
      </c>
      <c r="AO345" s="2" t="str">
        <f t="shared" si="53"/>
        <v/>
      </c>
      <c r="AP345"/>
    </row>
    <row r="346" spans="36:42">
      <c r="AJ346" s="1">
        <v>346</v>
      </c>
      <c r="AK346" s="1" t="str">
        <f t="shared" si="50"/>
        <v/>
      </c>
      <c r="AL346" s="1" t="str">
        <f t="shared" si="51"/>
        <v/>
      </c>
      <c r="AM346" s="2" t="str">
        <f t="shared" si="54"/>
        <v/>
      </c>
      <c r="AN346" s="2" t="str">
        <f t="shared" si="52"/>
        <v/>
      </c>
      <c r="AO346" s="2" t="str">
        <f t="shared" si="53"/>
        <v/>
      </c>
      <c r="AP346"/>
    </row>
    <row r="347" spans="36:42">
      <c r="AJ347" s="1">
        <v>347</v>
      </c>
      <c r="AK347" s="1" t="str">
        <f t="shared" si="50"/>
        <v/>
      </c>
      <c r="AL347" s="1" t="str">
        <f t="shared" si="51"/>
        <v/>
      </c>
      <c r="AM347" s="2" t="str">
        <f t="shared" si="54"/>
        <v/>
      </c>
      <c r="AN347" s="2" t="str">
        <f t="shared" si="52"/>
        <v/>
      </c>
      <c r="AO347" s="2" t="str">
        <f t="shared" si="53"/>
        <v/>
      </c>
      <c r="AP347"/>
    </row>
    <row r="348" spans="36:42">
      <c r="AJ348" s="1">
        <v>348</v>
      </c>
      <c r="AK348" s="1" t="str">
        <f t="shared" si="50"/>
        <v/>
      </c>
      <c r="AL348" s="1" t="str">
        <f t="shared" si="51"/>
        <v/>
      </c>
      <c r="AM348" s="2" t="str">
        <f t="shared" si="54"/>
        <v/>
      </c>
      <c r="AN348" s="2" t="str">
        <f t="shared" si="52"/>
        <v/>
      </c>
      <c r="AO348" s="2" t="str">
        <f t="shared" si="53"/>
        <v/>
      </c>
      <c r="AP348"/>
    </row>
    <row r="349" spans="36:42">
      <c r="AJ349" s="1">
        <v>349</v>
      </c>
      <c r="AK349" s="1" t="str">
        <f t="shared" si="50"/>
        <v/>
      </c>
      <c r="AL349" s="1" t="str">
        <f t="shared" si="51"/>
        <v/>
      </c>
      <c r="AM349" s="2" t="str">
        <f t="shared" si="54"/>
        <v/>
      </c>
      <c r="AN349" s="2" t="str">
        <f t="shared" si="52"/>
        <v/>
      </c>
      <c r="AO349" s="2" t="str">
        <f t="shared" si="53"/>
        <v/>
      </c>
      <c r="AP349"/>
    </row>
    <row r="350" spans="36:42">
      <c r="AJ350" s="1">
        <v>350</v>
      </c>
      <c r="AK350" s="1" t="str">
        <f t="shared" si="50"/>
        <v/>
      </c>
      <c r="AL350" s="1" t="str">
        <f t="shared" si="51"/>
        <v/>
      </c>
      <c r="AM350" s="2" t="str">
        <f t="shared" si="54"/>
        <v/>
      </c>
      <c r="AN350" s="2" t="str">
        <f t="shared" si="52"/>
        <v/>
      </c>
      <c r="AO350" s="2" t="str">
        <f t="shared" si="53"/>
        <v/>
      </c>
      <c r="AP350"/>
    </row>
    <row r="351" spans="36:42">
      <c r="AJ351" s="1">
        <v>351</v>
      </c>
      <c r="AK351" s="1" t="str">
        <f t="shared" si="50"/>
        <v/>
      </c>
      <c r="AL351" s="1" t="str">
        <f t="shared" si="51"/>
        <v/>
      </c>
      <c r="AM351" s="2" t="str">
        <f t="shared" si="54"/>
        <v/>
      </c>
      <c r="AN351" s="2" t="str">
        <f t="shared" si="52"/>
        <v/>
      </c>
      <c r="AO351" s="2" t="str">
        <f t="shared" si="53"/>
        <v/>
      </c>
      <c r="AP351"/>
    </row>
    <row r="352" spans="36:42">
      <c r="AJ352" s="1">
        <v>352</v>
      </c>
      <c r="AK352" s="1" t="str">
        <f t="shared" si="50"/>
        <v/>
      </c>
      <c r="AL352" s="1" t="str">
        <f t="shared" si="51"/>
        <v/>
      </c>
      <c r="AM352" s="2" t="str">
        <f t="shared" si="54"/>
        <v/>
      </c>
      <c r="AN352" s="2" t="str">
        <f t="shared" si="52"/>
        <v/>
      </c>
      <c r="AO352" s="2" t="str">
        <f t="shared" si="53"/>
        <v/>
      </c>
      <c r="AP352"/>
    </row>
    <row r="353" spans="36:42">
      <c r="AJ353" s="1">
        <v>353</v>
      </c>
      <c r="AK353" s="1" t="str">
        <f t="shared" si="50"/>
        <v/>
      </c>
      <c r="AL353" s="1" t="str">
        <f t="shared" si="51"/>
        <v/>
      </c>
      <c r="AM353" s="2" t="str">
        <f t="shared" si="54"/>
        <v/>
      </c>
      <c r="AN353" s="2" t="str">
        <f t="shared" si="52"/>
        <v/>
      </c>
      <c r="AO353" s="2" t="str">
        <f t="shared" si="53"/>
        <v/>
      </c>
      <c r="AP353"/>
    </row>
    <row r="354" spans="36:42">
      <c r="AJ354" s="1">
        <v>354</v>
      </c>
      <c r="AK354" s="1" t="str">
        <f t="shared" si="50"/>
        <v/>
      </c>
      <c r="AL354" s="1" t="str">
        <f t="shared" si="51"/>
        <v/>
      </c>
      <c r="AM354" s="2" t="str">
        <f t="shared" si="54"/>
        <v/>
      </c>
      <c r="AN354" s="2" t="str">
        <f t="shared" si="52"/>
        <v/>
      </c>
      <c r="AO354" s="2" t="str">
        <f t="shared" si="53"/>
        <v/>
      </c>
      <c r="AP354"/>
    </row>
    <row r="355" spans="36:42">
      <c r="AJ355" s="1">
        <v>355</v>
      </c>
      <c r="AK355" s="1" t="str">
        <f t="shared" si="50"/>
        <v/>
      </c>
      <c r="AL355" s="1" t="str">
        <f t="shared" si="51"/>
        <v/>
      </c>
      <c r="AM355" s="2" t="str">
        <f t="shared" si="54"/>
        <v/>
      </c>
      <c r="AN355" s="2" t="str">
        <f t="shared" si="52"/>
        <v/>
      </c>
      <c r="AO355" s="2" t="str">
        <f t="shared" si="53"/>
        <v/>
      </c>
      <c r="AP355"/>
    </row>
    <row r="356" spans="36:42">
      <c r="AJ356" s="1">
        <v>356</v>
      </c>
      <c r="AK356" s="1" t="str">
        <f t="shared" si="50"/>
        <v/>
      </c>
      <c r="AL356" s="1" t="str">
        <f t="shared" si="51"/>
        <v/>
      </c>
      <c r="AM356" s="2" t="str">
        <f t="shared" si="54"/>
        <v/>
      </c>
      <c r="AN356" s="2" t="str">
        <f t="shared" si="52"/>
        <v/>
      </c>
      <c r="AO356" s="2" t="str">
        <f t="shared" si="53"/>
        <v/>
      </c>
      <c r="AP356"/>
    </row>
    <row r="357" spans="36:42">
      <c r="AJ357" s="1">
        <v>357</v>
      </c>
      <c r="AK357" s="1" t="str">
        <f t="shared" si="50"/>
        <v/>
      </c>
      <c r="AL357" s="1" t="str">
        <f t="shared" si="51"/>
        <v/>
      </c>
      <c r="AM357" s="2" t="str">
        <f t="shared" si="54"/>
        <v/>
      </c>
      <c r="AN357" s="2" t="str">
        <f t="shared" si="52"/>
        <v/>
      </c>
      <c r="AO357" s="2" t="str">
        <f t="shared" si="53"/>
        <v/>
      </c>
      <c r="AP357"/>
    </row>
    <row r="358" spans="36:42">
      <c r="AJ358" s="1">
        <v>358</v>
      </c>
      <c r="AK358" s="1" t="str">
        <f t="shared" si="50"/>
        <v/>
      </c>
      <c r="AL358" s="1" t="str">
        <f t="shared" si="51"/>
        <v/>
      </c>
      <c r="AM358" s="2" t="str">
        <f t="shared" si="54"/>
        <v/>
      </c>
      <c r="AN358" s="2" t="str">
        <f t="shared" si="52"/>
        <v/>
      </c>
      <c r="AO358" s="2" t="str">
        <f t="shared" si="53"/>
        <v/>
      </c>
      <c r="AP358"/>
    </row>
    <row r="359" spans="36:42">
      <c r="AJ359" s="1">
        <v>359</v>
      </c>
      <c r="AK359" s="1" t="str">
        <f t="shared" si="50"/>
        <v/>
      </c>
      <c r="AL359" s="1" t="str">
        <f t="shared" si="51"/>
        <v/>
      </c>
      <c r="AM359" s="2" t="str">
        <f t="shared" si="54"/>
        <v/>
      </c>
      <c r="AN359" s="2" t="str">
        <f t="shared" si="52"/>
        <v/>
      </c>
      <c r="AO359" s="2" t="str">
        <f t="shared" si="53"/>
        <v/>
      </c>
      <c r="AP359"/>
    </row>
    <row r="360" spans="36:42">
      <c r="AJ360" s="1">
        <v>360</v>
      </c>
      <c r="AK360" s="1" t="str">
        <f t="shared" si="50"/>
        <v/>
      </c>
      <c r="AL360" s="1" t="str">
        <f t="shared" si="51"/>
        <v/>
      </c>
      <c r="AM360" s="2" t="str">
        <f t="shared" si="54"/>
        <v/>
      </c>
      <c r="AN360" s="2" t="str">
        <f t="shared" si="52"/>
        <v/>
      </c>
      <c r="AO360" s="2" t="str">
        <f t="shared" si="53"/>
        <v/>
      </c>
      <c r="AP360"/>
    </row>
    <row r="361" spans="36:42">
      <c r="AJ361" s="1">
        <v>361</v>
      </c>
      <c r="AK361" s="1" t="str">
        <f t="shared" si="50"/>
        <v/>
      </c>
      <c r="AL361" s="1" t="str">
        <f t="shared" si="51"/>
        <v/>
      </c>
      <c r="AM361" s="2" t="str">
        <f t="shared" si="54"/>
        <v/>
      </c>
      <c r="AN361" s="2" t="str">
        <f t="shared" si="52"/>
        <v/>
      </c>
      <c r="AO361" s="2" t="str">
        <f t="shared" si="53"/>
        <v/>
      </c>
      <c r="AP361"/>
    </row>
    <row r="362" spans="36:42">
      <c r="AJ362" s="1">
        <v>362</v>
      </c>
      <c r="AK362" s="1" t="str">
        <f t="shared" si="50"/>
        <v/>
      </c>
      <c r="AL362" s="1" t="str">
        <f t="shared" si="51"/>
        <v/>
      </c>
      <c r="AM362" s="2" t="str">
        <f t="shared" si="54"/>
        <v/>
      </c>
      <c r="AN362" s="2" t="str">
        <f t="shared" si="52"/>
        <v/>
      </c>
      <c r="AO362" s="2" t="str">
        <f t="shared" si="53"/>
        <v/>
      </c>
      <c r="AP362"/>
    </row>
    <row r="363" spans="36:42">
      <c r="AJ363" s="1">
        <v>363</v>
      </c>
      <c r="AK363" s="1" t="str">
        <f t="shared" si="50"/>
        <v/>
      </c>
      <c r="AL363" s="1" t="str">
        <f t="shared" si="51"/>
        <v/>
      </c>
      <c r="AM363" s="2" t="str">
        <f t="shared" si="54"/>
        <v/>
      </c>
      <c r="AN363" s="2" t="str">
        <f t="shared" si="52"/>
        <v/>
      </c>
      <c r="AO363" s="2" t="str">
        <f t="shared" si="53"/>
        <v/>
      </c>
      <c r="AP363"/>
    </row>
    <row r="364" spans="36:42">
      <c r="AJ364" s="1">
        <v>364</v>
      </c>
      <c r="AK364" s="1" t="str">
        <f t="shared" si="50"/>
        <v/>
      </c>
      <c r="AL364" s="1" t="str">
        <f t="shared" si="51"/>
        <v/>
      </c>
      <c r="AM364" s="2" t="str">
        <f t="shared" si="54"/>
        <v/>
      </c>
      <c r="AN364" s="2" t="str">
        <f t="shared" si="52"/>
        <v/>
      </c>
      <c r="AO364" s="2" t="str">
        <f t="shared" si="53"/>
        <v/>
      </c>
      <c r="AP364"/>
    </row>
    <row r="365" spans="36:42">
      <c r="AJ365" s="1">
        <v>365</v>
      </c>
      <c r="AK365" s="1" t="str">
        <f t="shared" si="50"/>
        <v/>
      </c>
      <c r="AL365" s="1" t="str">
        <f t="shared" si="51"/>
        <v/>
      </c>
      <c r="AM365" s="2" t="str">
        <f t="shared" si="54"/>
        <v/>
      </c>
      <c r="AN365" s="2" t="str">
        <f t="shared" si="52"/>
        <v/>
      </c>
      <c r="AO365" s="2" t="str">
        <f t="shared" si="53"/>
        <v/>
      </c>
      <c r="AP365"/>
    </row>
    <row r="366" spans="36:42">
      <c r="AJ366" s="1">
        <v>366</v>
      </c>
      <c r="AK366" s="1" t="str">
        <f t="shared" si="50"/>
        <v/>
      </c>
      <c r="AL366" s="1" t="str">
        <f t="shared" si="51"/>
        <v/>
      </c>
      <c r="AM366" s="2" t="str">
        <f t="shared" si="54"/>
        <v/>
      </c>
      <c r="AN366" s="2" t="str">
        <f t="shared" si="52"/>
        <v/>
      </c>
      <c r="AO366" s="2" t="str">
        <f t="shared" si="53"/>
        <v/>
      </c>
      <c r="AP366"/>
    </row>
    <row r="367" spans="36:42">
      <c r="AJ367" s="1">
        <v>367</v>
      </c>
      <c r="AK367" s="1" t="str">
        <f t="shared" si="50"/>
        <v/>
      </c>
      <c r="AL367" s="1" t="str">
        <f t="shared" si="51"/>
        <v/>
      </c>
      <c r="AM367" s="2" t="str">
        <f t="shared" si="54"/>
        <v/>
      </c>
      <c r="AN367" s="2" t="str">
        <f t="shared" si="52"/>
        <v/>
      </c>
      <c r="AO367" s="2" t="str">
        <f t="shared" si="53"/>
        <v/>
      </c>
      <c r="AP367"/>
    </row>
    <row r="368" spans="36:42">
      <c r="AJ368" s="1">
        <v>368</v>
      </c>
      <c r="AK368" s="1" t="str">
        <f t="shared" si="50"/>
        <v/>
      </c>
      <c r="AL368" s="1" t="str">
        <f t="shared" si="51"/>
        <v/>
      </c>
      <c r="AM368" s="2" t="str">
        <f t="shared" si="54"/>
        <v/>
      </c>
      <c r="AN368" s="2" t="str">
        <f t="shared" si="52"/>
        <v/>
      </c>
      <c r="AO368" s="2" t="str">
        <f t="shared" si="53"/>
        <v/>
      </c>
      <c r="AP368"/>
    </row>
    <row r="369" spans="36:42">
      <c r="AJ369" s="1">
        <v>369</v>
      </c>
      <c r="AK369" s="1" t="str">
        <f t="shared" si="50"/>
        <v/>
      </c>
      <c r="AL369" s="1" t="str">
        <f t="shared" si="51"/>
        <v/>
      </c>
      <c r="AM369" s="2" t="str">
        <f t="shared" si="54"/>
        <v/>
      </c>
      <c r="AN369" s="2" t="str">
        <f t="shared" si="52"/>
        <v/>
      </c>
      <c r="AO369" s="2" t="str">
        <f t="shared" si="53"/>
        <v/>
      </c>
      <c r="AP369"/>
    </row>
    <row r="370" spans="36:42">
      <c r="AJ370" s="1">
        <v>370</v>
      </c>
      <c r="AK370" s="1" t="str">
        <f t="shared" si="50"/>
        <v/>
      </c>
      <c r="AL370" s="1" t="str">
        <f t="shared" si="51"/>
        <v/>
      </c>
      <c r="AM370" s="2" t="str">
        <f t="shared" si="54"/>
        <v/>
      </c>
      <c r="AN370" s="2" t="str">
        <f t="shared" si="52"/>
        <v/>
      </c>
      <c r="AO370" s="2" t="str">
        <f t="shared" si="53"/>
        <v/>
      </c>
      <c r="AP370"/>
    </row>
    <row r="371" spans="36:42">
      <c r="AJ371" s="1">
        <v>371</v>
      </c>
      <c r="AK371" s="1" t="str">
        <f t="shared" si="50"/>
        <v/>
      </c>
      <c r="AL371" s="1" t="str">
        <f t="shared" si="51"/>
        <v/>
      </c>
      <c r="AM371" s="2" t="str">
        <f t="shared" si="54"/>
        <v/>
      </c>
      <c r="AN371" s="2" t="str">
        <f t="shared" si="52"/>
        <v/>
      </c>
      <c r="AO371" s="2" t="str">
        <f t="shared" si="53"/>
        <v/>
      </c>
      <c r="AP371"/>
    </row>
    <row r="372" spans="36:42">
      <c r="AJ372" s="1">
        <v>372</v>
      </c>
      <c r="AK372" s="1" t="str">
        <f t="shared" si="50"/>
        <v/>
      </c>
      <c r="AL372" s="1" t="str">
        <f t="shared" si="51"/>
        <v/>
      </c>
      <c r="AM372" s="2" t="str">
        <f t="shared" si="54"/>
        <v/>
      </c>
      <c r="AN372" s="2" t="str">
        <f t="shared" si="52"/>
        <v/>
      </c>
      <c r="AO372" s="2" t="str">
        <f t="shared" si="53"/>
        <v/>
      </c>
      <c r="AP372"/>
    </row>
    <row r="373" spans="36:42">
      <c r="AJ373" s="1">
        <v>373</v>
      </c>
      <c r="AK373" s="1" t="str">
        <f t="shared" si="50"/>
        <v/>
      </c>
      <c r="AL373" s="1" t="str">
        <f t="shared" si="51"/>
        <v/>
      </c>
      <c r="AM373" s="2" t="str">
        <f t="shared" si="54"/>
        <v/>
      </c>
      <c r="AN373" s="2" t="str">
        <f t="shared" si="52"/>
        <v/>
      </c>
      <c r="AO373" s="2" t="str">
        <f t="shared" si="53"/>
        <v/>
      </c>
      <c r="AP373"/>
    </row>
    <row r="374" spans="36:42">
      <c r="AJ374" s="1">
        <v>374</v>
      </c>
      <c r="AK374" s="1" t="str">
        <f t="shared" si="50"/>
        <v/>
      </c>
      <c r="AL374" s="1" t="str">
        <f t="shared" si="51"/>
        <v/>
      </c>
      <c r="AM374" s="2" t="str">
        <f t="shared" si="54"/>
        <v/>
      </c>
      <c r="AN374" s="2" t="str">
        <f t="shared" si="52"/>
        <v/>
      </c>
      <c r="AO374" s="2" t="str">
        <f t="shared" si="53"/>
        <v/>
      </c>
      <c r="AP374"/>
    </row>
    <row r="375" spans="36:42">
      <c r="AJ375" s="1">
        <v>375</v>
      </c>
      <c r="AK375" s="1" t="str">
        <f t="shared" si="50"/>
        <v/>
      </c>
      <c r="AL375" s="1" t="str">
        <f t="shared" si="51"/>
        <v/>
      </c>
      <c r="AM375" s="2" t="str">
        <f t="shared" si="54"/>
        <v/>
      </c>
      <c r="AN375" s="2" t="str">
        <f t="shared" si="52"/>
        <v/>
      </c>
      <c r="AO375" s="2" t="str">
        <f t="shared" si="53"/>
        <v/>
      </c>
      <c r="AP375"/>
    </row>
    <row r="376" spans="36:42">
      <c r="AJ376" s="1">
        <v>376</v>
      </c>
      <c r="AK376" s="1" t="str">
        <f t="shared" si="50"/>
        <v/>
      </c>
      <c r="AL376" s="1" t="str">
        <f t="shared" si="51"/>
        <v/>
      </c>
      <c r="AM376" s="2" t="str">
        <f t="shared" si="54"/>
        <v/>
      </c>
      <c r="AN376" s="2" t="str">
        <f t="shared" si="52"/>
        <v/>
      </c>
      <c r="AO376" s="2" t="str">
        <f t="shared" si="53"/>
        <v/>
      </c>
      <c r="AP376"/>
    </row>
    <row r="377" spans="36:42">
      <c r="AJ377" s="1">
        <v>377</v>
      </c>
      <c r="AK377" s="1" t="str">
        <f t="shared" si="50"/>
        <v/>
      </c>
      <c r="AL377" s="1" t="str">
        <f t="shared" si="51"/>
        <v/>
      </c>
      <c r="AM377" s="2" t="str">
        <f t="shared" si="54"/>
        <v/>
      </c>
      <c r="AN377" s="2" t="str">
        <f t="shared" si="52"/>
        <v/>
      </c>
      <c r="AO377" s="2" t="str">
        <f t="shared" si="53"/>
        <v/>
      </c>
      <c r="AP377"/>
    </row>
    <row r="378" spans="36:42">
      <c r="AJ378" s="1">
        <v>378</v>
      </c>
      <c r="AK378" s="1" t="str">
        <f t="shared" si="50"/>
        <v/>
      </c>
      <c r="AL378" s="1" t="str">
        <f t="shared" si="51"/>
        <v/>
      </c>
      <c r="AM378" s="2" t="str">
        <f t="shared" si="54"/>
        <v/>
      </c>
      <c r="AN378" s="2" t="str">
        <f t="shared" si="52"/>
        <v/>
      </c>
      <c r="AO378" s="2" t="str">
        <f t="shared" si="53"/>
        <v/>
      </c>
      <c r="AP378"/>
    </row>
    <row r="379" spans="36:42">
      <c r="AJ379" s="1">
        <v>379</v>
      </c>
      <c r="AK379" s="1" t="str">
        <f t="shared" si="50"/>
        <v/>
      </c>
      <c r="AL379" s="1" t="str">
        <f t="shared" si="51"/>
        <v/>
      </c>
      <c r="AM379" s="2" t="str">
        <f t="shared" si="54"/>
        <v/>
      </c>
      <c r="AN379" s="2" t="str">
        <f t="shared" si="52"/>
        <v/>
      </c>
      <c r="AO379" s="2" t="str">
        <f t="shared" si="53"/>
        <v/>
      </c>
      <c r="AP379"/>
    </row>
    <row r="380" spans="36:42">
      <c r="AJ380" s="1">
        <v>380</v>
      </c>
      <c r="AK380" s="1" t="str">
        <f t="shared" si="50"/>
        <v/>
      </c>
      <c r="AL380" s="1" t="str">
        <f t="shared" si="51"/>
        <v/>
      </c>
      <c r="AM380" s="2" t="str">
        <f t="shared" si="54"/>
        <v/>
      </c>
      <c r="AN380" s="2" t="str">
        <f t="shared" si="52"/>
        <v/>
      </c>
      <c r="AO380" s="2" t="str">
        <f t="shared" si="53"/>
        <v/>
      </c>
      <c r="AP380"/>
    </row>
    <row r="381" spans="36:42">
      <c r="AJ381" s="1">
        <v>381</v>
      </c>
      <c r="AK381" s="1" t="str">
        <f t="shared" si="50"/>
        <v/>
      </c>
      <c r="AL381" s="1" t="str">
        <f t="shared" si="51"/>
        <v/>
      </c>
      <c r="AM381" s="2" t="str">
        <f t="shared" si="54"/>
        <v/>
      </c>
      <c r="AN381" s="2" t="str">
        <f t="shared" si="52"/>
        <v/>
      </c>
      <c r="AO381" s="2" t="str">
        <f t="shared" si="53"/>
        <v/>
      </c>
      <c r="AP381"/>
    </row>
    <row r="382" spans="36:42">
      <c r="AJ382" s="1">
        <v>382</v>
      </c>
      <c r="AK382" s="1" t="str">
        <f t="shared" si="50"/>
        <v/>
      </c>
      <c r="AL382" s="1" t="str">
        <f t="shared" si="51"/>
        <v/>
      </c>
      <c r="AM382" s="2" t="str">
        <f t="shared" si="54"/>
        <v/>
      </c>
      <c r="AN382" s="2" t="str">
        <f t="shared" si="52"/>
        <v/>
      </c>
      <c r="AO382" s="2" t="str">
        <f t="shared" si="53"/>
        <v/>
      </c>
      <c r="AP382"/>
    </row>
    <row r="383" spans="36:42">
      <c r="AJ383" s="1">
        <v>383</v>
      </c>
      <c r="AK383" s="1" t="str">
        <f t="shared" si="50"/>
        <v/>
      </c>
      <c r="AL383" s="1" t="str">
        <f t="shared" si="51"/>
        <v/>
      </c>
      <c r="AM383" s="2" t="str">
        <f t="shared" si="54"/>
        <v/>
      </c>
      <c r="AN383" s="2" t="str">
        <f t="shared" si="52"/>
        <v/>
      </c>
      <c r="AO383" s="2" t="str">
        <f t="shared" si="53"/>
        <v/>
      </c>
      <c r="AP383"/>
    </row>
    <row r="384" spans="36:42">
      <c r="AJ384" s="1">
        <v>384</v>
      </c>
      <c r="AK384" s="1" t="str">
        <f t="shared" si="50"/>
        <v/>
      </c>
      <c r="AL384" s="1" t="str">
        <f t="shared" si="51"/>
        <v/>
      </c>
      <c r="AM384" s="2" t="str">
        <f t="shared" si="54"/>
        <v/>
      </c>
      <c r="AN384" s="2" t="str">
        <f t="shared" si="52"/>
        <v/>
      </c>
      <c r="AO384" s="2" t="str">
        <f t="shared" si="53"/>
        <v/>
      </c>
      <c r="AP384"/>
    </row>
    <row r="385" spans="36:42">
      <c r="AJ385" s="1">
        <v>385</v>
      </c>
      <c r="AK385" s="1" t="str">
        <f t="shared" si="50"/>
        <v/>
      </c>
      <c r="AL385" s="1" t="str">
        <f t="shared" si="51"/>
        <v/>
      </c>
      <c r="AM385" s="2" t="str">
        <f t="shared" si="54"/>
        <v/>
      </c>
      <c r="AN385" s="2" t="str">
        <f t="shared" si="52"/>
        <v/>
      </c>
      <c r="AO385" s="2" t="str">
        <f t="shared" si="53"/>
        <v/>
      </c>
      <c r="AP385"/>
    </row>
    <row r="386" spans="36:42">
      <c r="AJ386" s="1">
        <v>386</v>
      </c>
      <c r="AK386" s="1" t="str">
        <f t="shared" si="50"/>
        <v/>
      </c>
      <c r="AL386" s="1" t="str">
        <f t="shared" si="51"/>
        <v/>
      </c>
      <c r="AM386" s="2" t="str">
        <f t="shared" si="54"/>
        <v/>
      </c>
      <c r="AN386" s="2" t="str">
        <f t="shared" si="52"/>
        <v/>
      </c>
      <c r="AO386" s="2" t="str">
        <f t="shared" si="53"/>
        <v/>
      </c>
      <c r="AP386"/>
    </row>
    <row r="387" spans="36:42">
      <c r="AJ387" s="1">
        <v>387</v>
      </c>
      <c r="AK387" s="1" t="str">
        <f t="shared" si="50"/>
        <v/>
      </c>
      <c r="AL387" s="1" t="str">
        <f t="shared" si="51"/>
        <v/>
      </c>
      <c r="AM387" s="2" t="str">
        <f t="shared" si="54"/>
        <v/>
      </c>
      <c r="AN387" s="2" t="str">
        <f t="shared" si="52"/>
        <v/>
      </c>
      <c r="AO387" s="2" t="str">
        <f t="shared" si="53"/>
        <v/>
      </c>
      <c r="AP387"/>
    </row>
    <row r="388" spans="36:42">
      <c r="AJ388" s="1">
        <v>388</v>
      </c>
      <c r="AK388" s="1" t="str">
        <f t="shared" si="50"/>
        <v/>
      </c>
      <c r="AL388" s="1" t="str">
        <f t="shared" si="51"/>
        <v/>
      </c>
      <c r="AM388" s="2" t="str">
        <f t="shared" si="54"/>
        <v/>
      </c>
      <c r="AN388" s="2" t="str">
        <f t="shared" si="52"/>
        <v/>
      </c>
      <c r="AO388" s="2" t="str">
        <f t="shared" si="53"/>
        <v/>
      </c>
      <c r="AP388"/>
    </row>
    <row r="389" spans="36:42">
      <c r="AJ389" s="1">
        <v>389</v>
      </c>
      <c r="AK389" s="1" t="str">
        <f t="shared" si="50"/>
        <v/>
      </c>
      <c r="AL389" s="1" t="str">
        <f t="shared" si="51"/>
        <v/>
      </c>
      <c r="AM389" s="2" t="str">
        <f t="shared" si="54"/>
        <v/>
      </c>
      <c r="AN389" s="2" t="str">
        <f t="shared" si="52"/>
        <v/>
      </c>
      <c r="AO389" s="2" t="str">
        <f t="shared" si="53"/>
        <v/>
      </c>
      <c r="AP389"/>
    </row>
    <row r="390" spans="36:42">
      <c r="AJ390" s="1">
        <v>390</v>
      </c>
      <c r="AK390" s="1" t="str">
        <f t="shared" si="50"/>
        <v/>
      </c>
      <c r="AL390" s="1" t="str">
        <f t="shared" si="51"/>
        <v/>
      </c>
      <c r="AM390" s="2" t="str">
        <f t="shared" si="54"/>
        <v/>
      </c>
      <c r="AN390" s="2" t="str">
        <f t="shared" si="52"/>
        <v/>
      </c>
      <c r="AO390" s="2" t="str">
        <f t="shared" si="53"/>
        <v/>
      </c>
      <c r="AP390"/>
    </row>
    <row r="391" spans="36:42">
      <c r="AJ391" s="1">
        <v>391</v>
      </c>
      <c r="AK391" s="1" t="str">
        <f t="shared" si="50"/>
        <v/>
      </c>
      <c r="AL391" s="1" t="str">
        <f t="shared" si="51"/>
        <v/>
      </c>
      <c r="AM391" s="2" t="str">
        <f t="shared" si="54"/>
        <v/>
      </c>
      <c r="AN391" s="2" t="str">
        <f t="shared" si="52"/>
        <v/>
      </c>
      <c r="AO391" s="2" t="str">
        <f t="shared" si="53"/>
        <v/>
      </c>
      <c r="AP391"/>
    </row>
    <row r="392" spans="36:42">
      <c r="AJ392" s="1">
        <v>392</v>
      </c>
      <c r="AK392" s="1" t="str">
        <f t="shared" si="50"/>
        <v/>
      </c>
      <c r="AL392" s="1" t="str">
        <f t="shared" si="51"/>
        <v/>
      </c>
      <c r="AM392" s="2" t="str">
        <f t="shared" si="54"/>
        <v/>
      </c>
      <c r="AN392" s="2" t="str">
        <f t="shared" si="52"/>
        <v/>
      </c>
      <c r="AO392" s="2" t="str">
        <f t="shared" si="53"/>
        <v/>
      </c>
      <c r="AP392"/>
    </row>
    <row r="393" spans="36:42">
      <c r="AJ393" s="1">
        <v>393</v>
      </c>
      <c r="AK393" s="1" t="str">
        <f t="shared" si="50"/>
        <v/>
      </c>
      <c r="AL393" s="1" t="str">
        <f t="shared" si="51"/>
        <v/>
      </c>
      <c r="AM393" s="2" t="str">
        <f t="shared" si="54"/>
        <v/>
      </c>
      <c r="AN393" s="2" t="str">
        <f t="shared" si="52"/>
        <v/>
      </c>
      <c r="AO393" s="2" t="str">
        <f t="shared" si="53"/>
        <v/>
      </c>
      <c r="AP393"/>
    </row>
    <row r="394" spans="36:42">
      <c r="AJ394" s="1">
        <v>394</v>
      </c>
      <c r="AK394" s="1" t="str">
        <f t="shared" si="50"/>
        <v/>
      </c>
      <c r="AL394" s="1" t="str">
        <f t="shared" si="51"/>
        <v/>
      </c>
      <c r="AM394" s="2" t="str">
        <f t="shared" si="54"/>
        <v/>
      </c>
      <c r="AN394" s="2" t="str">
        <f t="shared" si="52"/>
        <v/>
      </c>
      <c r="AO394" s="2" t="str">
        <f t="shared" si="53"/>
        <v/>
      </c>
      <c r="AP394"/>
    </row>
    <row r="395" spans="36:42">
      <c r="AJ395" s="1">
        <v>395</v>
      </c>
      <c r="AK395" s="1" t="str">
        <f t="shared" si="50"/>
        <v/>
      </c>
      <c r="AL395" s="1" t="str">
        <f t="shared" si="51"/>
        <v/>
      </c>
      <c r="AM395" s="2" t="str">
        <f t="shared" si="54"/>
        <v/>
      </c>
      <c r="AN395" s="2" t="str">
        <f t="shared" si="52"/>
        <v/>
      </c>
      <c r="AO395" s="2" t="str">
        <f t="shared" si="53"/>
        <v/>
      </c>
      <c r="AP395"/>
    </row>
    <row r="396" spans="36:42">
      <c r="AJ396" s="1">
        <v>396</v>
      </c>
      <c r="AK396" s="1" t="str">
        <f t="shared" si="50"/>
        <v/>
      </c>
      <c r="AL396" s="1" t="str">
        <f t="shared" si="51"/>
        <v/>
      </c>
      <c r="AM396" s="2" t="str">
        <f t="shared" si="54"/>
        <v/>
      </c>
      <c r="AN396" s="2" t="str">
        <f t="shared" si="52"/>
        <v/>
      </c>
      <c r="AO396" s="2" t="str">
        <f t="shared" si="53"/>
        <v/>
      </c>
      <c r="AP396"/>
    </row>
    <row r="397" spans="36:42">
      <c r="AJ397" s="1">
        <v>397</v>
      </c>
      <c r="AK397" s="1" t="str">
        <f t="shared" ref="AK397:AK460" si="55">IF(G397="","",AJ397)</f>
        <v/>
      </c>
      <c r="AL397" s="1" t="str">
        <f t="shared" ref="AL397:AL460" si="56">IF(S397="","",IF(S396="","",AJ397))</f>
        <v/>
      </c>
      <c r="AM397" s="2" t="str">
        <f t="shared" si="54"/>
        <v/>
      </c>
      <c r="AN397" s="2" t="str">
        <f t="shared" ref="AN397:AN460" si="57">IF(AM397="","",T397)</f>
        <v/>
      </c>
      <c r="AO397" s="2" t="str">
        <f t="shared" ref="AO397:AO460" si="58">IF(AM397="","",Y397)</f>
        <v/>
      </c>
      <c r="AP397"/>
    </row>
    <row r="398" spans="36:42">
      <c r="AJ398" s="1">
        <v>398</v>
      </c>
      <c r="AK398" s="1" t="str">
        <f t="shared" si="55"/>
        <v/>
      </c>
      <c r="AL398" s="1" t="str">
        <f t="shared" si="56"/>
        <v/>
      </c>
      <c r="AM398" s="2" t="str">
        <f t="shared" ref="AM398:AM461" si="59">IF(AC398="","",IF(AC398&gt;$T$9,"",AJ398))</f>
        <v/>
      </c>
      <c r="AN398" s="2" t="str">
        <f t="shared" si="57"/>
        <v/>
      </c>
      <c r="AO398" s="2" t="str">
        <f t="shared" si="58"/>
        <v/>
      </c>
      <c r="AP398"/>
    </row>
    <row r="399" spans="36:42">
      <c r="AJ399" s="1">
        <v>399</v>
      </c>
      <c r="AK399" s="1" t="str">
        <f t="shared" si="55"/>
        <v/>
      </c>
      <c r="AL399" s="1" t="str">
        <f t="shared" si="56"/>
        <v/>
      </c>
      <c r="AM399" s="2" t="str">
        <f t="shared" si="59"/>
        <v/>
      </c>
      <c r="AN399" s="2" t="str">
        <f t="shared" si="57"/>
        <v/>
      </c>
      <c r="AO399" s="2" t="str">
        <f t="shared" si="58"/>
        <v/>
      </c>
      <c r="AP399"/>
    </row>
    <row r="400" spans="36:42">
      <c r="AJ400" s="1">
        <v>400</v>
      </c>
      <c r="AK400" s="1" t="str">
        <f t="shared" si="55"/>
        <v/>
      </c>
      <c r="AL400" s="1" t="str">
        <f t="shared" si="56"/>
        <v/>
      </c>
      <c r="AM400" s="2" t="str">
        <f t="shared" si="59"/>
        <v/>
      </c>
      <c r="AN400" s="2" t="str">
        <f t="shared" si="57"/>
        <v/>
      </c>
      <c r="AO400" s="2" t="str">
        <f t="shared" si="58"/>
        <v/>
      </c>
      <c r="AP400"/>
    </row>
    <row r="401" spans="36:42">
      <c r="AJ401" s="1">
        <v>401</v>
      </c>
      <c r="AK401" s="1" t="str">
        <f t="shared" si="55"/>
        <v/>
      </c>
      <c r="AL401" s="1" t="str">
        <f t="shared" si="56"/>
        <v/>
      </c>
      <c r="AM401" s="2" t="str">
        <f t="shared" si="59"/>
        <v/>
      </c>
      <c r="AN401" s="2" t="str">
        <f t="shared" si="57"/>
        <v/>
      </c>
      <c r="AO401" s="2" t="str">
        <f t="shared" si="58"/>
        <v/>
      </c>
      <c r="AP401"/>
    </row>
    <row r="402" spans="36:42">
      <c r="AJ402" s="1">
        <v>402</v>
      </c>
      <c r="AK402" s="1" t="str">
        <f t="shared" si="55"/>
        <v/>
      </c>
      <c r="AL402" s="1" t="str">
        <f t="shared" si="56"/>
        <v/>
      </c>
      <c r="AM402" s="2" t="str">
        <f t="shared" si="59"/>
        <v/>
      </c>
      <c r="AN402" s="2" t="str">
        <f t="shared" si="57"/>
        <v/>
      </c>
      <c r="AO402" s="2" t="str">
        <f t="shared" si="58"/>
        <v/>
      </c>
      <c r="AP402"/>
    </row>
    <row r="403" spans="36:42">
      <c r="AJ403" s="1">
        <v>403</v>
      </c>
      <c r="AK403" s="1" t="str">
        <f t="shared" si="55"/>
        <v/>
      </c>
      <c r="AL403" s="1" t="str">
        <f t="shared" si="56"/>
        <v/>
      </c>
      <c r="AM403" s="2" t="str">
        <f t="shared" si="59"/>
        <v/>
      </c>
      <c r="AN403" s="2" t="str">
        <f t="shared" si="57"/>
        <v/>
      </c>
      <c r="AO403" s="2" t="str">
        <f t="shared" si="58"/>
        <v/>
      </c>
      <c r="AP403"/>
    </row>
    <row r="404" spans="36:42">
      <c r="AJ404" s="1">
        <v>404</v>
      </c>
      <c r="AK404" s="1" t="str">
        <f t="shared" si="55"/>
        <v/>
      </c>
      <c r="AL404" s="1" t="str">
        <f t="shared" si="56"/>
        <v/>
      </c>
      <c r="AM404" s="2" t="str">
        <f t="shared" si="59"/>
        <v/>
      </c>
      <c r="AN404" s="2" t="str">
        <f t="shared" si="57"/>
        <v/>
      </c>
      <c r="AO404" s="2" t="str">
        <f t="shared" si="58"/>
        <v/>
      </c>
      <c r="AP404"/>
    </row>
    <row r="405" spans="36:42">
      <c r="AJ405" s="1">
        <v>405</v>
      </c>
      <c r="AK405" s="1" t="str">
        <f t="shared" si="55"/>
        <v/>
      </c>
      <c r="AL405" s="1" t="str">
        <f t="shared" si="56"/>
        <v/>
      </c>
      <c r="AM405" s="2" t="str">
        <f t="shared" si="59"/>
        <v/>
      </c>
      <c r="AN405" s="2" t="str">
        <f t="shared" si="57"/>
        <v/>
      </c>
      <c r="AO405" s="2" t="str">
        <f t="shared" si="58"/>
        <v/>
      </c>
      <c r="AP405"/>
    </row>
    <row r="406" spans="36:42">
      <c r="AJ406" s="1">
        <v>406</v>
      </c>
      <c r="AK406" s="1" t="str">
        <f t="shared" si="55"/>
        <v/>
      </c>
      <c r="AL406" s="1" t="str">
        <f t="shared" si="56"/>
        <v/>
      </c>
      <c r="AM406" s="2" t="str">
        <f t="shared" si="59"/>
        <v/>
      </c>
      <c r="AN406" s="2" t="str">
        <f t="shared" si="57"/>
        <v/>
      </c>
      <c r="AO406" s="2" t="str">
        <f t="shared" si="58"/>
        <v/>
      </c>
      <c r="AP406"/>
    </row>
    <row r="407" spans="36:42">
      <c r="AJ407" s="1">
        <v>407</v>
      </c>
      <c r="AK407" s="1" t="str">
        <f t="shared" si="55"/>
        <v/>
      </c>
      <c r="AL407" s="1" t="str">
        <f t="shared" si="56"/>
        <v/>
      </c>
      <c r="AM407" s="2" t="str">
        <f t="shared" si="59"/>
        <v/>
      </c>
      <c r="AN407" s="2" t="str">
        <f t="shared" si="57"/>
        <v/>
      </c>
      <c r="AO407" s="2" t="str">
        <f t="shared" si="58"/>
        <v/>
      </c>
      <c r="AP407"/>
    </row>
    <row r="408" spans="36:42">
      <c r="AJ408" s="1">
        <v>408</v>
      </c>
      <c r="AK408" s="1" t="str">
        <f t="shared" si="55"/>
        <v/>
      </c>
      <c r="AL408" s="1" t="str">
        <f t="shared" si="56"/>
        <v/>
      </c>
      <c r="AM408" s="2" t="str">
        <f t="shared" si="59"/>
        <v/>
      </c>
      <c r="AN408" s="2" t="str">
        <f t="shared" si="57"/>
        <v/>
      </c>
      <c r="AO408" s="2" t="str">
        <f t="shared" si="58"/>
        <v/>
      </c>
      <c r="AP408"/>
    </row>
    <row r="409" spans="36:42">
      <c r="AJ409" s="1">
        <v>409</v>
      </c>
      <c r="AK409" s="1" t="str">
        <f t="shared" si="55"/>
        <v/>
      </c>
      <c r="AL409" s="1" t="str">
        <f t="shared" si="56"/>
        <v/>
      </c>
      <c r="AM409" s="2" t="str">
        <f t="shared" si="59"/>
        <v/>
      </c>
      <c r="AN409" s="2" t="str">
        <f t="shared" si="57"/>
        <v/>
      </c>
      <c r="AO409" s="2" t="str">
        <f t="shared" si="58"/>
        <v/>
      </c>
      <c r="AP409"/>
    </row>
    <row r="410" spans="36:42">
      <c r="AJ410" s="1">
        <v>410</v>
      </c>
      <c r="AK410" s="1" t="str">
        <f t="shared" si="55"/>
        <v/>
      </c>
      <c r="AL410" s="1" t="str">
        <f t="shared" si="56"/>
        <v/>
      </c>
      <c r="AM410" s="2" t="str">
        <f t="shared" si="59"/>
        <v/>
      </c>
      <c r="AN410" s="2" t="str">
        <f t="shared" si="57"/>
        <v/>
      </c>
      <c r="AO410" s="2" t="str">
        <f t="shared" si="58"/>
        <v/>
      </c>
      <c r="AP410"/>
    </row>
    <row r="411" spans="36:42">
      <c r="AJ411" s="1">
        <v>411</v>
      </c>
      <c r="AK411" s="1" t="str">
        <f t="shared" si="55"/>
        <v/>
      </c>
      <c r="AL411" s="1" t="str">
        <f t="shared" si="56"/>
        <v/>
      </c>
      <c r="AM411" s="2" t="str">
        <f t="shared" si="59"/>
        <v/>
      </c>
      <c r="AN411" s="2" t="str">
        <f t="shared" si="57"/>
        <v/>
      </c>
      <c r="AO411" s="2" t="str">
        <f t="shared" si="58"/>
        <v/>
      </c>
      <c r="AP411"/>
    </row>
    <row r="412" spans="36:42">
      <c r="AJ412" s="1">
        <v>412</v>
      </c>
      <c r="AK412" s="1" t="str">
        <f t="shared" si="55"/>
        <v/>
      </c>
      <c r="AL412" s="1" t="str">
        <f t="shared" si="56"/>
        <v/>
      </c>
      <c r="AM412" s="2" t="str">
        <f t="shared" si="59"/>
        <v/>
      </c>
      <c r="AN412" s="2" t="str">
        <f t="shared" si="57"/>
        <v/>
      </c>
      <c r="AO412" s="2" t="str">
        <f t="shared" si="58"/>
        <v/>
      </c>
      <c r="AP412"/>
    </row>
    <row r="413" spans="36:42">
      <c r="AJ413" s="1">
        <v>413</v>
      </c>
      <c r="AK413" s="1" t="str">
        <f t="shared" si="55"/>
        <v/>
      </c>
      <c r="AL413" s="1" t="str">
        <f t="shared" si="56"/>
        <v/>
      </c>
      <c r="AM413" s="2" t="str">
        <f t="shared" si="59"/>
        <v/>
      </c>
      <c r="AN413" s="2" t="str">
        <f t="shared" si="57"/>
        <v/>
      </c>
      <c r="AO413" s="2" t="str">
        <f t="shared" si="58"/>
        <v/>
      </c>
      <c r="AP413"/>
    </row>
    <row r="414" spans="36:42">
      <c r="AJ414" s="1">
        <v>414</v>
      </c>
      <c r="AK414" s="1" t="str">
        <f t="shared" si="55"/>
        <v/>
      </c>
      <c r="AL414" s="1" t="str">
        <f t="shared" si="56"/>
        <v/>
      </c>
      <c r="AM414" s="2" t="str">
        <f t="shared" si="59"/>
        <v/>
      </c>
      <c r="AN414" s="2" t="str">
        <f t="shared" si="57"/>
        <v/>
      </c>
      <c r="AO414" s="2" t="str">
        <f t="shared" si="58"/>
        <v/>
      </c>
      <c r="AP414"/>
    </row>
    <row r="415" spans="36:42">
      <c r="AJ415" s="1">
        <v>415</v>
      </c>
      <c r="AK415" s="1" t="str">
        <f t="shared" si="55"/>
        <v/>
      </c>
      <c r="AL415" s="1" t="str">
        <f t="shared" si="56"/>
        <v/>
      </c>
      <c r="AM415" s="2" t="str">
        <f t="shared" si="59"/>
        <v/>
      </c>
      <c r="AN415" s="2" t="str">
        <f t="shared" si="57"/>
        <v/>
      </c>
      <c r="AO415" s="2" t="str">
        <f t="shared" si="58"/>
        <v/>
      </c>
      <c r="AP415"/>
    </row>
    <row r="416" spans="36:42">
      <c r="AJ416" s="1">
        <v>416</v>
      </c>
      <c r="AK416" s="1" t="str">
        <f t="shared" si="55"/>
        <v/>
      </c>
      <c r="AL416" s="1" t="str">
        <f t="shared" si="56"/>
        <v/>
      </c>
      <c r="AM416" s="2" t="str">
        <f t="shared" si="59"/>
        <v/>
      </c>
      <c r="AN416" s="2" t="str">
        <f t="shared" si="57"/>
        <v/>
      </c>
      <c r="AO416" s="2" t="str">
        <f t="shared" si="58"/>
        <v/>
      </c>
      <c r="AP416"/>
    </row>
    <row r="417" spans="36:42">
      <c r="AJ417" s="1">
        <v>417</v>
      </c>
      <c r="AK417" s="1" t="str">
        <f t="shared" si="55"/>
        <v/>
      </c>
      <c r="AL417" s="1" t="str">
        <f t="shared" si="56"/>
        <v/>
      </c>
      <c r="AM417" s="2" t="str">
        <f t="shared" si="59"/>
        <v/>
      </c>
      <c r="AN417" s="2" t="str">
        <f t="shared" si="57"/>
        <v/>
      </c>
      <c r="AO417" s="2" t="str">
        <f t="shared" si="58"/>
        <v/>
      </c>
      <c r="AP417"/>
    </row>
    <row r="418" spans="36:42">
      <c r="AJ418" s="1">
        <v>418</v>
      </c>
      <c r="AK418" s="1" t="str">
        <f t="shared" si="55"/>
        <v/>
      </c>
      <c r="AL418" s="1" t="str">
        <f t="shared" si="56"/>
        <v/>
      </c>
      <c r="AM418" s="2" t="str">
        <f t="shared" si="59"/>
        <v/>
      </c>
      <c r="AN418" s="2" t="str">
        <f t="shared" si="57"/>
        <v/>
      </c>
      <c r="AO418" s="2" t="str">
        <f t="shared" si="58"/>
        <v/>
      </c>
      <c r="AP418"/>
    </row>
    <row r="419" spans="36:42">
      <c r="AJ419" s="1">
        <v>419</v>
      </c>
      <c r="AK419" s="1" t="str">
        <f t="shared" si="55"/>
        <v/>
      </c>
      <c r="AL419" s="1" t="str">
        <f t="shared" si="56"/>
        <v/>
      </c>
      <c r="AM419" s="2" t="str">
        <f t="shared" si="59"/>
        <v/>
      </c>
      <c r="AN419" s="2" t="str">
        <f t="shared" si="57"/>
        <v/>
      </c>
      <c r="AO419" s="2" t="str">
        <f t="shared" si="58"/>
        <v/>
      </c>
      <c r="AP419"/>
    </row>
    <row r="420" spans="36:42">
      <c r="AJ420" s="1">
        <v>420</v>
      </c>
      <c r="AK420" s="1" t="str">
        <f t="shared" si="55"/>
        <v/>
      </c>
      <c r="AL420" s="1" t="str">
        <f t="shared" si="56"/>
        <v/>
      </c>
      <c r="AM420" s="2" t="str">
        <f t="shared" si="59"/>
        <v/>
      </c>
      <c r="AN420" s="2" t="str">
        <f t="shared" si="57"/>
        <v/>
      </c>
      <c r="AO420" s="2" t="str">
        <f t="shared" si="58"/>
        <v/>
      </c>
      <c r="AP420"/>
    </row>
    <row r="421" spans="36:42">
      <c r="AJ421" s="1">
        <v>421</v>
      </c>
      <c r="AK421" s="1" t="str">
        <f t="shared" si="55"/>
        <v/>
      </c>
      <c r="AL421" s="1" t="str">
        <f t="shared" si="56"/>
        <v/>
      </c>
      <c r="AM421" s="2" t="str">
        <f t="shared" si="59"/>
        <v/>
      </c>
      <c r="AN421" s="2" t="str">
        <f t="shared" si="57"/>
        <v/>
      </c>
      <c r="AO421" s="2" t="str">
        <f t="shared" si="58"/>
        <v/>
      </c>
      <c r="AP421"/>
    </row>
    <row r="422" spans="36:42">
      <c r="AJ422" s="1">
        <v>422</v>
      </c>
      <c r="AK422" s="1" t="str">
        <f t="shared" si="55"/>
        <v/>
      </c>
      <c r="AL422" s="1" t="str">
        <f t="shared" si="56"/>
        <v/>
      </c>
      <c r="AM422" s="2" t="str">
        <f t="shared" si="59"/>
        <v/>
      </c>
      <c r="AN422" s="2" t="str">
        <f t="shared" si="57"/>
        <v/>
      </c>
      <c r="AO422" s="2" t="str">
        <f t="shared" si="58"/>
        <v/>
      </c>
      <c r="AP422"/>
    </row>
    <row r="423" spans="36:42">
      <c r="AJ423" s="1">
        <v>423</v>
      </c>
      <c r="AK423" s="1" t="str">
        <f t="shared" si="55"/>
        <v/>
      </c>
      <c r="AL423" s="1" t="str">
        <f t="shared" si="56"/>
        <v/>
      </c>
      <c r="AM423" s="2" t="str">
        <f t="shared" si="59"/>
        <v/>
      </c>
      <c r="AN423" s="2" t="str">
        <f t="shared" si="57"/>
        <v/>
      </c>
      <c r="AO423" s="2" t="str">
        <f t="shared" si="58"/>
        <v/>
      </c>
      <c r="AP423"/>
    </row>
    <row r="424" spans="36:42">
      <c r="AJ424" s="1">
        <v>424</v>
      </c>
      <c r="AK424" s="1" t="str">
        <f t="shared" si="55"/>
        <v/>
      </c>
      <c r="AL424" s="1" t="str">
        <f t="shared" si="56"/>
        <v/>
      </c>
      <c r="AM424" s="2" t="str">
        <f t="shared" si="59"/>
        <v/>
      </c>
      <c r="AN424" s="2" t="str">
        <f t="shared" si="57"/>
        <v/>
      </c>
      <c r="AO424" s="2" t="str">
        <f t="shared" si="58"/>
        <v/>
      </c>
      <c r="AP424"/>
    </row>
    <row r="425" spans="36:42">
      <c r="AJ425" s="1">
        <v>425</v>
      </c>
      <c r="AK425" s="1" t="str">
        <f t="shared" si="55"/>
        <v/>
      </c>
      <c r="AL425" s="1" t="str">
        <f t="shared" si="56"/>
        <v/>
      </c>
      <c r="AM425" s="2" t="str">
        <f t="shared" si="59"/>
        <v/>
      </c>
      <c r="AN425" s="2" t="str">
        <f t="shared" si="57"/>
        <v/>
      </c>
      <c r="AO425" s="2" t="str">
        <f t="shared" si="58"/>
        <v/>
      </c>
      <c r="AP425"/>
    </row>
    <row r="426" spans="36:42">
      <c r="AJ426" s="1">
        <v>426</v>
      </c>
      <c r="AK426" s="1" t="str">
        <f t="shared" si="55"/>
        <v/>
      </c>
      <c r="AL426" s="1" t="str">
        <f t="shared" si="56"/>
        <v/>
      </c>
      <c r="AM426" s="2" t="str">
        <f t="shared" si="59"/>
        <v/>
      </c>
      <c r="AN426" s="2" t="str">
        <f t="shared" si="57"/>
        <v/>
      </c>
      <c r="AO426" s="2" t="str">
        <f t="shared" si="58"/>
        <v/>
      </c>
      <c r="AP426"/>
    </row>
    <row r="427" spans="36:42">
      <c r="AJ427" s="1">
        <v>427</v>
      </c>
      <c r="AK427" s="1" t="str">
        <f t="shared" si="55"/>
        <v/>
      </c>
      <c r="AL427" s="1" t="str">
        <f t="shared" si="56"/>
        <v/>
      </c>
      <c r="AM427" s="2" t="str">
        <f t="shared" si="59"/>
        <v/>
      </c>
      <c r="AN427" s="2" t="str">
        <f t="shared" si="57"/>
        <v/>
      </c>
      <c r="AO427" s="2" t="str">
        <f t="shared" si="58"/>
        <v/>
      </c>
      <c r="AP427"/>
    </row>
    <row r="428" spans="36:42">
      <c r="AJ428" s="1">
        <v>428</v>
      </c>
      <c r="AK428" s="1" t="str">
        <f t="shared" si="55"/>
        <v/>
      </c>
      <c r="AL428" s="1" t="str">
        <f t="shared" si="56"/>
        <v/>
      </c>
      <c r="AM428" s="2" t="str">
        <f t="shared" si="59"/>
        <v/>
      </c>
      <c r="AN428" s="2" t="str">
        <f t="shared" si="57"/>
        <v/>
      </c>
      <c r="AO428" s="2" t="str">
        <f t="shared" si="58"/>
        <v/>
      </c>
      <c r="AP428"/>
    </row>
    <row r="429" spans="36:42">
      <c r="AJ429" s="1">
        <v>429</v>
      </c>
      <c r="AK429" s="1" t="str">
        <f t="shared" si="55"/>
        <v/>
      </c>
      <c r="AL429" s="1" t="str">
        <f t="shared" si="56"/>
        <v/>
      </c>
      <c r="AM429" s="2" t="str">
        <f t="shared" si="59"/>
        <v/>
      </c>
      <c r="AN429" s="2" t="str">
        <f t="shared" si="57"/>
        <v/>
      </c>
      <c r="AO429" s="2" t="str">
        <f t="shared" si="58"/>
        <v/>
      </c>
      <c r="AP429"/>
    </row>
    <row r="430" spans="36:42">
      <c r="AJ430" s="1">
        <v>430</v>
      </c>
      <c r="AK430" s="1" t="str">
        <f t="shared" si="55"/>
        <v/>
      </c>
      <c r="AL430" s="1" t="str">
        <f t="shared" si="56"/>
        <v/>
      </c>
      <c r="AM430" s="2" t="str">
        <f t="shared" si="59"/>
        <v/>
      </c>
      <c r="AN430" s="2" t="str">
        <f t="shared" si="57"/>
        <v/>
      </c>
      <c r="AO430" s="2" t="str">
        <f t="shared" si="58"/>
        <v/>
      </c>
      <c r="AP430"/>
    </row>
    <row r="431" spans="36:42">
      <c r="AJ431" s="1">
        <v>431</v>
      </c>
      <c r="AK431" s="1" t="str">
        <f t="shared" si="55"/>
        <v/>
      </c>
      <c r="AL431" s="1" t="str">
        <f t="shared" si="56"/>
        <v/>
      </c>
      <c r="AM431" s="2" t="str">
        <f t="shared" si="59"/>
        <v/>
      </c>
      <c r="AN431" s="2" t="str">
        <f t="shared" si="57"/>
        <v/>
      </c>
      <c r="AO431" s="2" t="str">
        <f t="shared" si="58"/>
        <v/>
      </c>
      <c r="AP431"/>
    </row>
    <row r="432" spans="36:42">
      <c r="AJ432" s="1">
        <v>432</v>
      </c>
      <c r="AK432" s="1" t="str">
        <f t="shared" si="55"/>
        <v/>
      </c>
      <c r="AL432" s="1" t="str">
        <f t="shared" si="56"/>
        <v/>
      </c>
      <c r="AM432" s="2" t="str">
        <f t="shared" si="59"/>
        <v/>
      </c>
      <c r="AN432" s="2" t="str">
        <f t="shared" si="57"/>
        <v/>
      </c>
      <c r="AO432" s="2" t="str">
        <f t="shared" si="58"/>
        <v/>
      </c>
      <c r="AP432"/>
    </row>
    <row r="433" spans="36:42">
      <c r="AJ433" s="1">
        <v>433</v>
      </c>
      <c r="AK433" s="1" t="str">
        <f t="shared" si="55"/>
        <v/>
      </c>
      <c r="AL433" s="1" t="str">
        <f t="shared" si="56"/>
        <v/>
      </c>
      <c r="AM433" s="2" t="str">
        <f t="shared" si="59"/>
        <v/>
      </c>
      <c r="AN433" s="2" t="str">
        <f t="shared" si="57"/>
        <v/>
      </c>
      <c r="AO433" s="2" t="str">
        <f t="shared" si="58"/>
        <v/>
      </c>
      <c r="AP433"/>
    </row>
    <row r="434" spans="36:42">
      <c r="AJ434" s="1">
        <v>434</v>
      </c>
      <c r="AK434" s="1" t="str">
        <f t="shared" si="55"/>
        <v/>
      </c>
      <c r="AL434" s="1" t="str">
        <f t="shared" si="56"/>
        <v/>
      </c>
      <c r="AM434" s="2" t="str">
        <f t="shared" si="59"/>
        <v/>
      </c>
      <c r="AN434" s="2" t="str">
        <f t="shared" si="57"/>
        <v/>
      </c>
      <c r="AO434" s="2" t="str">
        <f t="shared" si="58"/>
        <v/>
      </c>
      <c r="AP434"/>
    </row>
    <row r="435" spans="36:42">
      <c r="AJ435" s="1">
        <v>435</v>
      </c>
      <c r="AK435" s="1" t="str">
        <f t="shared" si="55"/>
        <v/>
      </c>
      <c r="AL435" s="1" t="str">
        <f t="shared" si="56"/>
        <v/>
      </c>
      <c r="AM435" s="2" t="str">
        <f t="shared" si="59"/>
        <v/>
      </c>
      <c r="AN435" s="2" t="str">
        <f t="shared" si="57"/>
        <v/>
      </c>
      <c r="AO435" s="2" t="str">
        <f t="shared" si="58"/>
        <v/>
      </c>
      <c r="AP435"/>
    </row>
    <row r="436" spans="36:42">
      <c r="AJ436" s="1">
        <v>436</v>
      </c>
      <c r="AK436" s="1" t="str">
        <f t="shared" si="55"/>
        <v/>
      </c>
      <c r="AL436" s="1" t="str">
        <f t="shared" si="56"/>
        <v/>
      </c>
      <c r="AM436" s="2" t="str">
        <f t="shared" si="59"/>
        <v/>
      </c>
      <c r="AN436" s="2" t="str">
        <f t="shared" si="57"/>
        <v/>
      </c>
      <c r="AO436" s="2" t="str">
        <f t="shared" si="58"/>
        <v/>
      </c>
      <c r="AP436"/>
    </row>
    <row r="437" spans="36:42">
      <c r="AJ437" s="1">
        <v>437</v>
      </c>
      <c r="AK437" s="1" t="str">
        <f t="shared" si="55"/>
        <v/>
      </c>
      <c r="AL437" s="1" t="str">
        <f t="shared" si="56"/>
        <v/>
      </c>
      <c r="AM437" s="2" t="str">
        <f t="shared" si="59"/>
        <v/>
      </c>
      <c r="AN437" s="2" t="str">
        <f t="shared" si="57"/>
        <v/>
      </c>
      <c r="AO437" s="2" t="str">
        <f t="shared" si="58"/>
        <v/>
      </c>
      <c r="AP437"/>
    </row>
    <row r="438" spans="36:42">
      <c r="AJ438" s="1">
        <v>438</v>
      </c>
      <c r="AK438" s="1" t="str">
        <f t="shared" si="55"/>
        <v/>
      </c>
      <c r="AL438" s="1" t="str">
        <f t="shared" si="56"/>
        <v/>
      </c>
      <c r="AM438" s="2" t="str">
        <f t="shared" si="59"/>
        <v/>
      </c>
      <c r="AN438" s="2" t="str">
        <f t="shared" si="57"/>
        <v/>
      </c>
      <c r="AO438" s="2" t="str">
        <f t="shared" si="58"/>
        <v/>
      </c>
      <c r="AP438"/>
    </row>
    <row r="439" spans="36:42">
      <c r="AJ439" s="1">
        <v>439</v>
      </c>
      <c r="AK439" s="1" t="str">
        <f t="shared" si="55"/>
        <v/>
      </c>
      <c r="AL439" s="1" t="str">
        <f t="shared" si="56"/>
        <v/>
      </c>
      <c r="AM439" s="2" t="str">
        <f t="shared" si="59"/>
        <v/>
      </c>
      <c r="AN439" s="2" t="str">
        <f t="shared" si="57"/>
        <v/>
      </c>
      <c r="AO439" s="2" t="str">
        <f t="shared" si="58"/>
        <v/>
      </c>
      <c r="AP439"/>
    </row>
    <row r="440" spans="36:42">
      <c r="AJ440" s="1">
        <v>440</v>
      </c>
      <c r="AK440" s="1" t="str">
        <f t="shared" si="55"/>
        <v/>
      </c>
      <c r="AL440" s="1" t="str">
        <f t="shared" si="56"/>
        <v/>
      </c>
      <c r="AM440" s="2" t="str">
        <f t="shared" si="59"/>
        <v/>
      </c>
      <c r="AN440" s="2" t="str">
        <f t="shared" si="57"/>
        <v/>
      </c>
      <c r="AO440" s="2" t="str">
        <f t="shared" si="58"/>
        <v/>
      </c>
      <c r="AP440"/>
    </row>
    <row r="441" spans="36:42">
      <c r="AJ441" s="1">
        <v>441</v>
      </c>
      <c r="AK441" s="1" t="str">
        <f t="shared" si="55"/>
        <v/>
      </c>
      <c r="AL441" s="1" t="str">
        <f t="shared" si="56"/>
        <v/>
      </c>
      <c r="AM441" s="2" t="str">
        <f t="shared" si="59"/>
        <v/>
      </c>
      <c r="AN441" s="2" t="str">
        <f t="shared" si="57"/>
        <v/>
      </c>
      <c r="AO441" s="2" t="str">
        <f t="shared" si="58"/>
        <v/>
      </c>
      <c r="AP441"/>
    </row>
    <row r="442" spans="36:42">
      <c r="AJ442" s="1">
        <v>442</v>
      </c>
      <c r="AK442" s="1" t="str">
        <f t="shared" si="55"/>
        <v/>
      </c>
      <c r="AL442" s="1" t="str">
        <f t="shared" si="56"/>
        <v/>
      </c>
      <c r="AM442" s="2" t="str">
        <f t="shared" si="59"/>
        <v/>
      </c>
      <c r="AN442" s="2" t="str">
        <f t="shared" si="57"/>
        <v/>
      </c>
      <c r="AO442" s="2" t="str">
        <f t="shared" si="58"/>
        <v/>
      </c>
      <c r="AP442"/>
    </row>
    <row r="443" spans="36:42">
      <c r="AJ443" s="1">
        <v>443</v>
      </c>
      <c r="AK443" s="1" t="str">
        <f t="shared" si="55"/>
        <v/>
      </c>
      <c r="AL443" s="1" t="str">
        <f t="shared" si="56"/>
        <v/>
      </c>
      <c r="AM443" s="2" t="str">
        <f t="shared" si="59"/>
        <v/>
      </c>
      <c r="AN443" s="2" t="str">
        <f t="shared" si="57"/>
        <v/>
      </c>
      <c r="AO443" s="2" t="str">
        <f t="shared" si="58"/>
        <v/>
      </c>
      <c r="AP443"/>
    </row>
    <row r="444" spans="36:42">
      <c r="AJ444" s="1">
        <v>444</v>
      </c>
      <c r="AK444" s="1" t="str">
        <f t="shared" si="55"/>
        <v/>
      </c>
      <c r="AL444" s="1" t="str">
        <f t="shared" si="56"/>
        <v/>
      </c>
      <c r="AM444" s="2" t="str">
        <f t="shared" si="59"/>
        <v/>
      </c>
      <c r="AN444" s="2" t="str">
        <f t="shared" si="57"/>
        <v/>
      </c>
      <c r="AO444" s="2" t="str">
        <f t="shared" si="58"/>
        <v/>
      </c>
      <c r="AP444"/>
    </row>
    <row r="445" spans="36:42">
      <c r="AJ445" s="1">
        <v>445</v>
      </c>
      <c r="AK445" s="1" t="str">
        <f t="shared" si="55"/>
        <v/>
      </c>
      <c r="AL445" s="1" t="str">
        <f t="shared" si="56"/>
        <v/>
      </c>
      <c r="AM445" s="2" t="str">
        <f t="shared" si="59"/>
        <v/>
      </c>
      <c r="AN445" s="2" t="str">
        <f t="shared" si="57"/>
        <v/>
      </c>
      <c r="AO445" s="2" t="str">
        <f t="shared" si="58"/>
        <v/>
      </c>
      <c r="AP445"/>
    </row>
    <row r="446" spans="36:42">
      <c r="AJ446" s="1">
        <v>446</v>
      </c>
      <c r="AK446" s="1" t="str">
        <f t="shared" si="55"/>
        <v/>
      </c>
      <c r="AL446" s="1" t="str">
        <f t="shared" si="56"/>
        <v/>
      </c>
      <c r="AM446" s="2" t="str">
        <f t="shared" si="59"/>
        <v/>
      </c>
      <c r="AN446" s="2" t="str">
        <f t="shared" si="57"/>
        <v/>
      </c>
      <c r="AO446" s="2" t="str">
        <f t="shared" si="58"/>
        <v/>
      </c>
      <c r="AP446"/>
    </row>
    <row r="447" spans="36:42">
      <c r="AJ447" s="1">
        <v>447</v>
      </c>
      <c r="AK447" s="1" t="str">
        <f t="shared" si="55"/>
        <v/>
      </c>
      <c r="AL447" s="1" t="str">
        <f t="shared" si="56"/>
        <v/>
      </c>
      <c r="AM447" s="2" t="str">
        <f t="shared" si="59"/>
        <v/>
      </c>
      <c r="AN447" s="2" t="str">
        <f t="shared" si="57"/>
        <v/>
      </c>
      <c r="AO447" s="2" t="str">
        <f t="shared" si="58"/>
        <v/>
      </c>
      <c r="AP447"/>
    </row>
    <row r="448" spans="36:42">
      <c r="AJ448" s="1">
        <v>448</v>
      </c>
      <c r="AK448" s="1" t="str">
        <f t="shared" si="55"/>
        <v/>
      </c>
      <c r="AL448" s="1" t="str">
        <f t="shared" si="56"/>
        <v/>
      </c>
      <c r="AM448" s="2" t="str">
        <f t="shared" si="59"/>
        <v/>
      </c>
      <c r="AN448" s="2" t="str">
        <f t="shared" si="57"/>
        <v/>
      </c>
      <c r="AO448" s="2" t="str">
        <f t="shared" si="58"/>
        <v/>
      </c>
      <c r="AP448"/>
    </row>
    <row r="449" spans="36:42">
      <c r="AJ449" s="1">
        <v>449</v>
      </c>
      <c r="AK449" s="1" t="str">
        <f t="shared" si="55"/>
        <v/>
      </c>
      <c r="AL449" s="1" t="str">
        <f t="shared" si="56"/>
        <v/>
      </c>
      <c r="AM449" s="2" t="str">
        <f t="shared" si="59"/>
        <v/>
      </c>
      <c r="AN449" s="2" t="str">
        <f t="shared" si="57"/>
        <v/>
      </c>
      <c r="AO449" s="2" t="str">
        <f t="shared" si="58"/>
        <v/>
      </c>
      <c r="AP449"/>
    </row>
    <row r="450" spans="36:42">
      <c r="AJ450" s="1">
        <v>450</v>
      </c>
      <c r="AK450" s="1" t="str">
        <f t="shared" si="55"/>
        <v/>
      </c>
      <c r="AL450" s="1" t="str">
        <f t="shared" si="56"/>
        <v/>
      </c>
      <c r="AM450" s="2" t="str">
        <f t="shared" si="59"/>
        <v/>
      </c>
      <c r="AN450" s="2" t="str">
        <f t="shared" si="57"/>
        <v/>
      </c>
      <c r="AO450" s="2" t="str">
        <f t="shared" si="58"/>
        <v/>
      </c>
      <c r="AP450"/>
    </row>
    <row r="451" spans="36:42">
      <c r="AJ451" s="1">
        <v>451</v>
      </c>
      <c r="AK451" s="1" t="str">
        <f t="shared" si="55"/>
        <v/>
      </c>
      <c r="AL451" s="1" t="str">
        <f t="shared" si="56"/>
        <v/>
      </c>
      <c r="AM451" s="2" t="str">
        <f t="shared" si="59"/>
        <v/>
      </c>
      <c r="AN451" s="2" t="str">
        <f t="shared" si="57"/>
        <v/>
      </c>
      <c r="AO451" s="2" t="str">
        <f t="shared" si="58"/>
        <v/>
      </c>
      <c r="AP451"/>
    </row>
    <row r="452" spans="36:42">
      <c r="AJ452" s="1">
        <v>452</v>
      </c>
      <c r="AK452" s="1" t="str">
        <f t="shared" si="55"/>
        <v/>
      </c>
      <c r="AL452" s="1" t="str">
        <f t="shared" si="56"/>
        <v/>
      </c>
      <c r="AM452" s="2" t="str">
        <f t="shared" si="59"/>
        <v/>
      </c>
      <c r="AN452" s="2" t="str">
        <f t="shared" si="57"/>
        <v/>
      </c>
      <c r="AO452" s="2" t="str">
        <f t="shared" si="58"/>
        <v/>
      </c>
      <c r="AP452"/>
    </row>
    <row r="453" spans="36:42">
      <c r="AJ453" s="1">
        <v>453</v>
      </c>
      <c r="AK453" s="1" t="str">
        <f t="shared" si="55"/>
        <v/>
      </c>
      <c r="AL453" s="1" t="str">
        <f t="shared" si="56"/>
        <v/>
      </c>
      <c r="AM453" s="2" t="str">
        <f t="shared" si="59"/>
        <v/>
      </c>
      <c r="AN453" s="2" t="str">
        <f t="shared" si="57"/>
        <v/>
      </c>
      <c r="AO453" s="2" t="str">
        <f t="shared" si="58"/>
        <v/>
      </c>
      <c r="AP453"/>
    </row>
    <row r="454" spans="36:42">
      <c r="AJ454" s="1">
        <v>454</v>
      </c>
      <c r="AK454" s="1" t="str">
        <f t="shared" si="55"/>
        <v/>
      </c>
      <c r="AL454" s="1" t="str">
        <f t="shared" si="56"/>
        <v/>
      </c>
      <c r="AM454" s="2" t="str">
        <f t="shared" si="59"/>
        <v/>
      </c>
      <c r="AN454" s="2" t="str">
        <f t="shared" si="57"/>
        <v/>
      </c>
      <c r="AO454" s="2" t="str">
        <f t="shared" si="58"/>
        <v/>
      </c>
      <c r="AP454"/>
    </row>
    <row r="455" spans="36:42">
      <c r="AJ455" s="1">
        <v>455</v>
      </c>
      <c r="AK455" s="1" t="str">
        <f t="shared" si="55"/>
        <v/>
      </c>
      <c r="AL455" s="1" t="str">
        <f t="shared" si="56"/>
        <v/>
      </c>
      <c r="AM455" s="2" t="str">
        <f t="shared" si="59"/>
        <v/>
      </c>
      <c r="AN455" s="2" t="str">
        <f t="shared" si="57"/>
        <v/>
      </c>
      <c r="AO455" s="2" t="str">
        <f t="shared" si="58"/>
        <v/>
      </c>
      <c r="AP455"/>
    </row>
    <row r="456" spans="36:42">
      <c r="AJ456" s="1">
        <v>456</v>
      </c>
      <c r="AK456" s="1" t="str">
        <f t="shared" si="55"/>
        <v/>
      </c>
      <c r="AL456" s="1" t="str">
        <f t="shared" si="56"/>
        <v/>
      </c>
      <c r="AM456" s="2" t="str">
        <f t="shared" si="59"/>
        <v/>
      </c>
      <c r="AN456" s="2" t="str">
        <f t="shared" si="57"/>
        <v/>
      </c>
      <c r="AO456" s="2" t="str">
        <f t="shared" si="58"/>
        <v/>
      </c>
      <c r="AP456"/>
    </row>
    <row r="457" spans="36:42">
      <c r="AJ457" s="1">
        <v>457</v>
      </c>
      <c r="AK457" s="1" t="str">
        <f t="shared" si="55"/>
        <v/>
      </c>
      <c r="AL457" s="1" t="str">
        <f t="shared" si="56"/>
        <v/>
      </c>
      <c r="AM457" s="2" t="str">
        <f t="shared" si="59"/>
        <v/>
      </c>
      <c r="AN457" s="2" t="str">
        <f t="shared" si="57"/>
        <v/>
      </c>
      <c r="AO457" s="2" t="str">
        <f t="shared" si="58"/>
        <v/>
      </c>
      <c r="AP457"/>
    </row>
    <row r="458" spans="36:42">
      <c r="AJ458" s="1">
        <v>458</v>
      </c>
      <c r="AK458" s="1" t="str">
        <f t="shared" si="55"/>
        <v/>
      </c>
      <c r="AL458" s="1" t="str">
        <f t="shared" si="56"/>
        <v/>
      </c>
      <c r="AM458" s="2" t="str">
        <f t="shared" si="59"/>
        <v/>
      </c>
      <c r="AN458" s="2" t="str">
        <f t="shared" si="57"/>
        <v/>
      </c>
      <c r="AO458" s="2" t="str">
        <f t="shared" si="58"/>
        <v/>
      </c>
      <c r="AP458"/>
    </row>
    <row r="459" spans="36:42">
      <c r="AJ459" s="1">
        <v>459</v>
      </c>
      <c r="AK459" s="1" t="str">
        <f t="shared" si="55"/>
        <v/>
      </c>
      <c r="AL459" s="1" t="str">
        <f t="shared" si="56"/>
        <v/>
      </c>
      <c r="AM459" s="2" t="str">
        <f t="shared" si="59"/>
        <v/>
      </c>
      <c r="AN459" s="2" t="str">
        <f t="shared" si="57"/>
        <v/>
      </c>
      <c r="AO459" s="2" t="str">
        <f t="shared" si="58"/>
        <v/>
      </c>
      <c r="AP459"/>
    </row>
    <row r="460" spans="36:42">
      <c r="AJ460" s="1">
        <v>460</v>
      </c>
      <c r="AK460" s="1" t="str">
        <f t="shared" si="55"/>
        <v/>
      </c>
      <c r="AL460" s="1" t="str">
        <f t="shared" si="56"/>
        <v/>
      </c>
      <c r="AM460" s="2" t="str">
        <f t="shared" si="59"/>
        <v/>
      </c>
      <c r="AN460" s="2" t="str">
        <f t="shared" si="57"/>
        <v/>
      </c>
      <c r="AO460" s="2" t="str">
        <f t="shared" si="58"/>
        <v/>
      </c>
      <c r="AP460"/>
    </row>
    <row r="461" spans="36:42">
      <c r="AJ461" s="1">
        <v>461</v>
      </c>
      <c r="AK461" s="1" t="str">
        <f t="shared" ref="AK461:AK512" si="60">IF(G461="","",AJ461)</f>
        <v/>
      </c>
      <c r="AL461" s="1" t="str">
        <f t="shared" ref="AL461:AL512" si="61">IF(S461="","",IF(S460="","",AJ461))</f>
        <v/>
      </c>
      <c r="AM461" s="2" t="str">
        <f t="shared" si="59"/>
        <v/>
      </c>
      <c r="AN461" s="2" t="str">
        <f t="shared" ref="AN461:AN512" si="62">IF(AM461="","",T461)</f>
        <v/>
      </c>
      <c r="AO461" s="2" t="str">
        <f t="shared" ref="AO461:AO512" si="63">IF(AM461="","",Y461)</f>
        <v/>
      </c>
      <c r="AP461"/>
    </row>
    <row r="462" spans="36:42">
      <c r="AJ462" s="1">
        <v>462</v>
      </c>
      <c r="AK462" s="1" t="str">
        <f t="shared" si="60"/>
        <v/>
      </c>
      <c r="AL462" s="1" t="str">
        <f t="shared" si="61"/>
        <v/>
      </c>
      <c r="AM462" s="2" t="str">
        <f t="shared" ref="AM462:AM512" si="64">IF(AC462="","",IF(AC462&gt;$T$9,"",AJ462))</f>
        <v/>
      </c>
      <c r="AN462" s="2" t="str">
        <f t="shared" si="62"/>
        <v/>
      </c>
      <c r="AO462" s="2" t="str">
        <f t="shared" si="63"/>
        <v/>
      </c>
      <c r="AP462"/>
    </row>
    <row r="463" spans="36:42">
      <c r="AJ463" s="1">
        <v>463</v>
      </c>
      <c r="AK463" s="1" t="str">
        <f t="shared" si="60"/>
        <v/>
      </c>
      <c r="AL463" s="1" t="str">
        <f t="shared" si="61"/>
        <v/>
      </c>
      <c r="AM463" s="2" t="str">
        <f t="shared" si="64"/>
        <v/>
      </c>
      <c r="AN463" s="2" t="str">
        <f t="shared" si="62"/>
        <v/>
      </c>
      <c r="AO463" s="2" t="str">
        <f t="shared" si="63"/>
        <v/>
      </c>
      <c r="AP463"/>
    </row>
    <row r="464" spans="36:42">
      <c r="AJ464" s="1">
        <v>464</v>
      </c>
      <c r="AK464" s="1" t="str">
        <f t="shared" si="60"/>
        <v/>
      </c>
      <c r="AL464" s="1" t="str">
        <f t="shared" si="61"/>
        <v/>
      </c>
      <c r="AM464" s="2" t="str">
        <f t="shared" si="64"/>
        <v/>
      </c>
      <c r="AN464" s="2" t="str">
        <f t="shared" si="62"/>
        <v/>
      </c>
      <c r="AO464" s="2" t="str">
        <f t="shared" si="63"/>
        <v/>
      </c>
      <c r="AP464"/>
    </row>
    <row r="465" spans="36:42">
      <c r="AJ465" s="1">
        <v>465</v>
      </c>
      <c r="AK465" s="1" t="str">
        <f t="shared" si="60"/>
        <v/>
      </c>
      <c r="AL465" s="1" t="str">
        <f t="shared" si="61"/>
        <v/>
      </c>
      <c r="AM465" s="2" t="str">
        <f t="shared" si="64"/>
        <v/>
      </c>
      <c r="AN465" s="2" t="str">
        <f t="shared" si="62"/>
        <v/>
      </c>
      <c r="AO465" s="2" t="str">
        <f t="shared" si="63"/>
        <v/>
      </c>
      <c r="AP465"/>
    </row>
    <row r="466" spans="36:42">
      <c r="AJ466" s="1">
        <v>466</v>
      </c>
      <c r="AK466" s="1" t="str">
        <f t="shared" si="60"/>
        <v/>
      </c>
      <c r="AL466" s="1" t="str">
        <f t="shared" si="61"/>
        <v/>
      </c>
      <c r="AM466" s="2" t="str">
        <f t="shared" si="64"/>
        <v/>
      </c>
      <c r="AN466" s="2" t="str">
        <f t="shared" si="62"/>
        <v/>
      </c>
      <c r="AO466" s="2" t="str">
        <f t="shared" si="63"/>
        <v/>
      </c>
      <c r="AP466"/>
    </row>
    <row r="467" spans="36:42">
      <c r="AJ467" s="1">
        <v>467</v>
      </c>
      <c r="AK467" s="1" t="str">
        <f t="shared" si="60"/>
        <v/>
      </c>
      <c r="AL467" s="1" t="str">
        <f t="shared" si="61"/>
        <v/>
      </c>
      <c r="AM467" s="2" t="str">
        <f t="shared" si="64"/>
        <v/>
      </c>
      <c r="AN467" s="2" t="str">
        <f t="shared" si="62"/>
        <v/>
      </c>
      <c r="AO467" s="2" t="str">
        <f t="shared" si="63"/>
        <v/>
      </c>
      <c r="AP467"/>
    </row>
    <row r="468" spans="36:42">
      <c r="AJ468" s="1">
        <v>468</v>
      </c>
      <c r="AK468" s="1" t="str">
        <f t="shared" si="60"/>
        <v/>
      </c>
      <c r="AL468" s="1" t="str">
        <f t="shared" si="61"/>
        <v/>
      </c>
      <c r="AM468" s="2" t="str">
        <f t="shared" si="64"/>
        <v/>
      </c>
      <c r="AN468" s="2" t="str">
        <f t="shared" si="62"/>
        <v/>
      </c>
      <c r="AO468" s="2" t="str">
        <f t="shared" si="63"/>
        <v/>
      </c>
      <c r="AP468"/>
    </row>
    <row r="469" spans="36:42">
      <c r="AJ469" s="1">
        <v>469</v>
      </c>
      <c r="AK469" s="1" t="str">
        <f t="shared" si="60"/>
        <v/>
      </c>
      <c r="AL469" s="1" t="str">
        <f t="shared" si="61"/>
        <v/>
      </c>
      <c r="AM469" s="2" t="str">
        <f t="shared" si="64"/>
        <v/>
      </c>
      <c r="AN469" s="2" t="str">
        <f t="shared" si="62"/>
        <v/>
      </c>
      <c r="AO469" s="2" t="str">
        <f t="shared" si="63"/>
        <v/>
      </c>
      <c r="AP469"/>
    </row>
    <row r="470" spans="36:42">
      <c r="AJ470" s="1">
        <v>470</v>
      </c>
      <c r="AK470" s="1" t="str">
        <f t="shared" si="60"/>
        <v/>
      </c>
      <c r="AL470" s="1" t="str">
        <f t="shared" si="61"/>
        <v/>
      </c>
      <c r="AM470" s="2" t="str">
        <f t="shared" si="64"/>
        <v/>
      </c>
      <c r="AN470" s="2" t="str">
        <f t="shared" si="62"/>
        <v/>
      </c>
      <c r="AO470" s="2" t="str">
        <f t="shared" si="63"/>
        <v/>
      </c>
      <c r="AP470"/>
    </row>
    <row r="471" spans="36:42">
      <c r="AJ471" s="1">
        <v>471</v>
      </c>
      <c r="AK471" s="1" t="str">
        <f t="shared" si="60"/>
        <v/>
      </c>
      <c r="AL471" s="1" t="str">
        <f t="shared" si="61"/>
        <v/>
      </c>
      <c r="AM471" s="2" t="str">
        <f t="shared" si="64"/>
        <v/>
      </c>
      <c r="AN471" s="2" t="str">
        <f t="shared" si="62"/>
        <v/>
      </c>
      <c r="AO471" s="2" t="str">
        <f t="shared" si="63"/>
        <v/>
      </c>
      <c r="AP471"/>
    </row>
    <row r="472" spans="36:42">
      <c r="AJ472" s="1">
        <v>472</v>
      </c>
      <c r="AK472" s="1" t="str">
        <f t="shared" si="60"/>
        <v/>
      </c>
      <c r="AL472" s="1" t="str">
        <f t="shared" si="61"/>
        <v/>
      </c>
      <c r="AM472" s="2" t="str">
        <f t="shared" si="64"/>
        <v/>
      </c>
      <c r="AN472" s="2" t="str">
        <f t="shared" si="62"/>
        <v/>
      </c>
      <c r="AO472" s="2" t="str">
        <f t="shared" si="63"/>
        <v/>
      </c>
      <c r="AP472"/>
    </row>
    <row r="473" spans="36:42">
      <c r="AJ473" s="1">
        <v>473</v>
      </c>
      <c r="AK473" s="1" t="str">
        <f t="shared" si="60"/>
        <v/>
      </c>
      <c r="AL473" s="1" t="str">
        <f t="shared" si="61"/>
        <v/>
      </c>
      <c r="AM473" s="2" t="str">
        <f t="shared" si="64"/>
        <v/>
      </c>
      <c r="AN473" s="2" t="str">
        <f t="shared" si="62"/>
        <v/>
      </c>
      <c r="AO473" s="2" t="str">
        <f t="shared" si="63"/>
        <v/>
      </c>
      <c r="AP473"/>
    </row>
    <row r="474" spans="36:42">
      <c r="AJ474" s="1">
        <v>474</v>
      </c>
      <c r="AK474" s="1" t="str">
        <f t="shared" si="60"/>
        <v/>
      </c>
      <c r="AL474" s="1" t="str">
        <f t="shared" si="61"/>
        <v/>
      </c>
      <c r="AM474" s="2" t="str">
        <f t="shared" si="64"/>
        <v/>
      </c>
      <c r="AN474" s="2" t="str">
        <f t="shared" si="62"/>
        <v/>
      </c>
      <c r="AO474" s="2" t="str">
        <f t="shared" si="63"/>
        <v/>
      </c>
      <c r="AP474"/>
    </row>
    <row r="475" spans="36:42">
      <c r="AJ475" s="1">
        <v>475</v>
      </c>
      <c r="AK475" s="1" t="str">
        <f t="shared" si="60"/>
        <v/>
      </c>
      <c r="AL475" s="1" t="str">
        <f t="shared" si="61"/>
        <v/>
      </c>
      <c r="AM475" s="2" t="str">
        <f t="shared" si="64"/>
        <v/>
      </c>
      <c r="AN475" s="2" t="str">
        <f t="shared" si="62"/>
        <v/>
      </c>
      <c r="AO475" s="2" t="str">
        <f t="shared" si="63"/>
        <v/>
      </c>
      <c r="AP475"/>
    </row>
    <row r="476" spans="36:42">
      <c r="AJ476" s="1">
        <v>476</v>
      </c>
      <c r="AK476" s="1" t="str">
        <f t="shared" si="60"/>
        <v/>
      </c>
      <c r="AL476" s="1" t="str">
        <f t="shared" si="61"/>
        <v/>
      </c>
      <c r="AM476" s="2" t="str">
        <f t="shared" si="64"/>
        <v/>
      </c>
      <c r="AN476" s="2" t="str">
        <f t="shared" si="62"/>
        <v/>
      </c>
      <c r="AO476" s="2" t="str">
        <f t="shared" si="63"/>
        <v/>
      </c>
      <c r="AP476"/>
    </row>
    <row r="477" spans="36:42">
      <c r="AJ477" s="1">
        <v>477</v>
      </c>
      <c r="AK477" s="1" t="str">
        <f t="shared" si="60"/>
        <v/>
      </c>
      <c r="AL477" s="1" t="str">
        <f t="shared" si="61"/>
        <v/>
      </c>
      <c r="AM477" s="2" t="str">
        <f t="shared" si="64"/>
        <v/>
      </c>
      <c r="AN477" s="2" t="str">
        <f t="shared" si="62"/>
        <v/>
      </c>
      <c r="AO477" s="2" t="str">
        <f t="shared" si="63"/>
        <v/>
      </c>
      <c r="AP477"/>
    </row>
    <row r="478" spans="36:42">
      <c r="AJ478" s="1">
        <v>478</v>
      </c>
      <c r="AK478" s="1" t="str">
        <f t="shared" si="60"/>
        <v/>
      </c>
      <c r="AL478" s="1" t="str">
        <f t="shared" si="61"/>
        <v/>
      </c>
      <c r="AM478" s="2" t="str">
        <f t="shared" si="64"/>
        <v/>
      </c>
      <c r="AN478" s="2" t="str">
        <f t="shared" si="62"/>
        <v/>
      </c>
      <c r="AO478" s="2" t="str">
        <f t="shared" si="63"/>
        <v/>
      </c>
      <c r="AP478"/>
    </row>
    <row r="479" spans="36:42">
      <c r="AJ479" s="1">
        <v>479</v>
      </c>
      <c r="AK479" s="1" t="str">
        <f t="shared" si="60"/>
        <v/>
      </c>
      <c r="AL479" s="1" t="str">
        <f t="shared" si="61"/>
        <v/>
      </c>
      <c r="AM479" s="2" t="str">
        <f t="shared" si="64"/>
        <v/>
      </c>
      <c r="AN479" s="2" t="str">
        <f t="shared" si="62"/>
        <v/>
      </c>
      <c r="AO479" s="2" t="str">
        <f t="shared" si="63"/>
        <v/>
      </c>
      <c r="AP479"/>
    </row>
    <row r="480" spans="36:42">
      <c r="AJ480" s="1">
        <v>480</v>
      </c>
      <c r="AK480" s="1" t="str">
        <f t="shared" si="60"/>
        <v/>
      </c>
      <c r="AL480" s="1" t="str">
        <f t="shared" si="61"/>
        <v/>
      </c>
      <c r="AM480" s="2" t="str">
        <f t="shared" si="64"/>
        <v/>
      </c>
      <c r="AN480" s="2" t="str">
        <f t="shared" si="62"/>
        <v/>
      </c>
      <c r="AO480" s="2" t="str">
        <f t="shared" si="63"/>
        <v/>
      </c>
      <c r="AP480"/>
    </row>
    <row r="481" spans="36:42">
      <c r="AJ481" s="1">
        <v>481</v>
      </c>
      <c r="AK481" s="1" t="str">
        <f t="shared" si="60"/>
        <v/>
      </c>
      <c r="AL481" s="1" t="str">
        <f t="shared" si="61"/>
        <v/>
      </c>
      <c r="AM481" s="2" t="str">
        <f t="shared" si="64"/>
        <v/>
      </c>
      <c r="AN481" s="2" t="str">
        <f t="shared" si="62"/>
        <v/>
      </c>
      <c r="AO481" s="2" t="str">
        <f t="shared" si="63"/>
        <v/>
      </c>
      <c r="AP481"/>
    </row>
    <row r="482" spans="36:42">
      <c r="AJ482" s="1">
        <v>482</v>
      </c>
      <c r="AK482" s="1" t="str">
        <f t="shared" si="60"/>
        <v/>
      </c>
      <c r="AL482" s="1" t="str">
        <f t="shared" si="61"/>
        <v/>
      </c>
      <c r="AM482" s="2" t="str">
        <f t="shared" si="64"/>
        <v/>
      </c>
      <c r="AN482" s="2" t="str">
        <f t="shared" si="62"/>
        <v/>
      </c>
      <c r="AO482" s="2" t="str">
        <f t="shared" si="63"/>
        <v/>
      </c>
      <c r="AP482"/>
    </row>
    <row r="483" spans="36:42">
      <c r="AJ483" s="1">
        <v>483</v>
      </c>
      <c r="AK483" s="1" t="str">
        <f t="shared" si="60"/>
        <v/>
      </c>
      <c r="AL483" s="1" t="str">
        <f t="shared" si="61"/>
        <v/>
      </c>
      <c r="AM483" s="2" t="str">
        <f t="shared" si="64"/>
        <v/>
      </c>
      <c r="AN483" s="2" t="str">
        <f t="shared" si="62"/>
        <v/>
      </c>
      <c r="AO483" s="2" t="str">
        <f t="shared" si="63"/>
        <v/>
      </c>
      <c r="AP483"/>
    </row>
    <row r="484" spans="36:42">
      <c r="AJ484" s="1">
        <v>484</v>
      </c>
      <c r="AK484" s="1" t="str">
        <f t="shared" si="60"/>
        <v/>
      </c>
      <c r="AL484" s="1" t="str">
        <f t="shared" si="61"/>
        <v/>
      </c>
      <c r="AM484" s="2" t="str">
        <f t="shared" si="64"/>
        <v/>
      </c>
      <c r="AN484" s="2" t="str">
        <f t="shared" si="62"/>
        <v/>
      </c>
      <c r="AO484" s="2" t="str">
        <f t="shared" si="63"/>
        <v/>
      </c>
      <c r="AP484"/>
    </row>
    <row r="485" spans="36:42">
      <c r="AJ485" s="1">
        <v>485</v>
      </c>
      <c r="AK485" s="1" t="str">
        <f t="shared" si="60"/>
        <v/>
      </c>
      <c r="AL485" s="1" t="str">
        <f t="shared" si="61"/>
        <v/>
      </c>
      <c r="AM485" s="2" t="str">
        <f t="shared" si="64"/>
        <v/>
      </c>
      <c r="AN485" s="2" t="str">
        <f t="shared" si="62"/>
        <v/>
      </c>
      <c r="AO485" s="2" t="str">
        <f t="shared" si="63"/>
        <v/>
      </c>
      <c r="AP485"/>
    </row>
    <row r="486" spans="36:42">
      <c r="AJ486" s="1">
        <v>486</v>
      </c>
      <c r="AK486" s="1" t="str">
        <f t="shared" si="60"/>
        <v/>
      </c>
      <c r="AL486" s="1" t="str">
        <f t="shared" si="61"/>
        <v/>
      </c>
      <c r="AM486" s="2" t="str">
        <f t="shared" si="64"/>
        <v/>
      </c>
      <c r="AN486" s="2" t="str">
        <f t="shared" si="62"/>
        <v/>
      </c>
      <c r="AO486" s="2" t="str">
        <f t="shared" si="63"/>
        <v/>
      </c>
      <c r="AP486"/>
    </row>
    <row r="487" spans="36:42">
      <c r="AJ487" s="1">
        <v>487</v>
      </c>
      <c r="AK487" s="1" t="str">
        <f t="shared" si="60"/>
        <v/>
      </c>
      <c r="AL487" s="1" t="str">
        <f t="shared" si="61"/>
        <v/>
      </c>
      <c r="AM487" s="2" t="str">
        <f t="shared" si="64"/>
        <v/>
      </c>
      <c r="AN487" s="2" t="str">
        <f t="shared" si="62"/>
        <v/>
      </c>
      <c r="AO487" s="2" t="str">
        <f t="shared" si="63"/>
        <v/>
      </c>
      <c r="AP487"/>
    </row>
    <row r="488" spans="36:42">
      <c r="AJ488" s="1">
        <v>488</v>
      </c>
      <c r="AK488" s="1" t="str">
        <f t="shared" si="60"/>
        <v/>
      </c>
      <c r="AL488" s="1" t="str">
        <f t="shared" si="61"/>
        <v/>
      </c>
      <c r="AM488" s="2" t="str">
        <f t="shared" si="64"/>
        <v/>
      </c>
      <c r="AN488" s="2" t="str">
        <f t="shared" si="62"/>
        <v/>
      </c>
      <c r="AO488" s="2" t="str">
        <f t="shared" si="63"/>
        <v/>
      </c>
      <c r="AP488"/>
    </row>
    <row r="489" spans="36:42">
      <c r="AJ489" s="1">
        <v>489</v>
      </c>
      <c r="AK489" s="1" t="str">
        <f t="shared" si="60"/>
        <v/>
      </c>
      <c r="AL489" s="1" t="str">
        <f t="shared" si="61"/>
        <v/>
      </c>
      <c r="AM489" s="2" t="str">
        <f t="shared" si="64"/>
        <v/>
      </c>
      <c r="AN489" s="2" t="str">
        <f t="shared" si="62"/>
        <v/>
      </c>
      <c r="AO489" s="2" t="str">
        <f t="shared" si="63"/>
        <v/>
      </c>
      <c r="AP489"/>
    </row>
    <row r="490" spans="36:42">
      <c r="AJ490" s="1">
        <v>490</v>
      </c>
      <c r="AK490" s="1" t="str">
        <f t="shared" si="60"/>
        <v/>
      </c>
      <c r="AL490" s="1" t="str">
        <f t="shared" si="61"/>
        <v/>
      </c>
      <c r="AM490" s="2" t="str">
        <f t="shared" si="64"/>
        <v/>
      </c>
      <c r="AN490" s="2" t="str">
        <f t="shared" si="62"/>
        <v/>
      </c>
      <c r="AO490" s="2" t="str">
        <f t="shared" si="63"/>
        <v/>
      </c>
      <c r="AP490"/>
    </row>
    <row r="491" spans="36:42">
      <c r="AJ491" s="1">
        <v>491</v>
      </c>
      <c r="AK491" s="1" t="str">
        <f t="shared" si="60"/>
        <v/>
      </c>
      <c r="AL491" s="1" t="str">
        <f t="shared" si="61"/>
        <v/>
      </c>
      <c r="AM491" s="2" t="str">
        <f t="shared" si="64"/>
        <v/>
      </c>
      <c r="AN491" s="2" t="str">
        <f t="shared" si="62"/>
        <v/>
      </c>
      <c r="AO491" s="2" t="str">
        <f t="shared" si="63"/>
        <v/>
      </c>
      <c r="AP491"/>
    </row>
    <row r="492" spans="36:42">
      <c r="AJ492" s="1">
        <v>492</v>
      </c>
      <c r="AK492" s="1" t="str">
        <f t="shared" si="60"/>
        <v/>
      </c>
      <c r="AL492" s="1" t="str">
        <f t="shared" si="61"/>
        <v/>
      </c>
      <c r="AM492" s="2" t="str">
        <f t="shared" si="64"/>
        <v/>
      </c>
      <c r="AN492" s="2" t="str">
        <f t="shared" si="62"/>
        <v/>
      </c>
      <c r="AO492" s="2" t="str">
        <f t="shared" si="63"/>
        <v/>
      </c>
      <c r="AP492"/>
    </row>
    <row r="493" spans="36:42">
      <c r="AJ493" s="1">
        <v>493</v>
      </c>
      <c r="AK493" s="1" t="str">
        <f t="shared" si="60"/>
        <v/>
      </c>
      <c r="AL493" s="1" t="str">
        <f t="shared" si="61"/>
        <v/>
      </c>
      <c r="AM493" s="2" t="str">
        <f t="shared" si="64"/>
        <v/>
      </c>
      <c r="AN493" s="2" t="str">
        <f t="shared" si="62"/>
        <v/>
      </c>
      <c r="AO493" s="2" t="str">
        <f t="shared" si="63"/>
        <v/>
      </c>
      <c r="AP493"/>
    </row>
    <row r="494" spans="36:42">
      <c r="AJ494" s="1">
        <v>494</v>
      </c>
      <c r="AK494" s="1" t="str">
        <f t="shared" si="60"/>
        <v/>
      </c>
      <c r="AL494" s="1" t="str">
        <f t="shared" si="61"/>
        <v/>
      </c>
      <c r="AM494" s="2" t="str">
        <f t="shared" si="64"/>
        <v/>
      </c>
      <c r="AN494" s="2" t="str">
        <f t="shared" si="62"/>
        <v/>
      </c>
      <c r="AO494" s="2" t="str">
        <f t="shared" si="63"/>
        <v/>
      </c>
      <c r="AP494"/>
    </row>
    <row r="495" spans="36:42">
      <c r="AJ495" s="1">
        <v>495</v>
      </c>
      <c r="AK495" s="1" t="str">
        <f t="shared" si="60"/>
        <v/>
      </c>
      <c r="AL495" s="1" t="str">
        <f t="shared" si="61"/>
        <v/>
      </c>
      <c r="AM495" s="2" t="str">
        <f t="shared" si="64"/>
        <v/>
      </c>
      <c r="AN495" s="2" t="str">
        <f t="shared" si="62"/>
        <v/>
      </c>
      <c r="AO495" s="2" t="str">
        <f t="shared" si="63"/>
        <v/>
      </c>
      <c r="AP495"/>
    </row>
    <row r="496" spans="36:42">
      <c r="AJ496" s="1">
        <v>496</v>
      </c>
      <c r="AK496" s="1" t="str">
        <f t="shared" si="60"/>
        <v/>
      </c>
      <c r="AL496" s="1" t="str">
        <f t="shared" si="61"/>
        <v/>
      </c>
      <c r="AM496" s="2" t="str">
        <f t="shared" si="64"/>
        <v/>
      </c>
      <c r="AN496" s="2" t="str">
        <f t="shared" si="62"/>
        <v/>
      </c>
      <c r="AO496" s="2" t="str">
        <f t="shared" si="63"/>
        <v/>
      </c>
      <c r="AP496"/>
    </row>
    <row r="497" spans="36:42">
      <c r="AJ497" s="1">
        <v>497</v>
      </c>
      <c r="AK497" s="1" t="str">
        <f t="shared" si="60"/>
        <v/>
      </c>
      <c r="AL497" s="1" t="str">
        <f t="shared" si="61"/>
        <v/>
      </c>
      <c r="AM497" s="2" t="str">
        <f t="shared" si="64"/>
        <v/>
      </c>
      <c r="AN497" s="2" t="str">
        <f t="shared" si="62"/>
        <v/>
      </c>
      <c r="AO497" s="2" t="str">
        <f t="shared" si="63"/>
        <v/>
      </c>
      <c r="AP497"/>
    </row>
    <row r="498" spans="36:42">
      <c r="AJ498" s="1">
        <v>498</v>
      </c>
      <c r="AK498" s="1" t="str">
        <f t="shared" si="60"/>
        <v/>
      </c>
      <c r="AL498" s="1" t="str">
        <f t="shared" si="61"/>
        <v/>
      </c>
      <c r="AM498" s="2" t="str">
        <f t="shared" si="64"/>
        <v/>
      </c>
      <c r="AN498" s="2" t="str">
        <f t="shared" si="62"/>
        <v/>
      </c>
      <c r="AO498" s="2" t="str">
        <f t="shared" si="63"/>
        <v/>
      </c>
      <c r="AP498"/>
    </row>
    <row r="499" spans="36:42">
      <c r="AJ499" s="1">
        <v>499</v>
      </c>
      <c r="AK499" s="1" t="str">
        <f t="shared" si="60"/>
        <v/>
      </c>
      <c r="AL499" s="1" t="str">
        <f t="shared" si="61"/>
        <v/>
      </c>
      <c r="AM499" s="2" t="str">
        <f t="shared" si="64"/>
        <v/>
      </c>
      <c r="AN499" s="2" t="str">
        <f t="shared" si="62"/>
        <v/>
      </c>
      <c r="AO499" s="2" t="str">
        <f t="shared" si="63"/>
        <v/>
      </c>
      <c r="AP499"/>
    </row>
    <row r="500" spans="36:42">
      <c r="AJ500" s="1">
        <v>500</v>
      </c>
      <c r="AK500" s="1" t="str">
        <f t="shared" si="60"/>
        <v/>
      </c>
      <c r="AL500" s="1" t="str">
        <f t="shared" si="61"/>
        <v/>
      </c>
      <c r="AM500" s="2" t="str">
        <f t="shared" si="64"/>
        <v/>
      </c>
      <c r="AN500" s="2" t="str">
        <f t="shared" si="62"/>
        <v/>
      </c>
      <c r="AO500" s="2" t="str">
        <f t="shared" si="63"/>
        <v/>
      </c>
      <c r="AP500"/>
    </row>
    <row r="501" spans="36:42">
      <c r="AJ501" s="1">
        <v>501</v>
      </c>
      <c r="AK501" s="1" t="str">
        <f t="shared" si="60"/>
        <v/>
      </c>
      <c r="AL501" s="1" t="str">
        <f t="shared" si="61"/>
        <v/>
      </c>
      <c r="AM501" s="2" t="str">
        <f t="shared" si="64"/>
        <v/>
      </c>
      <c r="AN501" s="2" t="str">
        <f t="shared" si="62"/>
        <v/>
      </c>
      <c r="AO501" s="2" t="str">
        <f t="shared" si="63"/>
        <v/>
      </c>
      <c r="AP501"/>
    </row>
    <row r="502" spans="36:42">
      <c r="AJ502" s="1">
        <v>502</v>
      </c>
      <c r="AK502" s="1" t="str">
        <f t="shared" si="60"/>
        <v/>
      </c>
      <c r="AL502" s="1" t="str">
        <f t="shared" si="61"/>
        <v/>
      </c>
      <c r="AM502" s="2" t="str">
        <f t="shared" si="64"/>
        <v/>
      </c>
      <c r="AN502" s="2" t="str">
        <f t="shared" si="62"/>
        <v/>
      </c>
      <c r="AO502" s="2" t="str">
        <f t="shared" si="63"/>
        <v/>
      </c>
      <c r="AP502"/>
    </row>
    <row r="503" spans="36:42">
      <c r="AJ503" s="1">
        <v>503</v>
      </c>
      <c r="AK503" s="1" t="str">
        <f t="shared" si="60"/>
        <v/>
      </c>
      <c r="AL503" s="1" t="str">
        <f t="shared" si="61"/>
        <v/>
      </c>
      <c r="AM503" s="2" t="str">
        <f t="shared" si="64"/>
        <v/>
      </c>
      <c r="AN503" s="2" t="str">
        <f t="shared" si="62"/>
        <v/>
      </c>
      <c r="AO503" s="2" t="str">
        <f t="shared" si="63"/>
        <v/>
      </c>
      <c r="AP503"/>
    </row>
    <row r="504" spans="36:42">
      <c r="AJ504" s="1">
        <v>504</v>
      </c>
      <c r="AK504" s="1" t="str">
        <f t="shared" si="60"/>
        <v/>
      </c>
      <c r="AL504" s="1" t="str">
        <f t="shared" si="61"/>
        <v/>
      </c>
      <c r="AM504" s="2" t="str">
        <f t="shared" si="64"/>
        <v/>
      </c>
      <c r="AN504" s="2" t="str">
        <f t="shared" si="62"/>
        <v/>
      </c>
      <c r="AO504" s="2" t="str">
        <f t="shared" si="63"/>
        <v/>
      </c>
      <c r="AP504"/>
    </row>
    <row r="505" spans="36:42">
      <c r="AJ505" s="1">
        <v>505</v>
      </c>
      <c r="AK505" s="1" t="str">
        <f t="shared" si="60"/>
        <v/>
      </c>
      <c r="AL505" s="1" t="str">
        <f t="shared" si="61"/>
        <v/>
      </c>
      <c r="AM505" s="2" t="str">
        <f t="shared" si="64"/>
        <v/>
      </c>
      <c r="AN505" s="2" t="str">
        <f t="shared" si="62"/>
        <v/>
      </c>
      <c r="AO505" s="2" t="str">
        <f t="shared" si="63"/>
        <v/>
      </c>
      <c r="AP505"/>
    </row>
    <row r="506" spans="36:42">
      <c r="AJ506" s="1">
        <v>506</v>
      </c>
      <c r="AK506" s="1" t="str">
        <f t="shared" si="60"/>
        <v/>
      </c>
      <c r="AL506" s="1" t="str">
        <f t="shared" si="61"/>
        <v/>
      </c>
      <c r="AM506" s="2" t="str">
        <f t="shared" si="64"/>
        <v/>
      </c>
      <c r="AN506" s="2" t="str">
        <f t="shared" si="62"/>
        <v/>
      </c>
      <c r="AO506" s="2" t="str">
        <f t="shared" si="63"/>
        <v/>
      </c>
      <c r="AP506"/>
    </row>
    <row r="507" spans="36:42">
      <c r="AJ507" s="1">
        <v>507</v>
      </c>
      <c r="AK507" s="1" t="str">
        <f t="shared" si="60"/>
        <v/>
      </c>
      <c r="AL507" s="1" t="str">
        <f t="shared" si="61"/>
        <v/>
      </c>
      <c r="AM507" s="2" t="str">
        <f t="shared" si="64"/>
        <v/>
      </c>
      <c r="AN507" s="2" t="str">
        <f t="shared" si="62"/>
        <v/>
      </c>
      <c r="AO507" s="2" t="str">
        <f t="shared" si="63"/>
        <v/>
      </c>
      <c r="AP507"/>
    </row>
    <row r="508" spans="36:42">
      <c r="AJ508" s="1">
        <v>508</v>
      </c>
      <c r="AK508" s="1" t="str">
        <f t="shared" si="60"/>
        <v/>
      </c>
      <c r="AL508" s="1" t="str">
        <f t="shared" si="61"/>
        <v/>
      </c>
      <c r="AM508" s="2" t="str">
        <f t="shared" si="64"/>
        <v/>
      </c>
      <c r="AN508" s="2" t="str">
        <f t="shared" si="62"/>
        <v/>
      </c>
      <c r="AO508" s="2" t="str">
        <f t="shared" si="63"/>
        <v/>
      </c>
      <c r="AP508"/>
    </row>
    <row r="509" spans="36:42">
      <c r="AJ509" s="1">
        <v>509</v>
      </c>
      <c r="AK509" s="1" t="str">
        <f t="shared" si="60"/>
        <v/>
      </c>
      <c r="AL509" s="1" t="str">
        <f t="shared" si="61"/>
        <v/>
      </c>
      <c r="AM509" s="2" t="str">
        <f t="shared" si="64"/>
        <v/>
      </c>
      <c r="AN509" s="2" t="str">
        <f t="shared" si="62"/>
        <v/>
      </c>
      <c r="AO509" s="2" t="str">
        <f t="shared" si="63"/>
        <v/>
      </c>
      <c r="AP509"/>
    </row>
    <row r="510" spans="36:42">
      <c r="AJ510" s="1">
        <v>510</v>
      </c>
      <c r="AK510" s="1" t="str">
        <f t="shared" si="60"/>
        <v/>
      </c>
      <c r="AL510" s="1" t="str">
        <f t="shared" si="61"/>
        <v/>
      </c>
      <c r="AM510" s="2" t="str">
        <f t="shared" si="64"/>
        <v/>
      </c>
      <c r="AN510" s="2" t="str">
        <f t="shared" si="62"/>
        <v/>
      </c>
      <c r="AO510" s="2" t="str">
        <f t="shared" si="63"/>
        <v/>
      </c>
      <c r="AP510"/>
    </row>
    <row r="511" spans="36:42">
      <c r="AJ511" s="1">
        <v>511</v>
      </c>
      <c r="AK511" s="1" t="str">
        <f t="shared" si="60"/>
        <v/>
      </c>
      <c r="AL511" s="1" t="str">
        <f t="shared" si="61"/>
        <v/>
      </c>
      <c r="AM511" s="2" t="str">
        <f t="shared" si="64"/>
        <v/>
      </c>
      <c r="AN511" s="2" t="str">
        <f t="shared" si="62"/>
        <v/>
      </c>
      <c r="AO511" s="2" t="str">
        <f t="shared" si="63"/>
        <v/>
      </c>
      <c r="AP511"/>
    </row>
    <row r="512" spans="36:42">
      <c r="AJ512" s="1">
        <v>512</v>
      </c>
      <c r="AK512" s="1" t="str">
        <f t="shared" si="60"/>
        <v/>
      </c>
      <c r="AL512" s="1" t="str">
        <f t="shared" si="61"/>
        <v/>
      </c>
      <c r="AM512" s="2" t="str">
        <f t="shared" si="64"/>
        <v/>
      </c>
      <c r="AN512" s="2" t="str">
        <f t="shared" si="62"/>
        <v/>
      </c>
      <c r="AO512" s="2" t="str">
        <f t="shared" si="63"/>
        <v/>
      </c>
      <c r="AP512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2BD187-994B-4789-86B5-E90ED504AC76}">
  <dimension ref="A1:GC128"/>
  <sheetViews>
    <sheetView zoomScale="70" zoomScaleNormal="70" workbookViewId="0">
      <selection activeCell="AK9" sqref="AK9"/>
    </sheetView>
  </sheetViews>
  <sheetFormatPr defaultRowHeight="15"/>
  <cols>
    <col min="2" max="2" width="77.42578125" bestFit="1" customWidth="1"/>
    <col min="3" max="3" width="60.140625" bestFit="1" customWidth="1"/>
    <col min="4" max="5" width="60.140625" customWidth="1"/>
    <col min="6" max="6" width="73.140625" bestFit="1" customWidth="1"/>
    <col min="7" max="7" width="21.85546875" bestFit="1" customWidth="1"/>
    <col min="8" max="8" width="48.42578125" customWidth="1"/>
    <col min="9" max="9" width="49.7109375" bestFit="1" customWidth="1"/>
    <col min="10" max="10" width="38.28515625" bestFit="1" customWidth="1"/>
    <col min="11" max="11" width="76.5703125" bestFit="1" customWidth="1"/>
    <col min="12" max="12" width="16.42578125" bestFit="1" customWidth="1"/>
    <col min="13" max="13" width="16.42578125" customWidth="1"/>
    <col min="14" max="14" width="76.5703125" bestFit="1" customWidth="1"/>
    <col min="15" max="15" width="56.7109375" customWidth="1"/>
    <col min="16" max="16" width="45.85546875" bestFit="1" customWidth="1"/>
    <col min="17" max="17" width="45.85546875" customWidth="1"/>
    <col min="18" max="18" width="31.140625" bestFit="1" customWidth="1"/>
    <col min="19" max="33" width="31.140625" customWidth="1"/>
    <col min="34" max="34" width="44.28515625" bestFit="1" customWidth="1"/>
    <col min="35" max="35" width="37.85546875" bestFit="1" customWidth="1"/>
    <col min="36" max="36" width="51.140625" customWidth="1"/>
    <col min="37" max="37" width="49.5703125" bestFit="1" customWidth="1"/>
    <col min="38" max="38" width="24.85546875" bestFit="1" customWidth="1"/>
    <col min="39" max="53" width="24.85546875" customWidth="1"/>
    <col min="54" max="54" width="24.85546875" style="30" customWidth="1"/>
    <col min="55" max="55" width="20.85546875" customWidth="1"/>
    <col min="56" max="63" width="27.28515625" customWidth="1"/>
    <col min="64" max="64" width="24.85546875" style="30" customWidth="1"/>
    <col min="65" max="65" width="13.42578125" bestFit="1" customWidth="1"/>
    <col min="66" max="66" width="18.140625" bestFit="1" customWidth="1"/>
    <col min="67" max="73" width="18.140625" customWidth="1"/>
    <col min="74" max="74" width="24.85546875" style="30" customWidth="1"/>
    <col min="75" max="75" width="18" bestFit="1" customWidth="1"/>
    <col min="76" max="83" width="18" customWidth="1"/>
    <col min="84" max="84" width="24.85546875" style="30" customWidth="1"/>
    <col min="85" max="85" width="28.42578125" bestFit="1" customWidth="1"/>
    <col min="86" max="86" width="18.140625" bestFit="1" customWidth="1"/>
    <col min="94" max="94" width="26.7109375" style="30" bestFit="1" customWidth="1"/>
    <col min="100" max="102" width="31.28515625" style="31" bestFit="1" customWidth="1"/>
    <col min="109" max="109" width="86.85546875" bestFit="1" customWidth="1"/>
    <col min="125" max="125" width="62.42578125" style="60" customWidth="1"/>
    <col min="126" max="126" width="18.140625" style="32" bestFit="1" customWidth="1"/>
    <col min="127" max="127" width="14.42578125" style="32" bestFit="1" customWidth="1"/>
    <col min="128" max="134" width="14.42578125" style="32" customWidth="1"/>
  </cols>
  <sheetData>
    <row r="1" spans="1:133" s="32" customFormat="1" ht="23.25">
      <c r="A1"/>
      <c r="B1" s="24" t="s">
        <v>82</v>
      </c>
      <c r="C1" s="24">
        <v>0.05</v>
      </c>
      <c r="D1" s="26"/>
      <c r="E1" s="24" t="s">
        <v>29</v>
      </c>
      <c r="F1" s="24"/>
      <c r="G1" s="26"/>
      <c r="H1" s="26"/>
      <c r="I1" s="26"/>
      <c r="J1" s="26"/>
      <c r="K1" s="26"/>
      <c r="L1"/>
      <c r="M1"/>
      <c r="N1" s="26"/>
      <c r="O1" s="26"/>
      <c r="P1" s="26"/>
      <c r="Q1" s="26"/>
      <c r="R1" s="12"/>
      <c r="S1" s="12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 s="29" t="s">
        <v>83</v>
      </c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 s="30"/>
      <c r="BC1"/>
      <c r="BD1"/>
      <c r="BE1"/>
      <c r="BF1"/>
      <c r="BG1"/>
      <c r="BH1"/>
      <c r="BI1"/>
      <c r="BJ1"/>
      <c r="BK1"/>
      <c r="BL1" s="30"/>
      <c r="BM1"/>
      <c r="BN1"/>
      <c r="BO1"/>
      <c r="BP1"/>
      <c r="BQ1"/>
      <c r="BR1"/>
      <c r="BS1"/>
      <c r="BT1"/>
      <c r="BU1"/>
      <c r="BV1" s="30"/>
      <c r="BW1"/>
      <c r="BX1"/>
      <c r="BY1"/>
      <c r="BZ1"/>
      <c r="CA1"/>
      <c r="CB1"/>
      <c r="CC1"/>
      <c r="CD1"/>
      <c r="CE1"/>
      <c r="CF1" s="30"/>
      <c r="CG1"/>
      <c r="CH1"/>
      <c r="CI1"/>
      <c r="CJ1"/>
      <c r="CK1"/>
      <c r="CL1"/>
      <c r="CM1"/>
      <c r="CN1"/>
      <c r="CO1"/>
      <c r="CP1" s="30"/>
      <c r="CQ1"/>
      <c r="CR1"/>
      <c r="CS1"/>
      <c r="CT1"/>
      <c r="CU1"/>
      <c r="CV1" s="31"/>
      <c r="CW1" s="31"/>
      <c r="CX1" s="3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 s="60"/>
    </row>
    <row r="2" spans="1:133" s="32" customFormat="1">
      <c r="A2"/>
      <c r="B2" s="24" t="s">
        <v>84</v>
      </c>
      <c r="C2" s="25">
        <f>0.001</f>
        <v>1E-3</v>
      </c>
      <c r="D2" s="33"/>
      <c r="E2" s="24" t="s">
        <v>5</v>
      </c>
      <c r="F2" s="24">
        <f>'Mnova DHB (CD3CN-H2O)'!I3</f>
        <v>0.75</v>
      </c>
      <c r="G2" s="33"/>
      <c r="H2" s="33"/>
      <c r="I2" s="33"/>
      <c r="J2" s="26"/>
      <c r="K2" s="26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 s="26"/>
      <c r="AJ2" s="34" t="s">
        <v>85</v>
      </c>
      <c r="AK2" s="12" t="s">
        <v>86</v>
      </c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 s="30"/>
      <c r="BC2"/>
      <c r="BD2"/>
      <c r="BE2"/>
      <c r="BF2"/>
      <c r="BG2"/>
      <c r="BH2"/>
      <c r="BI2"/>
      <c r="BJ2"/>
      <c r="BK2"/>
      <c r="BL2" s="30"/>
      <c r="BM2"/>
      <c r="BN2"/>
      <c r="BO2"/>
      <c r="BP2"/>
      <c r="BQ2"/>
      <c r="BR2"/>
      <c r="BS2"/>
      <c r="BT2"/>
      <c r="BU2"/>
      <c r="BV2" s="30"/>
      <c r="BW2"/>
      <c r="BX2"/>
      <c r="BY2"/>
      <c r="BZ2"/>
      <c r="CA2"/>
      <c r="CB2"/>
      <c r="CC2"/>
      <c r="CD2"/>
      <c r="CE2"/>
      <c r="CF2" s="30"/>
      <c r="CG2"/>
      <c r="CH2"/>
      <c r="CI2"/>
      <c r="CJ2"/>
      <c r="CK2"/>
      <c r="CL2"/>
      <c r="CM2"/>
      <c r="CN2"/>
      <c r="CO2"/>
      <c r="CP2" s="30"/>
      <c r="CQ2"/>
      <c r="CR2"/>
      <c r="CS2"/>
      <c r="CT2"/>
      <c r="CU2"/>
      <c r="CV2" s="31"/>
      <c r="CW2" s="31"/>
      <c r="CX2" s="31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 s="60"/>
    </row>
    <row r="3" spans="1:133" s="32" customFormat="1">
      <c r="A3"/>
      <c r="B3" s="24" t="s">
        <v>87</v>
      </c>
      <c r="C3" s="25">
        <v>5.0000000000000001E-3</v>
      </c>
      <c r="D3" s="33"/>
      <c r="E3" s="24" t="s">
        <v>6</v>
      </c>
      <c r="F3" s="24">
        <f>'Mnova DHB (CD3CN-H2O)'!I4</f>
        <v>4.45</v>
      </c>
      <c r="G3" s="33"/>
      <c r="H3" s="33"/>
      <c r="I3" s="33"/>
      <c r="J3" s="26"/>
      <c r="K3" s="26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 s="35" t="s">
        <v>88</v>
      </c>
      <c r="AJ3" s="34">
        <f>'Mnova Triazole (CD3CN-H2O)'!M6</f>
        <v>0.39728432038442185</v>
      </c>
      <c r="AK3" s="3">
        <f ca="1">'Mnova Triazole (CD3CN-H2O)'!L2</f>
        <v>0.41247060916055256</v>
      </c>
      <c r="AL3" s="3"/>
      <c r="AM3" s="3"/>
      <c r="AN3" s="3"/>
      <c r="AO3" s="3"/>
      <c r="AP3" s="3"/>
      <c r="AQ3" s="3"/>
      <c r="AR3" s="3"/>
      <c r="AS3"/>
      <c r="AT3"/>
      <c r="AU3"/>
      <c r="AV3"/>
      <c r="AW3"/>
      <c r="AX3"/>
      <c r="AY3"/>
      <c r="AZ3"/>
      <c r="BA3"/>
      <c r="BB3" s="30"/>
      <c r="BC3"/>
      <c r="BD3"/>
      <c r="BE3"/>
      <c r="BF3"/>
      <c r="BG3"/>
      <c r="BH3"/>
      <c r="BI3"/>
      <c r="BJ3"/>
      <c r="BK3"/>
      <c r="BL3" s="30"/>
      <c r="BM3"/>
      <c r="BN3"/>
      <c r="BO3"/>
      <c r="BP3"/>
      <c r="BQ3"/>
      <c r="BR3"/>
      <c r="BS3"/>
      <c r="BT3"/>
      <c r="BU3"/>
      <c r="BV3" s="30"/>
      <c r="BW3"/>
      <c r="BX3"/>
      <c r="BY3"/>
      <c r="BZ3"/>
      <c r="CA3"/>
      <c r="CB3"/>
      <c r="CC3"/>
      <c r="CD3"/>
      <c r="CE3"/>
      <c r="CF3" s="30"/>
      <c r="CG3"/>
      <c r="CH3"/>
      <c r="CI3"/>
      <c r="CJ3"/>
      <c r="CK3"/>
      <c r="CL3"/>
      <c r="CM3"/>
      <c r="CN3"/>
      <c r="CO3"/>
      <c r="CP3" s="30"/>
      <c r="CQ3"/>
      <c r="CR3"/>
      <c r="CS3"/>
      <c r="CT3"/>
      <c r="CU3"/>
      <c r="CV3" s="31"/>
      <c r="CW3" s="31"/>
      <c r="CX3" s="31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 s="60"/>
    </row>
    <row r="4" spans="1:133" s="32" customFormat="1">
      <c r="A4"/>
      <c r="B4" s="33"/>
      <c r="C4" s="33"/>
      <c r="D4" s="33"/>
      <c r="E4" s="33"/>
      <c r="F4" s="33"/>
      <c r="G4" s="33"/>
      <c r="H4" s="33"/>
      <c r="I4" s="33"/>
      <c r="J4" s="33"/>
      <c r="K4" s="33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 s="3" t="s">
        <v>89</v>
      </c>
      <c r="AJ4" s="34">
        <f>'Mnova DHB (CD3CN-H2O)'!O3</f>
        <v>1.5440743021865231</v>
      </c>
      <c r="AK4" s="3">
        <f>'Mnova Triazole (CD3CN-H2O)'!L3</f>
        <v>2.3327327000192883</v>
      </c>
      <c r="AL4" s="3"/>
      <c r="AM4" s="3"/>
      <c r="AN4" s="3"/>
      <c r="AO4" s="3"/>
      <c r="AP4" s="3"/>
      <c r="AQ4" s="3"/>
      <c r="AR4" s="3"/>
      <c r="AS4"/>
      <c r="AT4"/>
      <c r="AU4"/>
      <c r="AV4"/>
      <c r="AW4"/>
      <c r="AX4"/>
      <c r="AY4"/>
      <c r="AZ4"/>
      <c r="BA4"/>
      <c r="BB4" s="30"/>
      <c r="BC4"/>
      <c r="BD4"/>
      <c r="BE4"/>
      <c r="BF4"/>
      <c r="BG4"/>
      <c r="BH4"/>
      <c r="BI4"/>
      <c r="BJ4"/>
      <c r="BK4"/>
      <c r="BL4" s="30"/>
      <c r="BM4"/>
      <c r="BN4"/>
      <c r="BO4"/>
      <c r="BP4"/>
      <c r="BQ4"/>
      <c r="BR4"/>
      <c r="BS4"/>
      <c r="BT4"/>
      <c r="BU4"/>
      <c r="BV4" s="30"/>
      <c r="BW4"/>
      <c r="BX4"/>
      <c r="BY4"/>
      <c r="BZ4"/>
      <c r="CA4"/>
      <c r="CB4"/>
      <c r="CC4"/>
      <c r="CD4"/>
      <c r="CE4"/>
      <c r="CF4" s="30"/>
      <c r="CG4"/>
      <c r="CH4"/>
      <c r="CI4"/>
      <c r="CJ4"/>
      <c r="CK4"/>
      <c r="CL4"/>
      <c r="CM4"/>
      <c r="CN4"/>
      <c r="CO4"/>
      <c r="CP4" s="30"/>
      <c r="CQ4"/>
      <c r="CR4"/>
      <c r="CS4"/>
      <c r="CT4"/>
      <c r="CU4"/>
      <c r="CV4" s="31"/>
      <c r="CW4" s="31"/>
      <c r="CX4" s="31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 s="60"/>
    </row>
    <row r="5" spans="1:133" s="32" customFormat="1">
      <c r="A5"/>
      <c r="B5" s="33"/>
      <c r="C5" s="33"/>
      <c r="D5" s="33"/>
      <c r="E5" s="33"/>
      <c r="F5" s="33" t="s">
        <v>90</v>
      </c>
      <c r="G5" s="33">
        <v>0.4</v>
      </c>
      <c r="H5" s="33"/>
      <c r="I5" s="33"/>
      <c r="J5" s="33"/>
      <c r="K5" s="33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 s="35" t="s">
        <v>91</v>
      </c>
      <c r="AJ5" s="34">
        <f>'Mnova DHB (CD3CN-H2O)'!O4</f>
        <v>6.4999071262392247</v>
      </c>
      <c r="AK5" s="3">
        <f>'Mnova Triazole (CD3CN-H2O)'!L4</f>
        <v>9.1539547252630218</v>
      </c>
      <c r="AL5" s="3"/>
      <c r="AM5" s="3"/>
      <c r="AN5" s="3"/>
      <c r="AO5" s="3"/>
      <c r="AP5" s="3"/>
      <c r="AQ5" s="3"/>
      <c r="AR5" s="3"/>
      <c r="AS5"/>
      <c r="AT5"/>
      <c r="AU5"/>
      <c r="AV5"/>
      <c r="AW5"/>
      <c r="AX5"/>
      <c r="AY5"/>
      <c r="AZ5"/>
      <c r="BA5"/>
      <c r="BB5" s="30"/>
      <c r="BC5"/>
      <c r="BD5"/>
      <c r="BE5"/>
      <c r="BF5"/>
      <c r="BG5"/>
      <c r="BH5"/>
      <c r="BI5"/>
      <c r="BJ5"/>
      <c r="BK5"/>
      <c r="BL5" s="30"/>
      <c r="BM5"/>
      <c r="BN5"/>
      <c r="BO5"/>
      <c r="BP5"/>
      <c r="BQ5"/>
      <c r="BR5"/>
      <c r="BS5"/>
      <c r="BT5"/>
      <c r="BU5"/>
      <c r="BV5" s="30"/>
      <c r="BW5"/>
      <c r="BX5"/>
      <c r="BY5"/>
      <c r="BZ5"/>
      <c r="CA5"/>
      <c r="CB5"/>
      <c r="CC5"/>
      <c r="CD5"/>
      <c r="CE5"/>
      <c r="CF5" s="30"/>
      <c r="CG5"/>
      <c r="CH5"/>
      <c r="CI5"/>
      <c r="CJ5"/>
      <c r="CK5"/>
      <c r="CL5"/>
      <c r="CM5"/>
      <c r="CN5"/>
      <c r="CO5"/>
      <c r="CP5" s="30"/>
      <c r="CQ5"/>
      <c r="CR5"/>
      <c r="CS5"/>
      <c r="CT5"/>
      <c r="CU5"/>
      <c r="CV5" s="31"/>
      <c r="CW5" s="31"/>
      <c r="CX5" s="31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 s="60"/>
    </row>
    <row r="6" spans="1:133" s="32" customFormat="1" ht="21.75">
      <c r="A6"/>
      <c r="B6" t="s">
        <v>92</v>
      </c>
      <c r="C6">
        <v>0</v>
      </c>
      <c r="D6"/>
      <c r="E6"/>
      <c r="F6" s="36" t="s">
        <v>93</v>
      </c>
      <c r="G6" s="10">
        <f ca="1">MAX(AJ3:AR3)+DF13</f>
        <v>0.42344919175476747</v>
      </c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 s="35" t="s">
        <v>94</v>
      </c>
      <c r="AJ6" s="34">
        <f>'Mnova DHB (CD3CN-H2O)'!O5</f>
        <v>6.3680332041534697</v>
      </c>
      <c r="AK6" s="6">
        <v>8.3284570000000002</v>
      </c>
      <c r="AL6" s="3"/>
      <c r="AM6" s="3"/>
      <c r="AN6" s="3"/>
      <c r="AO6" s="3"/>
      <c r="AP6" s="3"/>
      <c r="AQ6" s="3"/>
      <c r="AR6" s="3"/>
      <c r="AS6"/>
      <c r="AT6"/>
      <c r="AU6"/>
      <c r="AV6"/>
      <c r="AW6"/>
      <c r="AX6"/>
      <c r="AY6"/>
      <c r="AZ6"/>
      <c r="BA6"/>
      <c r="BB6" s="30"/>
      <c r="BC6"/>
      <c r="BD6"/>
      <c r="BE6"/>
      <c r="BF6"/>
      <c r="BG6"/>
      <c r="BH6"/>
      <c r="BI6"/>
      <c r="BJ6"/>
      <c r="BK6"/>
      <c r="BL6" s="30"/>
      <c r="BM6"/>
      <c r="BN6"/>
      <c r="BO6"/>
      <c r="BP6"/>
      <c r="BQ6"/>
      <c r="BR6"/>
      <c r="BS6"/>
      <c r="BT6"/>
      <c r="BU6"/>
      <c r="BV6" s="30"/>
      <c r="BW6"/>
      <c r="BX6"/>
      <c r="BY6"/>
      <c r="BZ6"/>
      <c r="CA6"/>
      <c r="CB6"/>
      <c r="CC6"/>
      <c r="CD6"/>
      <c r="CE6"/>
      <c r="CF6" s="30"/>
      <c r="CG6"/>
      <c r="CH6"/>
      <c r="CI6"/>
      <c r="CJ6"/>
      <c r="CK6"/>
      <c r="CL6"/>
      <c r="CM6"/>
      <c r="CN6"/>
      <c r="CO6"/>
      <c r="CP6" s="30"/>
      <c r="CQ6"/>
      <c r="CR6"/>
      <c r="CS6"/>
      <c r="CT6"/>
      <c r="CU6"/>
      <c r="CV6" s="31"/>
      <c r="CW6" s="31"/>
      <c r="CX6" s="31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 s="60"/>
    </row>
    <row r="7" spans="1:133" s="32" customFormat="1" ht="21">
      <c r="A7"/>
      <c r="B7" t="s">
        <v>22</v>
      </c>
      <c r="C7">
        <v>14</v>
      </c>
      <c r="D7"/>
      <c r="E7"/>
      <c r="F7" s="37" t="s">
        <v>89</v>
      </c>
      <c r="G7" s="38">
        <v>2.4517184424265355</v>
      </c>
      <c r="H7"/>
      <c r="I7"/>
      <c r="J7" s="39"/>
      <c r="K7" s="39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 s="6"/>
      <c r="AJ7" s="40" t="s">
        <v>95</v>
      </c>
      <c r="AK7" s="41">
        <v>0.02</v>
      </c>
      <c r="AL7" s="41"/>
      <c r="AM7" s="41"/>
      <c r="AN7" s="41"/>
      <c r="AO7" s="41"/>
      <c r="AP7" s="41"/>
      <c r="AQ7" s="41"/>
      <c r="AR7" s="41"/>
      <c r="AS7"/>
      <c r="AT7"/>
      <c r="AU7"/>
      <c r="AV7"/>
      <c r="AW7"/>
      <c r="AX7"/>
      <c r="AY7"/>
      <c r="AZ7"/>
      <c r="BA7"/>
      <c r="BB7" s="30"/>
      <c r="BC7"/>
      <c r="BD7"/>
      <c r="BE7"/>
      <c r="BF7"/>
      <c r="BG7"/>
      <c r="BH7"/>
      <c r="BI7"/>
      <c r="BJ7"/>
      <c r="BK7"/>
      <c r="BL7" s="30"/>
      <c r="BM7"/>
      <c r="BN7"/>
      <c r="BO7"/>
      <c r="BP7"/>
      <c r="BQ7"/>
      <c r="BR7"/>
      <c r="BS7"/>
      <c r="BT7"/>
      <c r="BU7"/>
      <c r="BV7" s="30"/>
      <c r="BW7"/>
      <c r="BX7"/>
      <c r="BY7"/>
      <c r="BZ7"/>
      <c r="CA7"/>
      <c r="CB7"/>
      <c r="CC7"/>
      <c r="CD7"/>
      <c r="CE7"/>
      <c r="CF7" s="30"/>
      <c r="CG7"/>
      <c r="CH7"/>
      <c r="CI7"/>
      <c r="CJ7"/>
      <c r="CK7"/>
      <c r="CL7"/>
      <c r="CM7"/>
      <c r="CN7"/>
      <c r="CO7"/>
      <c r="CP7" s="30"/>
      <c r="CQ7"/>
      <c r="CR7"/>
      <c r="CS7"/>
      <c r="CT7"/>
      <c r="CU7"/>
      <c r="CV7" s="31"/>
      <c r="CW7" s="31"/>
      <c r="CX7" s="31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 s="60"/>
    </row>
    <row r="8" spans="1:133" s="32" customFormat="1" ht="21.75">
      <c r="A8"/>
      <c r="B8" t="s">
        <v>23</v>
      </c>
      <c r="C8">
        <v>57</v>
      </c>
      <c r="D8"/>
      <c r="E8"/>
      <c r="F8" s="42" t="s">
        <v>96</v>
      </c>
      <c r="G8" s="38">
        <v>3.9984730248125513</v>
      </c>
      <c r="H8"/>
      <c r="I8"/>
      <c r="J8" s="39"/>
      <c r="K8" s="39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 s="43"/>
      <c r="AH8"/>
      <c r="AI8" s="44" t="s">
        <v>97</v>
      </c>
      <c r="AJ8" s="44">
        <v>-1</v>
      </c>
      <c r="AK8" s="44">
        <v>1</v>
      </c>
      <c r="AL8" s="44"/>
      <c r="AM8" s="44"/>
      <c r="AN8" s="44"/>
      <c r="AO8" s="44"/>
      <c r="AP8" s="44"/>
      <c r="AQ8" s="44"/>
      <c r="AR8" s="44"/>
      <c r="AS8"/>
      <c r="AT8"/>
      <c r="AU8"/>
      <c r="AV8"/>
      <c r="AW8"/>
      <c r="AX8"/>
      <c r="AY8"/>
      <c r="AZ8"/>
      <c r="BA8"/>
      <c r="BB8" s="30"/>
      <c r="BC8"/>
      <c r="BD8"/>
      <c r="BE8"/>
      <c r="BF8"/>
      <c r="BG8"/>
      <c r="BH8"/>
      <c r="BI8"/>
      <c r="BJ8"/>
      <c r="BK8"/>
      <c r="BL8" s="30"/>
      <c r="BM8"/>
      <c r="BN8"/>
      <c r="BO8"/>
      <c r="BP8"/>
      <c r="BQ8"/>
      <c r="BR8"/>
      <c r="BS8"/>
      <c r="BT8"/>
      <c r="BU8"/>
      <c r="BV8" s="30"/>
      <c r="BW8"/>
      <c r="BX8"/>
      <c r="BY8"/>
      <c r="BZ8"/>
      <c r="CA8"/>
      <c r="CB8"/>
      <c r="CC8"/>
      <c r="CD8"/>
      <c r="CE8"/>
      <c r="CF8" s="30"/>
      <c r="CG8"/>
      <c r="CH8"/>
      <c r="CI8"/>
      <c r="CJ8"/>
      <c r="CK8"/>
      <c r="CL8"/>
      <c r="CM8"/>
      <c r="CN8"/>
      <c r="CO8"/>
      <c r="CP8" s="30"/>
      <c r="CQ8"/>
      <c r="CR8"/>
      <c r="CS8"/>
      <c r="CT8"/>
      <c r="CU8"/>
      <c r="CV8" s="31"/>
      <c r="CW8" s="31"/>
      <c r="CX8" s="31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 s="60"/>
    </row>
    <row r="9" spans="1:133" s="32" customFormat="1" ht="21.75">
      <c r="A9"/>
      <c r="B9" t="s">
        <v>4</v>
      </c>
      <c r="C9">
        <v>30</v>
      </c>
      <c r="D9"/>
      <c r="E9"/>
      <c r="F9" s="45" t="s">
        <v>98</v>
      </c>
      <c r="G9" s="46">
        <v>3.6369699999999998</v>
      </c>
      <c r="H9" s="47" t="s">
        <v>202</v>
      </c>
      <c r="I9" s="33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 s="6" t="s">
        <v>202</v>
      </c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 s="30"/>
      <c r="BC9"/>
      <c r="BD9"/>
      <c r="BE9"/>
      <c r="BF9"/>
      <c r="BG9"/>
      <c r="BH9"/>
      <c r="BI9"/>
      <c r="BJ9"/>
      <c r="BK9"/>
      <c r="BL9" s="30"/>
      <c r="BM9"/>
      <c r="BN9"/>
      <c r="BO9"/>
      <c r="BP9"/>
      <c r="BQ9"/>
      <c r="BR9"/>
      <c r="BS9"/>
      <c r="BT9"/>
      <c r="BU9"/>
      <c r="BV9" s="30"/>
      <c r="BW9"/>
      <c r="BX9"/>
      <c r="BY9"/>
      <c r="BZ9"/>
      <c r="CA9"/>
      <c r="CB9"/>
      <c r="CC9"/>
      <c r="CD9"/>
      <c r="CE9"/>
      <c r="CF9" s="30"/>
      <c r="CG9"/>
      <c r="CH9"/>
      <c r="CI9"/>
      <c r="CJ9"/>
      <c r="CK9"/>
      <c r="CL9"/>
      <c r="CM9"/>
      <c r="CN9"/>
      <c r="CO9"/>
      <c r="CP9" s="30"/>
      <c r="CQ9"/>
      <c r="CR9"/>
      <c r="CS9"/>
      <c r="CT9"/>
      <c r="CU9"/>
      <c r="CV9" s="31"/>
      <c r="CW9" s="31"/>
      <c r="CX9" s="31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 s="60"/>
    </row>
    <row r="10" spans="1:133" s="32" customFormat="1" ht="21">
      <c r="A10"/>
      <c r="B10" s="26" t="s">
        <v>26</v>
      </c>
      <c r="C10">
        <v>64</v>
      </c>
      <c r="D10"/>
      <c r="E10"/>
      <c r="F10" s="48" t="s">
        <v>95</v>
      </c>
      <c r="G10" s="45">
        <v>2E-3</v>
      </c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 s="30"/>
      <c r="BC10"/>
      <c r="BD10"/>
      <c r="BE10"/>
      <c r="BF10"/>
      <c r="BG10"/>
      <c r="BH10"/>
      <c r="BI10"/>
      <c r="BJ10"/>
      <c r="BK10"/>
      <c r="BL10" s="30"/>
      <c r="BM10"/>
      <c r="BN10"/>
      <c r="BO10"/>
      <c r="BP10"/>
      <c r="BQ10"/>
      <c r="BR10"/>
      <c r="BS10"/>
      <c r="BT10"/>
      <c r="BU10"/>
      <c r="BV10" s="30"/>
      <c r="BW10"/>
      <c r="BX10"/>
      <c r="BY10"/>
      <c r="BZ10"/>
      <c r="CA10"/>
      <c r="CB10"/>
      <c r="CC10"/>
      <c r="CD10"/>
      <c r="CE10"/>
      <c r="CF10" s="30"/>
      <c r="CG10"/>
      <c r="CH10"/>
      <c r="CI10"/>
      <c r="CJ10"/>
      <c r="CK10"/>
      <c r="CL10"/>
      <c r="CM10"/>
      <c r="CN10"/>
      <c r="CO10"/>
      <c r="CP10" s="30"/>
      <c r="CQ10"/>
      <c r="CR10"/>
      <c r="CS10"/>
      <c r="CT10"/>
      <c r="CU10"/>
      <c r="CV10" s="31"/>
      <c r="CW10" s="31"/>
      <c r="CX10" s="31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 s="60"/>
    </row>
    <row r="11" spans="1:133" s="32" customFormat="1" ht="21.75">
      <c r="A11"/>
      <c r="B11" t="s">
        <v>35</v>
      </c>
      <c r="C11">
        <v>20</v>
      </c>
      <c r="D11"/>
      <c r="E11"/>
      <c r="F11" s="49" t="s">
        <v>99</v>
      </c>
      <c r="G11" s="41">
        <v>1</v>
      </c>
      <c r="H11"/>
      <c r="I11"/>
      <c r="J11"/>
      <c r="K11"/>
      <c r="L11"/>
      <c r="M11"/>
      <c r="N11" s="51" t="s">
        <v>131</v>
      </c>
      <c r="O11" s="51">
        <v>4.4999999999999998E-2</v>
      </c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 s="67" t="s">
        <v>141</v>
      </c>
      <c r="AK11" s="27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 s="30"/>
      <c r="BC11"/>
      <c r="BD11"/>
      <c r="BE11"/>
      <c r="BF11"/>
      <c r="BG11"/>
      <c r="BH11"/>
      <c r="BI11"/>
      <c r="BJ11"/>
      <c r="BK11"/>
      <c r="BL11" s="30"/>
      <c r="BM11"/>
      <c r="BN11"/>
      <c r="BO11"/>
      <c r="BP11"/>
      <c r="BQ11"/>
      <c r="BR11"/>
      <c r="BS11"/>
      <c r="BT11"/>
      <c r="BU11"/>
      <c r="BV11" s="30"/>
      <c r="BW11"/>
      <c r="BX11"/>
      <c r="BY11"/>
      <c r="BZ11"/>
      <c r="CA11"/>
      <c r="CB11"/>
      <c r="CC11"/>
      <c r="CD11"/>
      <c r="CE11"/>
      <c r="CF11" s="30"/>
      <c r="CG11"/>
      <c r="CH11"/>
      <c r="CI11"/>
      <c r="CJ11"/>
      <c r="CK11"/>
      <c r="CL11"/>
      <c r="CM11"/>
      <c r="CN11"/>
      <c r="CO11"/>
      <c r="CP11" s="30"/>
      <c r="CQ11"/>
      <c r="CR11"/>
      <c r="CS11"/>
      <c r="CT11"/>
      <c r="CU11"/>
      <c r="CV11" s="31"/>
      <c r="CW11" s="31"/>
      <c r="CX11" s="3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 s="60" t="s">
        <v>100</v>
      </c>
    </row>
    <row r="12" spans="1:133" s="32" customFormat="1" ht="23.25">
      <c r="A12"/>
      <c r="B12" s="9"/>
      <c r="C12" s="10"/>
      <c r="D12" s="48" t="s">
        <v>129</v>
      </c>
      <c r="E12" s="48"/>
      <c r="F12" s="64" t="s">
        <v>130</v>
      </c>
      <c r="G12" s="65" cm="1">
        <f t="array" aca="1" ref="G12" ca="1">1-(SUM((INDIRECT("f"&amp;CW$13):INDIRECT("f"&amp;CW$14)-INDIRECT("g"&amp;CW$13):INDIRECT("g"&amp;CW$14))^2))/(SUM((INDIRECT("f"&amp;CW$13):INDIRECT("f"&amp;CW$14)-AVERAGE(INDIRECT("f"&amp;CW$13):INDIRECT("f"&amp;CW$14)))^2))</f>
        <v>0.99936061356673955</v>
      </c>
      <c r="H12" s="50" t="s">
        <v>101</v>
      </c>
      <c r="I12"/>
      <c r="J12"/>
      <c r="K12"/>
      <c r="L12"/>
      <c r="M12"/>
      <c r="N12" s="41" t="s">
        <v>135</v>
      </c>
      <c r="O12" s="41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41"/>
      <c r="AH12"/>
      <c r="AI12"/>
      <c r="AJ12"/>
      <c r="AK12" s="27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 s="30"/>
      <c r="BC12"/>
      <c r="BD12"/>
      <c r="BE12"/>
      <c r="BF12"/>
      <c r="BG12"/>
      <c r="BH12"/>
      <c r="BI12"/>
      <c r="BJ12"/>
      <c r="BK12"/>
      <c r="BL12" s="30"/>
      <c r="BM12"/>
      <c r="BN12"/>
      <c r="BO12"/>
      <c r="BP12"/>
      <c r="BQ12"/>
      <c r="BR12"/>
      <c r="BS12"/>
      <c r="BT12"/>
      <c r="BU12"/>
      <c r="BV12" s="30"/>
      <c r="BW12"/>
      <c r="BX12"/>
      <c r="BY12"/>
      <c r="BZ12"/>
      <c r="CA12"/>
      <c r="CB12"/>
      <c r="CC12"/>
      <c r="CD12"/>
      <c r="CE12"/>
      <c r="CF12" s="30"/>
      <c r="CG12"/>
      <c r="CH12"/>
      <c r="CI12"/>
      <c r="CJ12"/>
      <c r="CK12"/>
      <c r="CL12"/>
      <c r="CM12"/>
      <c r="CN12"/>
      <c r="CO12"/>
      <c r="CP12" s="30"/>
      <c r="CQ12"/>
      <c r="CR12"/>
      <c r="CS12"/>
      <c r="CT12"/>
      <c r="CU12"/>
      <c r="CV12" s="31" t="s">
        <v>102</v>
      </c>
      <c r="CW12" s="31"/>
      <c r="CX12" s="31"/>
      <c r="CY12"/>
      <c r="CZ12"/>
      <c r="DA12"/>
      <c r="DB12"/>
      <c r="DC12"/>
      <c r="DD12"/>
      <c r="DE12" t="s">
        <v>103</v>
      </c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 s="60" t="s">
        <v>134</v>
      </c>
    </row>
    <row r="13" spans="1:133" s="32" customFormat="1" ht="21">
      <c r="A13"/>
      <c r="B13"/>
      <c r="C13"/>
      <c r="D13" s="66" t="s">
        <v>128</v>
      </c>
      <c r="E13" s="66"/>
      <c r="F13" s="37" t="s">
        <v>104</v>
      </c>
      <c r="G13" s="37"/>
      <c r="H13"/>
      <c r="I13"/>
      <c r="J13"/>
      <c r="K13"/>
      <c r="L13"/>
      <c r="M13"/>
      <c r="N13" s="6" t="s">
        <v>20</v>
      </c>
      <c r="O13" s="6"/>
      <c r="P13" s="6" t="s">
        <v>108</v>
      </c>
      <c r="Q13" s="6"/>
      <c r="R13" s="6" t="s">
        <v>109</v>
      </c>
      <c r="S13" s="6"/>
      <c r="T13" s="6" t="s">
        <v>110</v>
      </c>
      <c r="U13" s="6"/>
      <c r="V13" s="6" t="s">
        <v>110</v>
      </c>
      <c r="W13" s="6"/>
      <c r="X13" s="6" t="s">
        <v>110</v>
      </c>
      <c r="Y13" s="6"/>
      <c r="Z13" s="6" t="s">
        <v>110</v>
      </c>
      <c r="AA13" s="6"/>
      <c r="AB13" s="6" t="s">
        <v>110</v>
      </c>
      <c r="AC13" s="6"/>
      <c r="AD13" s="6" t="s">
        <v>110</v>
      </c>
      <c r="AE13" s="6"/>
      <c r="AF13" s="6" t="s">
        <v>110</v>
      </c>
      <c r="AG13" s="6"/>
      <c r="AH13" s="52" t="s">
        <v>111</v>
      </c>
      <c r="AI13" s="53"/>
      <c r="AJ13" s="53"/>
      <c r="AK13" s="53"/>
      <c r="AL13" s="53"/>
      <c r="AM13" s="53"/>
      <c r="AN13" s="53"/>
      <c r="AO13" s="53"/>
      <c r="AP13" s="53"/>
      <c r="AQ13" s="53"/>
      <c r="AR13" s="53"/>
      <c r="AS13" s="54" t="s">
        <v>142</v>
      </c>
      <c r="AT13" s="55"/>
      <c r="AU13" s="55"/>
      <c r="AV13" s="55"/>
      <c r="AW13" s="55"/>
      <c r="AX13" s="55"/>
      <c r="AY13" s="55"/>
      <c r="AZ13" s="55"/>
      <c r="BA13" s="55"/>
      <c r="BB13" s="30"/>
      <c r="BC13" s="56" t="s">
        <v>143</v>
      </c>
      <c r="BD13" s="56"/>
      <c r="BE13" s="56"/>
      <c r="BF13" s="56"/>
      <c r="BG13" s="56"/>
      <c r="BH13" s="56"/>
      <c r="BI13" s="56"/>
      <c r="BJ13" s="56"/>
      <c r="BK13" s="56"/>
      <c r="BL13" s="30"/>
      <c r="BM13" s="57" t="s">
        <v>144</v>
      </c>
      <c r="BN13" s="21"/>
      <c r="BO13" s="21"/>
      <c r="BP13" s="21"/>
      <c r="BQ13" s="21"/>
      <c r="BR13" s="21"/>
      <c r="BS13" s="21"/>
      <c r="BT13" s="21"/>
      <c r="BU13" s="21"/>
      <c r="BV13" s="30"/>
      <c r="BW13" s="58" t="s">
        <v>112</v>
      </c>
      <c r="BX13" s="58"/>
      <c r="BY13" s="58"/>
      <c r="BZ13" s="58"/>
      <c r="CA13" s="58"/>
      <c r="CB13" s="58"/>
      <c r="CC13" s="58"/>
      <c r="CD13" s="58"/>
      <c r="CE13" s="58"/>
      <c r="CF13" s="30"/>
      <c r="CG13" s="56" t="s">
        <v>113</v>
      </c>
      <c r="CH13" s="59"/>
      <c r="CI13" s="59"/>
      <c r="CJ13" s="59"/>
      <c r="CK13" s="59"/>
      <c r="CL13" s="59"/>
      <c r="CM13" s="59"/>
      <c r="CN13" s="59"/>
      <c r="CO13" s="59"/>
      <c r="CP13" s="30"/>
      <c r="CQ13"/>
      <c r="CR13"/>
      <c r="CS13"/>
      <c r="CT13"/>
      <c r="CU13"/>
      <c r="CV13" s="31" t="s">
        <v>114</v>
      </c>
      <c r="CW13" s="31">
        <f ca="1">MIN(CV15:CV100)</f>
        <v>28</v>
      </c>
      <c r="CX13" s="31"/>
      <c r="CY13"/>
      <c r="CZ13"/>
      <c r="DA13"/>
      <c r="DB13"/>
      <c r="DC13"/>
      <c r="DD13"/>
      <c r="DE13" s="32" t="s">
        <v>115</v>
      </c>
      <c r="DF13">
        <f ca="1">AVERAGE(DE15:DE78)</f>
        <v>1.0978582594214914E-2</v>
      </c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 s="60" t="s">
        <v>116</v>
      </c>
    </row>
    <row r="14" spans="1:133" s="32" customFormat="1" ht="18.75">
      <c r="A14"/>
      <c r="B14" t="s">
        <v>11</v>
      </c>
      <c r="C14" t="s">
        <v>12</v>
      </c>
      <c r="D14" s="6" t="s">
        <v>117</v>
      </c>
      <c r="E14" s="6"/>
      <c r="F14" s="38" t="s">
        <v>118</v>
      </c>
      <c r="G14" s="38" t="s">
        <v>119</v>
      </c>
      <c r="H14" t="s">
        <v>120</v>
      </c>
      <c r="I14" t="s">
        <v>121</v>
      </c>
      <c r="J14" t="s">
        <v>122</v>
      </c>
      <c r="K14" t="s">
        <v>105</v>
      </c>
      <c r="L14" t="s">
        <v>106</v>
      </c>
      <c r="M14" t="s">
        <v>107</v>
      </c>
      <c r="N14" s="6" t="s">
        <v>123</v>
      </c>
      <c r="O14" s="6"/>
      <c r="P14" s="6"/>
      <c r="Q14" s="6"/>
      <c r="R14" s="6" t="s">
        <v>124</v>
      </c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53" t="s">
        <v>125</v>
      </c>
      <c r="AI14" s="53" t="str">
        <f>IF(N13="","",N13)</f>
        <v>DSS/ppm</v>
      </c>
      <c r="AJ14" s="53" t="str">
        <f>IF(P13="","",P13)</f>
        <v>2,6-DHB/ppm</v>
      </c>
      <c r="AK14" s="53" t="str">
        <f>IF(R13="","",R13)</f>
        <v>1,2,4-triazole/ppm</v>
      </c>
      <c r="AL14" s="53" t="str">
        <f>IF(T13="","",T13)</f>
        <v>Indicator</v>
      </c>
      <c r="AM14" s="53" t="str">
        <f>IF(V13="","",V13)</f>
        <v>Indicator</v>
      </c>
      <c r="AN14" s="53" t="str">
        <f>IF(X13="","",X13)</f>
        <v>Indicator</v>
      </c>
      <c r="AO14" s="53" t="str">
        <f>IF(Z13="","",Z13)</f>
        <v>Indicator</v>
      </c>
      <c r="AP14" s="53" t="str">
        <f>IF(AB13="","",AB13)</f>
        <v>Indicator</v>
      </c>
      <c r="AQ14" s="53" t="str">
        <f>IF(AD13="","",AD13)</f>
        <v>Indicator</v>
      </c>
      <c r="AR14" s="53" t="str">
        <f>IF(AF13="","",AF13)</f>
        <v>Indicator</v>
      </c>
      <c r="AS14" s="55" t="str">
        <f>P13</f>
        <v>2,6-DHB/ppm</v>
      </c>
      <c r="AT14" s="55" t="str">
        <f>R13</f>
        <v>1,2,4-triazole/ppm</v>
      </c>
      <c r="AU14" s="55" t="str">
        <f>T13</f>
        <v>Indicator</v>
      </c>
      <c r="AV14" s="55" t="str">
        <f>V13</f>
        <v>Indicator</v>
      </c>
      <c r="AW14" s="55" t="str">
        <f>X13</f>
        <v>Indicator</v>
      </c>
      <c r="AX14" s="55" t="str">
        <f>Z13</f>
        <v>Indicator</v>
      </c>
      <c r="AY14" s="55" t="str">
        <f>AB13</f>
        <v>Indicator</v>
      </c>
      <c r="AZ14" s="55" t="str">
        <f>AD13</f>
        <v>Indicator</v>
      </c>
      <c r="BA14" s="55" t="str">
        <f>AF13</f>
        <v>Indicator</v>
      </c>
      <c r="BB14" s="30" t="str">
        <f>F14</f>
        <v>Indicator to fit (referenced)</v>
      </c>
      <c r="BC14" s="59" t="str">
        <f>P13</f>
        <v>2,6-DHB/ppm</v>
      </c>
      <c r="BD14" s="59" t="str">
        <f>R13</f>
        <v>1,2,4-triazole/ppm</v>
      </c>
      <c r="BE14" s="59" t="str">
        <f>T13</f>
        <v>Indicator</v>
      </c>
      <c r="BF14" s="59" t="str">
        <f>V13</f>
        <v>Indicator</v>
      </c>
      <c r="BG14" s="59" t="str">
        <f>X13</f>
        <v>Indicator</v>
      </c>
      <c r="BH14" s="59" t="str">
        <f>Z13</f>
        <v>Indicator</v>
      </c>
      <c r="BI14" s="59" t="str">
        <f>AB13</f>
        <v>Indicator</v>
      </c>
      <c r="BJ14" s="59" t="str">
        <f>AD13</f>
        <v>Indicator</v>
      </c>
      <c r="BK14" s="59" t="str">
        <f>AF13</f>
        <v>Indicator</v>
      </c>
      <c r="BL14" s="30" t="str">
        <f>IF(F14="","",F14)</f>
        <v>Indicator to fit (referenced)</v>
      </c>
      <c r="BM14" s="21" t="str">
        <f>P13</f>
        <v>2,6-DHB/ppm</v>
      </c>
      <c r="BN14" s="21" t="str">
        <f>R13</f>
        <v>1,2,4-triazole/ppm</v>
      </c>
      <c r="BO14" s="21" t="str">
        <f>T13</f>
        <v>Indicator</v>
      </c>
      <c r="BP14" s="21" t="str">
        <f>V13</f>
        <v>Indicator</v>
      </c>
      <c r="BQ14" s="21" t="str">
        <f>X13</f>
        <v>Indicator</v>
      </c>
      <c r="BR14" s="21" t="str">
        <f>Z13</f>
        <v>Indicator</v>
      </c>
      <c r="BS14" s="21" t="str">
        <f>AB13</f>
        <v>Indicator</v>
      </c>
      <c r="BT14" s="21" t="str">
        <f>AD13</f>
        <v>Indicator</v>
      </c>
      <c r="BU14" s="21" t="str">
        <f>AF13</f>
        <v>Indicator</v>
      </c>
      <c r="BV14" s="30" t="str">
        <f>IF(F14="","",F14)</f>
        <v>Indicator to fit (referenced)</v>
      </c>
      <c r="BW14" s="61" t="str">
        <f>P13</f>
        <v>2,6-DHB/ppm</v>
      </c>
      <c r="BX14" s="61" t="str">
        <f>R13</f>
        <v>1,2,4-triazole/ppm</v>
      </c>
      <c r="BY14" s="61" t="str">
        <f>T13</f>
        <v>Indicator</v>
      </c>
      <c r="BZ14" s="61" t="str">
        <f>V13</f>
        <v>Indicator</v>
      </c>
      <c r="CA14" s="61" t="str">
        <f>X13</f>
        <v>Indicator</v>
      </c>
      <c r="CB14" s="61" t="str">
        <f>Z13</f>
        <v>Indicator</v>
      </c>
      <c r="CC14" s="61" t="str">
        <f>AB13</f>
        <v>Indicator</v>
      </c>
      <c r="CD14" s="61" t="str">
        <f>AD13</f>
        <v>Indicator</v>
      </c>
      <c r="CE14" s="61" t="str">
        <f>AF13</f>
        <v>Indicator</v>
      </c>
      <c r="CF14" s="30" t="str">
        <f>IF(F14="","",F14)</f>
        <v>Indicator to fit (referenced)</v>
      </c>
      <c r="CG14" s="59" t="str">
        <f>P13</f>
        <v>2,6-DHB/ppm</v>
      </c>
      <c r="CH14" s="59" t="str">
        <f>R13</f>
        <v>1,2,4-triazole/ppm</v>
      </c>
      <c r="CI14" s="59" t="str">
        <f>T13</f>
        <v>Indicator</v>
      </c>
      <c r="CJ14" s="59" t="str">
        <f>V13</f>
        <v>Indicator</v>
      </c>
      <c r="CK14" s="59" t="str">
        <f>X13</f>
        <v>Indicator</v>
      </c>
      <c r="CL14" s="59" t="str">
        <f>Z13</f>
        <v>Indicator</v>
      </c>
      <c r="CM14" s="59" t="str">
        <f>AB13</f>
        <v>Indicator</v>
      </c>
      <c r="CN14" s="59" t="str">
        <f>AD13</f>
        <v>Indicator</v>
      </c>
      <c r="CO14" s="59" t="str">
        <f>AF13</f>
        <v>Indicator</v>
      </c>
      <c r="CP14" s="30" t="str">
        <f>IF(F14="","",F14)</f>
        <v>Indicator to fit (referenced)</v>
      </c>
      <c r="CQ14"/>
      <c r="CR14"/>
      <c r="CS14"/>
      <c r="CT14"/>
      <c r="CU14"/>
      <c r="CV14" s="31" t="s">
        <v>126</v>
      </c>
      <c r="CW14" s="31">
        <f ca="1">MAX(CV15:CV100)</f>
        <v>43</v>
      </c>
      <c r="CX14" s="31"/>
      <c r="CY14"/>
      <c r="CZ14"/>
      <c r="DA14"/>
      <c r="DB14"/>
      <c r="DC14"/>
      <c r="DD14"/>
      <c r="DE14" t="s">
        <v>127</v>
      </c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 s="60" t="str">
        <f>P13</f>
        <v>2,6-DHB/ppm</v>
      </c>
      <c r="DV14" s="32" t="str">
        <f>R13</f>
        <v>1,2,4-triazole/ppm</v>
      </c>
      <c r="DW14" s="32" t="str">
        <f>T13</f>
        <v>Indicator</v>
      </c>
      <c r="DX14" s="32" t="str">
        <f>V13</f>
        <v>Indicator</v>
      </c>
      <c r="DY14" s="32" t="str">
        <f>X13</f>
        <v>Indicator</v>
      </c>
      <c r="DZ14" s="32" t="str">
        <f>Z13</f>
        <v>Indicator</v>
      </c>
      <c r="EA14" s="32" t="str">
        <f>AB13</f>
        <v>Indicator</v>
      </c>
      <c r="EB14" s="32" t="str">
        <f>AD13</f>
        <v>Indicator</v>
      </c>
      <c r="EC14" s="32" t="str">
        <f>AF13</f>
        <v>Indicator</v>
      </c>
    </row>
    <row r="15" spans="1:133" s="7" customFormat="1">
      <c r="B15" s="7">
        <v>1</v>
      </c>
      <c r="C15" s="7">
        <f t="shared" ref="C15:C78" si="0">(B15-($C$10/2)-0.5)*$C$9/$C$10+$C$11</f>
        <v>5.234375</v>
      </c>
      <c r="D15" s="8">
        <v>3.7626499999999998</v>
      </c>
      <c r="E15" s="8"/>
      <c r="F15" s="7">
        <f>D15-AH15</f>
        <v>3.7626499999999998</v>
      </c>
      <c r="G15" s="7" t="str">
        <f t="shared" ref="G15:G78" si="1">IF(H15="","",(G$8+G$9*10^(H15-(G$7-G$11*LOG10(M15))))/(1+10^(H15-(G$7-G$11*LOG10(M15)))))</f>
        <v/>
      </c>
      <c r="H15" s="7" t="str">
        <f t="shared" ref="H15:H52" si="2">IF(B15&lt;$C$7,"",IF(B15&gt;$C$8,"",IF(SUM(BW15:CE15)&gt;0,(1/(SUM(BM15:BV15)))*SUM(BW15:CF15),"")))</f>
        <v/>
      </c>
      <c r="I15" s="7" t="str">
        <f t="shared" ref="I15:I20" si="3">IF(B15&lt;$C$7,"",IF(B15&gt;$C$8,"",IF(SUM(BW15:CE15)&gt;0,(1/(SUM(BM15:BV15)))*SUM(CG15:CP15),"")))</f>
        <v/>
      </c>
      <c r="J15" s="7" t="str">
        <f t="shared" ref="J15:J20" si="4">IF(B15&lt;$C$7,"",IF(B15&gt;$C$8,"",IF(SUM(BW15:CE15)&gt;0,(1/(SUM(BM15:BU15)))*SUM(BW15:CE15),"")))</f>
        <v/>
      </c>
      <c r="K15" s="7" t="str">
        <f t="shared" ref="K15:K20" si="5">IF(B15&lt;$C$7,"",IF(B15&gt;$C$8,"",IF(SUM(BW15:CE15)&gt;0,(1/(SUM(BM15:BU15)))*SUM(CG15:CO15),"")))</f>
        <v/>
      </c>
      <c r="L15" s="7">
        <f t="shared" ref="L15:L78" si="6">$O$11+SUM(DU15:EC15)</f>
        <v>4.4999999999999998E-2</v>
      </c>
      <c r="M15" s="7">
        <f t="shared" ref="M15:M78" si="7">10^(-$F$2*SQRT(L15)/(1+$F$3*SQRT(L15)))</f>
        <v>0.82824421915133595</v>
      </c>
      <c r="N15" s="7">
        <v>0</v>
      </c>
      <c r="P15" s="7">
        <v>-100</v>
      </c>
      <c r="R15" s="7">
        <v>0</v>
      </c>
      <c r="AH15" s="7">
        <f t="shared" ref="AH15:AH78" si="8">N15-$C$6</f>
        <v>0</v>
      </c>
      <c r="AI15" s="7">
        <f t="shared" ref="AI15:AI78" si="9">N15-$AH15</f>
        <v>0</v>
      </c>
      <c r="AJ15" s="7">
        <f t="shared" ref="AJ15:AJ78" si="10">P15-$AH15</f>
        <v>-100</v>
      </c>
      <c r="AK15" s="7">
        <f t="shared" ref="AK15:AK78" si="11">R15-$AH15</f>
        <v>0</v>
      </c>
      <c r="AL15" s="7">
        <f t="shared" ref="AL15:AL78" si="12">T15-$AH15</f>
        <v>0</v>
      </c>
      <c r="AM15" s="7">
        <f t="shared" ref="AM15:AM78" si="13">V15-$AH15</f>
        <v>0</v>
      </c>
      <c r="AN15" s="7">
        <f t="shared" ref="AN15:AN78" si="14">X15-$AH15</f>
        <v>0</v>
      </c>
      <c r="AO15" s="7">
        <f t="shared" ref="AO15:AO78" si="15">Z15-$AH15</f>
        <v>0</v>
      </c>
      <c r="AP15" s="7">
        <f t="shared" ref="AP15:AP78" si="16">AB15-$AH15</f>
        <v>0</v>
      </c>
      <c r="AQ15" s="7">
        <f t="shared" ref="AQ15:AQ78" si="17">AD15-$AH15</f>
        <v>0</v>
      </c>
      <c r="AR15" s="7">
        <f t="shared" ref="AR15:AR78" si="18">AF15-$AH15</f>
        <v>0</v>
      </c>
      <c r="AS15" s="7" t="str">
        <f t="shared" ref="AS15:BA43" si="19">IF(AJ15&lt;AJ$6+$C$3,"",IF(AJ15&gt;AJ$5-$C$3,"",AJ$4-AJ$8*LOG10($M15)+LOG10((AJ$5-AJ15)/(AJ15-AJ$6))))</f>
        <v/>
      </c>
      <c r="AT15" s="7" t="str">
        <f t="shared" si="19"/>
        <v/>
      </c>
      <c r="AU15" s="7" t="str">
        <f t="shared" si="19"/>
        <v/>
      </c>
      <c r="AV15" s="7" t="str">
        <f t="shared" si="19"/>
        <v/>
      </c>
      <c r="AW15" s="7" t="str">
        <f t="shared" si="19"/>
        <v/>
      </c>
      <c r="AX15" s="7" t="str">
        <f t="shared" si="19"/>
        <v/>
      </c>
      <c r="AY15" s="7" t="str">
        <f t="shared" si="19"/>
        <v/>
      </c>
      <c r="AZ15" s="7" t="str">
        <f t="shared" si="19"/>
        <v/>
      </c>
      <c r="BA15" s="7" t="str">
        <f t="shared" si="19"/>
        <v/>
      </c>
      <c r="BB15" s="30">
        <f>IF(F15&lt;G$9+$C$3,"",IF(F15&gt;G$8-$C$3,"",G$7-G$11*LOG10($M15)+LOG10((G$8-F15)/(F15-G$9))))</f>
        <v>2.8068800626476653</v>
      </c>
      <c r="BC15" s="7" t="str">
        <f t="shared" ref="BC15:BK43" si="20">IF(AS15="","",SQRT(AJ$3^2+($C$3/(2.303*(AJ15-AJ$5)))^2+($C$3/(2.303*(AJ$6-AJ15)))^2+($C$2*(AJ$6-AJ$5)/(2.303*(AJ15-AJ$5)*(AJ$6-AJ15)))^2))</f>
        <v/>
      </c>
      <c r="BD15" s="7" t="str">
        <f t="shared" si="20"/>
        <v/>
      </c>
      <c r="BE15" s="7" t="str">
        <f t="shared" si="20"/>
        <v/>
      </c>
      <c r="BF15" s="7" t="str">
        <f t="shared" si="20"/>
        <v/>
      </c>
      <c r="BG15" s="7" t="str">
        <f t="shared" si="20"/>
        <v/>
      </c>
      <c r="BH15" s="7" t="str">
        <f t="shared" si="20"/>
        <v/>
      </c>
      <c r="BI15" s="7" t="str">
        <f t="shared" si="20"/>
        <v/>
      </c>
      <c r="BJ15" s="7" t="str">
        <f t="shared" si="20"/>
        <v/>
      </c>
      <c r="BK15" s="7" t="str">
        <f t="shared" si="20"/>
        <v/>
      </c>
      <c r="BL15" s="30">
        <f ca="1">IF(BB15="","",SQRT((AVERAGE(AJ$3:AR$3))^2+($C$3/(2.303*(F15-G$8)))^2+($C$3/(2.303*(G$9-F15)))^2+($C$2*(G$9-G$8)/(2.303*(F15-G$8)*(G$9-F15)))^2))</f>
        <v>0.40538498195314709</v>
      </c>
      <c r="BM15" s="7" t="str">
        <f t="shared" ref="BM15:BU43" si="21">IF(BC15="","",IF(SQRT((BC15^2)-(AJ$3^2))&gt;$C$1,"",SQRT(((AJ$6-AJ15)*(AJ15-AJ$5)/(AJ$5-AJ$6))^2)))</f>
        <v/>
      </c>
      <c r="BN15" s="7" t="str">
        <f t="shared" si="21"/>
        <v/>
      </c>
      <c r="BO15" s="7" t="str">
        <f t="shared" si="21"/>
        <v/>
      </c>
      <c r="BP15" s="7" t="str">
        <f t="shared" si="21"/>
        <v/>
      </c>
      <c r="BQ15" s="7" t="str">
        <f t="shared" si="21"/>
        <v/>
      </c>
      <c r="BR15" s="7" t="str">
        <f t="shared" si="21"/>
        <v/>
      </c>
      <c r="BS15" s="7" t="str">
        <f t="shared" si="21"/>
        <v/>
      </c>
      <c r="BT15" s="7" t="str">
        <f t="shared" si="21"/>
        <v/>
      </c>
      <c r="BU15" s="7" t="str">
        <f t="shared" si="21"/>
        <v/>
      </c>
      <c r="BV15" s="30">
        <f t="shared" ref="BV15:BV78" ca="1" si="22">IF(BB15="","",IF(SQRT(BL15^2-(AVERAGE(AJ$3:AR$3))^2)&gt;$G$5,"",(SQRT(((G$9-F15)*(F15-G$8)/(G$8-G$9))^2))))</f>
        <v>8.1986140430801796E-2</v>
      </c>
      <c r="BW15" s="7" t="str">
        <f t="shared" ref="BW15:CF40" si="23">IF(BM15="","",AS15*BM15)</f>
        <v/>
      </c>
      <c r="BX15" s="7" t="str">
        <f t="shared" si="23"/>
        <v/>
      </c>
      <c r="BY15" s="7" t="str">
        <f t="shared" si="23"/>
        <v/>
      </c>
      <c r="BZ15" s="7" t="str">
        <f t="shared" si="23"/>
        <v/>
      </c>
      <c r="CA15" s="7" t="str">
        <f t="shared" si="23"/>
        <v/>
      </c>
      <c r="CB15" s="7" t="str">
        <f t="shared" si="23"/>
        <v/>
      </c>
      <c r="CC15" s="7" t="str">
        <f t="shared" si="23"/>
        <v/>
      </c>
      <c r="CD15" s="7" t="str">
        <f t="shared" si="23"/>
        <v/>
      </c>
      <c r="CE15" s="7" t="str">
        <f t="shared" si="23"/>
        <v/>
      </c>
      <c r="CF15" s="30">
        <f ca="1">IF(BV15="","",BB15*BV15)</f>
        <v>0.23012526298864924</v>
      </c>
      <c r="CG15" s="7" t="str">
        <f t="shared" ref="CG15:CP40" si="24">IF(BM15="","",BC15*BM15)</f>
        <v/>
      </c>
      <c r="CH15" s="7" t="str">
        <f t="shared" si="24"/>
        <v/>
      </c>
      <c r="CI15" s="7" t="str">
        <f t="shared" si="24"/>
        <v/>
      </c>
      <c r="CJ15" s="7" t="str">
        <f t="shared" si="24"/>
        <v/>
      </c>
      <c r="CK15" s="7" t="str">
        <f t="shared" si="24"/>
        <v/>
      </c>
      <c r="CL15" s="7" t="str">
        <f t="shared" si="24"/>
        <v/>
      </c>
      <c r="CM15" s="7" t="str">
        <f t="shared" si="24"/>
        <v/>
      </c>
      <c r="CN15" s="7" t="str">
        <f t="shared" si="24"/>
        <v/>
      </c>
      <c r="CO15" s="7" t="str">
        <f t="shared" si="24"/>
        <v/>
      </c>
      <c r="CP15" s="30">
        <f t="shared" ca="1" si="24"/>
        <v>3.323595005894877E-2</v>
      </c>
      <c r="CV15" s="31" t="str">
        <f>IF(J15="","",IF(B15&gt;$C$8,"",IF(B15&lt;$C$7,"",ROW(J15))))</f>
        <v/>
      </c>
      <c r="CW15" s="31"/>
      <c r="CX15" s="31"/>
      <c r="DE15" s="7" t="str">
        <f>IF(J15="","",IF(BV15="","",SQRT((SQRT((BB15-J15)^2))^2)))</f>
        <v/>
      </c>
      <c r="DU15" s="60" t="str">
        <f>IF(AJ15&lt;$AJ$6,"",IF(AJ15&gt;$AJ$5,"",(10^-$AJ$4)*(AJ15-$AJ$6)/($AJ$5-AJ15)))</f>
        <v/>
      </c>
      <c r="DV15" s="7" t="str">
        <f>IF(AK$8&lt;1,"",IF(AK15&lt;AK$6,"",IF(AK15&gt;AK$5,AK$7,AK$7*(AK15-AK$6)/(AK$5-AK$6))))</f>
        <v/>
      </c>
      <c r="DW15" s="7" t="str">
        <f t="shared" ref="DW15:EC30" si="25">IF(AL$8&lt;1,"",IF(AL15&lt;AL$6,"",IF(AL15&gt;AL$5,AL$7,AL$7*(AL15-AL$6)/(AL$5-AL$6))))</f>
        <v/>
      </c>
      <c r="DX15" s="7" t="str">
        <f t="shared" si="25"/>
        <v/>
      </c>
      <c r="DY15" s="7" t="str">
        <f t="shared" si="25"/>
        <v/>
      </c>
      <c r="DZ15" s="7" t="str">
        <f t="shared" si="25"/>
        <v/>
      </c>
      <c r="EA15" s="7" t="str">
        <f t="shared" si="25"/>
        <v/>
      </c>
      <c r="EB15" s="7" t="str">
        <f t="shared" si="25"/>
        <v/>
      </c>
      <c r="EC15" s="7" t="str">
        <f t="shared" si="25"/>
        <v/>
      </c>
    </row>
    <row r="16" spans="1:133" s="7" customFormat="1">
      <c r="B16" s="7">
        <v>2</v>
      </c>
      <c r="C16" s="7">
        <f t="shared" si="0"/>
        <v>5.703125</v>
      </c>
      <c r="D16" s="8">
        <v>3.9144800000000002</v>
      </c>
      <c r="E16" s="8"/>
      <c r="F16" s="7">
        <f t="shared" ref="F16:F46" si="26">D16-AH16</f>
        <v>3.9144800000000002</v>
      </c>
      <c r="G16" s="7" t="str">
        <f t="shared" si="1"/>
        <v/>
      </c>
      <c r="H16" s="7" t="str">
        <f t="shared" si="2"/>
        <v/>
      </c>
      <c r="I16" s="7" t="str">
        <f t="shared" si="3"/>
        <v/>
      </c>
      <c r="J16" s="7" t="str">
        <f t="shared" si="4"/>
        <v/>
      </c>
      <c r="K16" s="7" t="str">
        <f t="shared" si="5"/>
        <v/>
      </c>
      <c r="L16" s="7">
        <f t="shared" si="6"/>
        <v>4.4999999999999998E-2</v>
      </c>
      <c r="M16" s="7">
        <f t="shared" si="7"/>
        <v>0.82824421915133595</v>
      </c>
      <c r="N16" s="7">
        <v>0</v>
      </c>
      <c r="P16" s="7">
        <v>-100</v>
      </c>
      <c r="R16" s="7">
        <v>0</v>
      </c>
      <c r="AH16" s="7">
        <f t="shared" si="8"/>
        <v>0</v>
      </c>
      <c r="AI16" s="7">
        <f t="shared" si="9"/>
        <v>0</v>
      </c>
      <c r="AJ16" s="7">
        <f t="shared" si="10"/>
        <v>-100</v>
      </c>
      <c r="AK16" s="7">
        <f t="shared" si="11"/>
        <v>0</v>
      </c>
      <c r="AL16" s="7">
        <f t="shared" si="12"/>
        <v>0</v>
      </c>
      <c r="AM16" s="7">
        <f t="shared" si="13"/>
        <v>0</v>
      </c>
      <c r="AN16" s="7">
        <f t="shared" si="14"/>
        <v>0</v>
      </c>
      <c r="AO16" s="7">
        <f t="shared" si="15"/>
        <v>0</v>
      </c>
      <c r="AP16" s="7">
        <f t="shared" si="16"/>
        <v>0</v>
      </c>
      <c r="AQ16" s="7">
        <f t="shared" si="17"/>
        <v>0</v>
      </c>
      <c r="AR16" s="7">
        <f t="shared" si="18"/>
        <v>0</v>
      </c>
      <c r="AS16" s="7" t="str">
        <f>IF(AJ16&lt;AJ$6+$C$3,"",IF(AJ16&gt;AJ$5-$C$3,"",AJ$4-AJ$8*LOG10($M16)+LOG10((AJ$5-AJ16)/(AJ16-AJ$6))))</f>
        <v/>
      </c>
      <c r="AT16" s="7" t="str">
        <f t="shared" si="19"/>
        <v/>
      </c>
      <c r="AU16" s="7" t="str">
        <f t="shared" si="19"/>
        <v/>
      </c>
      <c r="AV16" s="7" t="str">
        <f t="shared" si="19"/>
        <v/>
      </c>
      <c r="AW16" s="7" t="str">
        <f t="shared" si="19"/>
        <v/>
      </c>
      <c r="AX16" s="7" t="str">
        <f t="shared" si="19"/>
        <v/>
      </c>
      <c r="AY16" s="7" t="str">
        <f t="shared" si="19"/>
        <v/>
      </c>
      <c r="AZ16" s="7" t="str">
        <f t="shared" si="19"/>
        <v/>
      </c>
      <c r="BA16" s="7" t="str">
        <f t="shared" si="19"/>
        <v/>
      </c>
      <c r="BB16" s="30">
        <f t="shared" ref="BB16:BB46" si="27">IF(F16&lt;G$9+$C$3,"",IF(F16&gt;G$8-$C$3,"",G$7-G$11*LOG10($M16)+LOG10((G$8-F16)/(F16-G$9))))</f>
        <v>2.0145246132967705</v>
      </c>
      <c r="BC16" s="7" t="str">
        <f t="shared" si="20"/>
        <v/>
      </c>
      <c r="BD16" s="7" t="str">
        <f t="shared" si="20"/>
        <v/>
      </c>
      <c r="BE16" s="7" t="str">
        <f t="shared" si="20"/>
        <v/>
      </c>
      <c r="BF16" s="7" t="str">
        <f t="shared" si="20"/>
        <v/>
      </c>
      <c r="BG16" s="7" t="str">
        <f t="shared" si="20"/>
        <v/>
      </c>
      <c r="BH16" s="7" t="str">
        <f t="shared" si="20"/>
        <v/>
      </c>
      <c r="BI16" s="7" t="str">
        <f t="shared" si="20"/>
        <v/>
      </c>
      <c r="BJ16" s="7" t="str">
        <f t="shared" si="20"/>
        <v/>
      </c>
      <c r="BK16" s="7" t="str">
        <f t="shared" si="20"/>
        <v/>
      </c>
      <c r="BL16" s="30">
        <f t="shared" ref="BL16:BL78" ca="1" si="28">IF(BB16="","",SQRT((AVERAGE(AJ$3:AR$3))^2+($C$3/(2.303*(F16-G$8)))^2+($C$3/(2.303*(G$9-F16)))^2+($C$2*(G$9-G$8)/(2.303*(F16-G$8)*(G$9-F16)))^2))</f>
        <v>0.40583304008318644</v>
      </c>
      <c r="BM16" s="7" t="str">
        <f t="shared" si="21"/>
        <v/>
      </c>
      <c r="BN16" s="7" t="str">
        <f t="shared" si="21"/>
        <v/>
      </c>
      <c r="BO16" s="7" t="str">
        <f t="shared" si="21"/>
        <v/>
      </c>
      <c r="BP16" s="7" t="str">
        <f t="shared" si="21"/>
        <v/>
      </c>
      <c r="BQ16" s="7" t="str">
        <f t="shared" si="21"/>
        <v/>
      </c>
      <c r="BR16" s="7" t="str">
        <f t="shared" si="21"/>
        <v/>
      </c>
      <c r="BS16" s="7" t="str">
        <f t="shared" si="21"/>
        <v/>
      </c>
      <c r="BT16" s="7" t="str">
        <f t="shared" si="21"/>
        <v/>
      </c>
      <c r="BU16" s="7" t="str">
        <f t="shared" si="21"/>
        <v/>
      </c>
      <c r="BV16" s="30">
        <f t="shared" ca="1" si="22"/>
        <v>6.4477757351594361E-2</v>
      </c>
      <c r="BW16" s="7" t="str">
        <f t="shared" si="23"/>
        <v/>
      </c>
      <c r="BX16" s="7" t="str">
        <f t="shared" si="23"/>
        <v/>
      </c>
      <c r="BY16" s="7" t="str">
        <f t="shared" si="23"/>
        <v/>
      </c>
      <c r="BZ16" s="7" t="str">
        <f t="shared" si="23"/>
        <v/>
      </c>
      <c r="CA16" s="7" t="str">
        <f t="shared" si="23"/>
        <v/>
      </c>
      <c r="CB16" s="7" t="str">
        <f t="shared" si="23"/>
        <v/>
      </c>
      <c r="CC16" s="7" t="str">
        <f t="shared" si="23"/>
        <v/>
      </c>
      <c r="CD16" s="7" t="str">
        <f t="shared" si="23"/>
        <v/>
      </c>
      <c r="CE16" s="7" t="str">
        <f t="shared" si="23"/>
        <v/>
      </c>
      <c r="CF16" s="30">
        <f t="shared" ca="1" si="23"/>
        <v>0.12989202919496362</v>
      </c>
      <c r="CG16" s="7" t="str">
        <f t="shared" si="24"/>
        <v/>
      </c>
      <c r="CH16" s="7" t="str">
        <f>IF(BN16="","",BD16*BN16)</f>
        <v/>
      </c>
      <c r="CI16" s="7" t="str">
        <f t="shared" si="24"/>
        <v/>
      </c>
      <c r="CJ16" s="7" t="str">
        <f t="shared" si="24"/>
        <v/>
      </c>
      <c r="CK16" s="7" t="str">
        <f t="shared" si="24"/>
        <v/>
      </c>
      <c r="CL16" s="7" t="str">
        <f t="shared" si="24"/>
        <v/>
      </c>
      <c r="CM16" s="7" t="str">
        <f t="shared" si="24"/>
        <v/>
      </c>
      <c r="CN16" s="7" t="str">
        <f t="shared" si="24"/>
        <v/>
      </c>
      <c r="CO16" s="7" t="str">
        <f t="shared" si="24"/>
        <v/>
      </c>
      <c r="CP16" s="30">
        <f ca="1">IF(BV16="","",BL16*BV16)</f>
        <v>2.6167204283743563E-2</v>
      </c>
      <c r="CV16" s="31" t="str">
        <f t="shared" ref="CV16:CV79" si="29">IF(J16="","",IF(B16&gt;$C$8,"",IF(B16&lt;$C$7,"",ROW(J16))))</f>
        <v/>
      </c>
      <c r="CW16" s="31"/>
      <c r="CX16" s="31"/>
      <c r="DE16" s="7" t="str">
        <f t="shared" ref="DE16:DE46" si="30">IF(J16="","",IF(BV16="","",SQRT((SQRT((BB16-J16)^2))^2)))</f>
        <v/>
      </c>
      <c r="DU16" s="60" t="str">
        <f t="shared" ref="DU16:DU46" si="31">IF(AJ15&lt;$AJ$6,"",IF(AJ15&gt;$AJ$5,"",(10^-$AJ$4)*(AJ15-$AJ$6)/($AJ$5-AJ15)))</f>
        <v/>
      </c>
      <c r="DV16" s="7" t="str">
        <f t="shared" ref="DV16:EC57" si="32">IF(AK$8&lt;1,"",IF(AK16&lt;AK$6,"",IF(AK16&gt;AK$5,AK$7,AK$7*(AK16-AK$6)/(AK$5-AK$6))))</f>
        <v/>
      </c>
      <c r="DW16" s="7" t="str">
        <f t="shared" si="25"/>
        <v/>
      </c>
      <c r="DX16" s="7" t="str">
        <f t="shared" si="25"/>
        <v/>
      </c>
      <c r="DY16" s="7" t="str">
        <f t="shared" si="25"/>
        <v/>
      </c>
      <c r="DZ16" s="7" t="str">
        <f t="shared" si="25"/>
        <v/>
      </c>
      <c r="EA16" s="7" t="str">
        <f t="shared" si="25"/>
        <v/>
      </c>
      <c r="EB16" s="7" t="str">
        <f t="shared" si="25"/>
        <v/>
      </c>
      <c r="EC16" s="7" t="str">
        <f t="shared" si="25"/>
        <v/>
      </c>
    </row>
    <row r="17" spans="1:164" s="7" customFormat="1">
      <c r="B17" s="7">
        <v>3</v>
      </c>
      <c r="C17" s="7">
        <f t="shared" si="0"/>
        <v>6.171875</v>
      </c>
      <c r="D17" s="8">
        <v>3.7044800000000002</v>
      </c>
      <c r="E17" s="8"/>
      <c r="F17" s="7">
        <f t="shared" si="26"/>
        <v>3.7044800000000002</v>
      </c>
      <c r="G17" s="7" t="str">
        <f t="shared" si="1"/>
        <v/>
      </c>
      <c r="H17" s="7" t="str">
        <f t="shared" si="2"/>
        <v/>
      </c>
      <c r="I17" s="7" t="str">
        <f t="shared" si="3"/>
        <v/>
      </c>
      <c r="J17" s="7" t="str">
        <f t="shared" si="4"/>
        <v/>
      </c>
      <c r="K17" s="7" t="str">
        <f t="shared" si="5"/>
        <v/>
      </c>
      <c r="L17" s="7">
        <f t="shared" si="6"/>
        <v>4.4999999999999998E-2</v>
      </c>
      <c r="M17" s="7">
        <f t="shared" si="7"/>
        <v>0.82824421915133595</v>
      </c>
      <c r="N17" s="7">
        <v>0</v>
      </c>
      <c r="P17" s="7">
        <v>-100</v>
      </c>
      <c r="R17" s="7">
        <v>0</v>
      </c>
      <c r="AH17" s="7">
        <f t="shared" si="8"/>
        <v>0</v>
      </c>
      <c r="AI17" s="7">
        <f t="shared" si="9"/>
        <v>0</v>
      </c>
      <c r="AJ17" s="7">
        <f t="shared" si="10"/>
        <v>-100</v>
      </c>
      <c r="AK17" s="7">
        <f t="shared" si="11"/>
        <v>0</v>
      </c>
      <c r="AL17" s="7">
        <f t="shared" si="12"/>
        <v>0</v>
      </c>
      <c r="AM17" s="7">
        <f t="shared" si="13"/>
        <v>0</v>
      </c>
      <c r="AN17" s="7">
        <f t="shared" si="14"/>
        <v>0</v>
      </c>
      <c r="AO17" s="7">
        <f t="shared" si="15"/>
        <v>0</v>
      </c>
      <c r="AP17" s="7">
        <f t="shared" si="16"/>
        <v>0</v>
      </c>
      <c r="AQ17" s="7">
        <f t="shared" si="17"/>
        <v>0</v>
      </c>
      <c r="AR17" s="7">
        <f t="shared" si="18"/>
        <v>0</v>
      </c>
      <c r="AS17" s="7" t="str">
        <f t="shared" si="19"/>
        <v/>
      </c>
      <c r="AT17" s="7" t="str">
        <f t="shared" si="19"/>
        <v/>
      </c>
      <c r="AU17" s="7" t="str">
        <f t="shared" si="19"/>
        <v/>
      </c>
      <c r="AV17" s="7" t="str">
        <f t="shared" si="19"/>
        <v/>
      </c>
      <c r="AW17" s="7" t="str">
        <f t="shared" si="19"/>
        <v/>
      </c>
      <c r="AX17" s="7" t="str">
        <f t="shared" si="19"/>
        <v/>
      </c>
      <c r="AY17" s="7" t="str">
        <f t="shared" si="19"/>
        <v/>
      </c>
      <c r="AZ17" s="7" t="str">
        <f t="shared" si="19"/>
        <v/>
      </c>
      <c r="BA17" s="7" t="str">
        <f t="shared" si="19"/>
        <v/>
      </c>
      <c r="BB17" s="30">
        <f t="shared" si="27"/>
        <v>3.1725289476914433</v>
      </c>
      <c r="BC17" s="7" t="str">
        <f>IF(AS17="","",SQRT(AJ$3^2+($C$3/(2.303*(AJ17-AJ$5)))^2+($C$3/(2.303*(AJ$6-AJ17)))^2+($C$2*(AJ$6-AJ$5)/(2.303*(AJ17-AJ$5)*(AJ$6-AJ17)))^2))</f>
        <v/>
      </c>
      <c r="BD17" s="7" t="str">
        <f t="shared" si="20"/>
        <v/>
      </c>
      <c r="BE17" s="7" t="str">
        <f t="shared" si="20"/>
        <v/>
      </c>
      <c r="BF17" s="7" t="str">
        <f t="shared" si="20"/>
        <v/>
      </c>
      <c r="BG17" s="7" t="str">
        <f t="shared" si="20"/>
        <v/>
      </c>
      <c r="BH17" s="7" t="str">
        <f t="shared" si="20"/>
        <v/>
      </c>
      <c r="BI17" s="7" t="str">
        <f t="shared" si="20"/>
        <v/>
      </c>
      <c r="BJ17" s="7" t="str">
        <f t="shared" si="20"/>
        <v/>
      </c>
      <c r="BK17" s="7" t="str">
        <f t="shared" si="20"/>
        <v/>
      </c>
      <c r="BL17" s="30">
        <f t="shared" ca="1" si="28"/>
        <v>0.40629678033005734</v>
      </c>
      <c r="BM17" s="7" t="str">
        <f t="shared" si="21"/>
        <v/>
      </c>
      <c r="BN17" s="7" t="str">
        <f t="shared" si="21"/>
        <v/>
      </c>
      <c r="BO17" s="7" t="str">
        <f t="shared" si="21"/>
        <v/>
      </c>
      <c r="BP17" s="7" t="str">
        <f t="shared" si="21"/>
        <v/>
      </c>
      <c r="BQ17" s="7" t="str">
        <f t="shared" si="21"/>
        <v/>
      </c>
      <c r="BR17" s="7" t="str">
        <f t="shared" si="21"/>
        <v/>
      </c>
      <c r="BS17" s="7" t="str">
        <f t="shared" si="21"/>
        <v/>
      </c>
      <c r="BT17" s="7" t="str">
        <f t="shared" si="21"/>
        <v/>
      </c>
      <c r="BU17" s="7" t="str">
        <f t="shared" si="21"/>
        <v/>
      </c>
      <c r="BV17" s="30">
        <f t="shared" ca="1" si="22"/>
        <v>5.4902636334472885E-2</v>
      </c>
      <c r="BW17" s="7" t="str">
        <f t="shared" si="23"/>
        <v/>
      </c>
      <c r="BX17" s="7" t="str">
        <f t="shared" si="23"/>
        <v/>
      </c>
      <c r="BY17" s="7" t="str">
        <f t="shared" si="23"/>
        <v/>
      </c>
      <c r="BZ17" s="7" t="str">
        <f t="shared" si="23"/>
        <v/>
      </c>
      <c r="CA17" s="7" t="str">
        <f t="shared" si="23"/>
        <v/>
      </c>
      <c r="CB17" s="7" t="str">
        <f t="shared" si="23"/>
        <v/>
      </c>
      <c r="CC17" s="7" t="str">
        <f t="shared" si="23"/>
        <v/>
      </c>
      <c r="CD17" s="7" t="str">
        <f t="shared" si="23"/>
        <v/>
      </c>
      <c r="CE17" s="7" t="str">
        <f t="shared" si="23"/>
        <v/>
      </c>
      <c r="CF17" s="30">
        <f t="shared" ca="1" si="23"/>
        <v>0.17418020307569126</v>
      </c>
      <c r="CG17" s="7" t="str">
        <f t="shared" si="24"/>
        <v/>
      </c>
      <c r="CH17" s="7" t="str">
        <f t="shared" si="24"/>
        <v/>
      </c>
      <c r="CI17" s="7" t="str">
        <f t="shared" si="24"/>
        <v/>
      </c>
      <c r="CJ17" s="7" t="str">
        <f t="shared" si="24"/>
        <v/>
      </c>
      <c r="CK17" s="7" t="str">
        <f t="shared" si="24"/>
        <v/>
      </c>
      <c r="CL17" s="7" t="str">
        <f t="shared" si="24"/>
        <v/>
      </c>
      <c r="CM17" s="7" t="str">
        <f t="shared" si="24"/>
        <v/>
      </c>
      <c r="CN17" s="7" t="str">
        <f t="shared" si="24"/>
        <v/>
      </c>
      <c r="CO17" s="7" t="str">
        <f t="shared" si="24"/>
        <v/>
      </c>
      <c r="CP17" s="30">
        <f t="shared" ca="1" si="24"/>
        <v>2.2306764374328353E-2</v>
      </c>
      <c r="CV17" s="31" t="str">
        <f t="shared" si="29"/>
        <v/>
      </c>
      <c r="CW17" s="31"/>
      <c r="CX17" s="31"/>
      <c r="DE17" s="7" t="str">
        <f>IF(J17="","",IF(BV17="","",SQRT((SQRT((BB17-J17)^2))^2)))</f>
        <v/>
      </c>
      <c r="DU17" s="60" t="str">
        <f t="shared" si="31"/>
        <v/>
      </c>
      <c r="DV17" s="7" t="str">
        <f t="shared" si="32"/>
        <v/>
      </c>
      <c r="DW17" s="7" t="str">
        <f t="shared" si="25"/>
        <v/>
      </c>
      <c r="DX17" s="7" t="str">
        <f t="shared" si="25"/>
        <v/>
      </c>
      <c r="DY17" s="7" t="str">
        <f t="shared" si="25"/>
        <v/>
      </c>
      <c r="DZ17" s="7" t="str">
        <f t="shared" si="25"/>
        <v/>
      </c>
      <c r="EA17" s="7" t="str">
        <f t="shared" si="25"/>
        <v/>
      </c>
      <c r="EB17" s="7" t="str">
        <f t="shared" si="25"/>
        <v/>
      </c>
      <c r="EC17" s="7" t="str">
        <f t="shared" si="25"/>
        <v/>
      </c>
    </row>
    <row r="18" spans="1:164" s="7" customFormat="1">
      <c r="B18" s="7">
        <v>4</v>
      </c>
      <c r="C18" s="7">
        <f t="shared" si="0"/>
        <v>6.640625</v>
      </c>
      <c r="D18" s="8">
        <v>3.87012</v>
      </c>
      <c r="E18" s="8"/>
      <c r="F18" s="7">
        <f t="shared" si="26"/>
        <v>3.87012</v>
      </c>
      <c r="G18" s="7" t="str">
        <f t="shared" si="1"/>
        <v/>
      </c>
      <c r="H18" s="7" t="str">
        <f t="shared" si="2"/>
        <v/>
      </c>
      <c r="I18" s="7" t="str">
        <f t="shared" si="3"/>
        <v/>
      </c>
      <c r="J18" s="7" t="str">
        <f>IF(B18&lt;$C$7,"",IF(B18&gt;$C$8,"",IF(SUM(BW18:CE18)&gt;0,(1/(SUM(BM18:BU18)))*SUM(BW18:CE18),"")))</f>
        <v/>
      </c>
      <c r="K18" s="7" t="str">
        <f>IF(B18&lt;$C$7,"",IF(B18&gt;$C$8,"",IF(SUM(BW18:CE18)&gt;0,(1/(SUM(BM18:BU18)))*SUM(CG18:CO18),"")))</f>
        <v/>
      </c>
      <c r="L18" s="7">
        <f t="shared" si="6"/>
        <v>5.773445059663921E-2</v>
      </c>
      <c r="M18" s="7">
        <f t="shared" si="7"/>
        <v>0.81829578959845028</v>
      </c>
      <c r="N18" s="7">
        <v>0</v>
      </c>
      <c r="P18" s="7">
        <v>6.3847849500000002</v>
      </c>
      <c r="R18" s="7">
        <v>8.8540700000000001</v>
      </c>
      <c r="AH18" s="7">
        <f t="shared" si="8"/>
        <v>0</v>
      </c>
      <c r="AI18" s="7">
        <f t="shared" si="9"/>
        <v>0</v>
      </c>
      <c r="AJ18" s="7">
        <f t="shared" si="10"/>
        <v>6.3847849500000002</v>
      </c>
      <c r="AK18" s="7">
        <f t="shared" si="11"/>
        <v>8.8540700000000001</v>
      </c>
      <c r="AL18" s="7">
        <f t="shared" si="12"/>
        <v>0</v>
      </c>
      <c r="AM18" s="7">
        <f t="shared" si="13"/>
        <v>0</v>
      </c>
      <c r="AN18" s="7">
        <f t="shared" si="14"/>
        <v>0</v>
      </c>
      <c r="AO18" s="7">
        <f t="shared" si="15"/>
        <v>0</v>
      </c>
      <c r="AP18" s="7">
        <f t="shared" si="16"/>
        <v>0</v>
      </c>
      <c r="AQ18" s="7">
        <f t="shared" si="17"/>
        <v>0</v>
      </c>
      <c r="AR18" s="7">
        <f t="shared" si="18"/>
        <v>0</v>
      </c>
      <c r="AS18" s="7">
        <f t="shared" si="19"/>
        <v>2.294083534201433</v>
      </c>
      <c r="AT18" s="7">
        <f t="shared" si="19"/>
        <v>2.1761106307007347</v>
      </c>
      <c r="AU18" s="7" t="str">
        <f t="shared" si="19"/>
        <v/>
      </c>
      <c r="AV18" s="7" t="str">
        <f t="shared" si="19"/>
        <v/>
      </c>
      <c r="AW18" s="7" t="str">
        <f t="shared" si="19"/>
        <v/>
      </c>
      <c r="AX18" s="7" t="str">
        <f t="shared" si="19"/>
        <v/>
      </c>
      <c r="AY18" s="7" t="str">
        <f t="shared" si="19"/>
        <v/>
      </c>
      <c r="AZ18" s="7" t="str">
        <f t="shared" si="19"/>
        <v/>
      </c>
      <c r="BA18" s="7" t="str">
        <f t="shared" si="19"/>
        <v/>
      </c>
      <c r="BB18" s="30">
        <f t="shared" si="27"/>
        <v>2.2795788139070865</v>
      </c>
      <c r="BC18" s="7">
        <f>IF(AS18="","",SQRT(AJ$3^2+($C$3/(2.303*(AJ18-AJ$5)))^2+($C$3/(2.303*(AJ$6-AJ18)))^2+($C$2*(AJ$6-AJ$5)/(2.303*(AJ18-AJ$5)*(AJ$6-AJ18)))^2))</f>
        <v>0.41936754962131156</v>
      </c>
      <c r="BD18" s="7">
        <f t="shared" ca="1" si="20"/>
        <v>0.41256108626616883</v>
      </c>
      <c r="BE18" s="7" t="str">
        <f t="shared" si="20"/>
        <v/>
      </c>
      <c r="BF18" s="7" t="str">
        <f t="shared" si="20"/>
        <v/>
      </c>
      <c r="BG18" s="7" t="str">
        <f t="shared" si="20"/>
        <v/>
      </c>
      <c r="BH18" s="7" t="str">
        <f t="shared" si="20"/>
        <v/>
      </c>
      <c r="BI18" s="7" t="str">
        <f t="shared" si="20"/>
        <v/>
      </c>
      <c r="BJ18" s="7" t="str">
        <f t="shared" si="20"/>
        <v/>
      </c>
      <c r="BK18" s="7" t="str">
        <f t="shared" si="20"/>
        <v/>
      </c>
      <c r="BL18" s="30">
        <f t="shared" ca="1" si="28"/>
        <v>0.40537156089188775</v>
      </c>
      <c r="BM18" s="7" t="str">
        <f t="shared" si="21"/>
        <v/>
      </c>
      <c r="BN18" s="7">
        <f t="shared" ca="1" si="21"/>
        <v>0.19094336092743366</v>
      </c>
      <c r="BO18" s="7" t="str">
        <f t="shared" si="21"/>
        <v/>
      </c>
      <c r="BP18" s="7" t="str">
        <f t="shared" si="21"/>
        <v/>
      </c>
      <c r="BQ18" s="7" t="str">
        <f t="shared" si="21"/>
        <v/>
      </c>
      <c r="BR18" s="7" t="str">
        <f t="shared" si="21"/>
        <v/>
      </c>
      <c r="BS18" s="7" t="str">
        <f t="shared" si="21"/>
        <v/>
      </c>
      <c r="BT18" s="7" t="str">
        <f t="shared" si="21"/>
        <v/>
      </c>
      <c r="BU18" s="7" t="str">
        <f t="shared" si="21"/>
        <v/>
      </c>
      <c r="BV18" s="30">
        <f t="shared" ca="1" si="22"/>
        <v>8.2780794851062434E-2</v>
      </c>
      <c r="BW18" s="7" t="str">
        <f t="shared" si="23"/>
        <v/>
      </c>
      <c r="BX18" s="7">
        <f t="shared" ca="1" si="23"/>
        <v>0.41551387757591568</v>
      </c>
      <c r="BY18" s="7" t="str">
        <f t="shared" si="23"/>
        <v/>
      </c>
      <c r="BZ18" s="7" t="str">
        <f t="shared" si="23"/>
        <v/>
      </c>
      <c r="CA18" s="7" t="str">
        <f t="shared" si="23"/>
        <v/>
      </c>
      <c r="CB18" s="7" t="str">
        <f t="shared" si="23"/>
        <v/>
      </c>
      <c r="CC18" s="7" t="str">
        <f t="shared" si="23"/>
        <v/>
      </c>
      <c r="CD18" s="7" t="str">
        <f t="shared" si="23"/>
        <v/>
      </c>
      <c r="CE18" s="7" t="str">
        <f t="shared" si="23"/>
        <v/>
      </c>
      <c r="CF18" s="30">
        <f t="shared" ca="1" si="23"/>
        <v>0.18870534614087076</v>
      </c>
      <c r="CG18" s="7" t="str">
        <f t="shared" si="24"/>
        <v/>
      </c>
      <c r="CH18" s="7">
        <f ca="1">IF(BN18="","",BD18*BN18)</f>
        <v>7.8775800399535176E-2</v>
      </c>
      <c r="CI18" s="7" t="str">
        <f t="shared" si="24"/>
        <v/>
      </c>
      <c r="CJ18" s="7" t="str">
        <f t="shared" si="24"/>
        <v/>
      </c>
      <c r="CK18" s="7" t="str">
        <f t="shared" si="24"/>
        <v/>
      </c>
      <c r="CL18" s="7" t="str">
        <f t="shared" si="24"/>
        <v/>
      </c>
      <c r="CM18" s="7" t="str">
        <f t="shared" si="24"/>
        <v/>
      </c>
      <c r="CN18" s="7" t="str">
        <f t="shared" si="24"/>
        <v/>
      </c>
      <c r="CO18" s="7" t="str">
        <f t="shared" si="24"/>
        <v/>
      </c>
      <c r="CP18" s="30">
        <f t="shared" ca="1" si="24"/>
        <v>3.3556980020646325E-2</v>
      </c>
      <c r="CV18" s="31" t="str">
        <f t="shared" si="29"/>
        <v/>
      </c>
      <c r="CW18" s="31"/>
      <c r="CX18" s="31"/>
      <c r="DE18" s="7" t="str">
        <f t="shared" si="30"/>
        <v/>
      </c>
      <c r="DU18" s="60" t="str">
        <f t="shared" si="31"/>
        <v/>
      </c>
      <c r="DV18" s="7">
        <f t="shared" si="32"/>
        <v>1.2734450596639212E-2</v>
      </c>
      <c r="DW18" s="7" t="str">
        <f t="shared" si="25"/>
        <v/>
      </c>
      <c r="DX18" s="7" t="str">
        <f t="shared" si="25"/>
        <v/>
      </c>
      <c r="DY18" s="7" t="str">
        <f t="shared" si="25"/>
        <v/>
      </c>
      <c r="DZ18" s="7" t="str">
        <f t="shared" si="25"/>
        <v/>
      </c>
      <c r="EA18" s="7" t="str">
        <f t="shared" si="25"/>
        <v/>
      </c>
      <c r="EB18" s="7" t="str">
        <f t="shared" si="25"/>
        <v/>
      </c>
      <c r="EC18" s="7" t="str">
        <f t="shared" si="25"/>
        <v/>
      </c>
    </row>
    <row r="19" spans="1:164" s="7" customFormat="1">
      <c r="A19" s="62"/>
      <c r="B19" s="7">
        <v>5</v>
      </c>
      <c r="C19" s="7">
        <f t="shared" si="0"/>
        <v>7.109375</v>
      </c>
      <c r="D19" s="8">
        <v>3.8877899999999999</v>
      </c>
      <c r="E19" s="8"/>
      <c r="F19" s="7">
        <f t="shared" si="26"/>
        <v>3.8877899999999999</v>
      </c>
      <c r="G19" s="7" t="str">
        <f t="shared" si="1"/>
        <v/>
      </c>
      <c r="H19" s="7" t="str">
        <f t="shared" si="2"/>
        <v/>
      </c>
      <c r="I19" s="7" t="str">
        <f t="shared" si="3"/>
        <v/>
      </c>
      <c r="J19" s="7" t="str">
        <f t="shared" si="4"/>
        <v/>
      </c>
      <c r="K19" s="7" t="str">
        <f t="shared" si="5"/>
        <v/>
      </c>
      <c r="L19" s="7">
        <f t="shared" si="6"/>
        <v>6.2546048983202512E-2</v>
      </c>
      <c r="M19" s="7">
        <f t="shared" si="7"/>
        <v>0.81513047694348362</v>
      </c>
      <c r="N19" s="7">
        <v>0</v>
      </c>
      <c r="P19" s="7">
        <v>6.4075521069999999</v>
      </c>
      <c r="R19" s="7">
        <v>8.8810699999999994</v>
      </c>
      <c r="AH19" s="7">
        <f t="shared" si="8"/>
        <v>0</v>
      </c>
      <c r="AI19" s="7">
        <f t="shared" si="9"/>
        <v>0</v>
      </c>
      <c r="AJ19" s="7">
        <f t="shared" si="10"/>
        <v>6.4075521069999999</v>
      </c>
      <c r="AK19" s="7">
        <f t="shared" si="11"/>
        <v>8.8810699999999994</v>
      </c>
      <c r="AL19" s="7">
        <f t="shared" si="12"/>
        <v>0</v>
      </c>
      <c r="AM19" s="7">
        <f t="shared" si="13"/>
        <v>0</v>
      </c>
      <c r="AN19" s="7">
        <f t="shared" si="14"/>
        <v>0</v>
      </c>
      <c r="AO19" s="7">
        <f t="shared" si="15"/>
        <v>0</v>
      </c>
      <c r="AP19" s="7">
        <f t="shared" si="16"/>
        <v>0</v>
      </c>
      <c r="AQ19" s="7">
        <f t="shared" si="17"/>
        <v>0</v>
      </c>
      <c r="AR19" s="7">
        <f t="shared" si="18"/>
        <v>0</v>
      </c>
      <c r="AS19" s="7">
        <f t="shared" si="19"/>
        <v>1.8239570577253572</v>
      </c>
      <c r="AT19" s="7">
        <f t="shared" si="19"/>
        <v>2.1150636981145188</v>
      </c>
      <c r="AU19" s="7" t="str">
        <f t="shared" si="19"/>
        <v/>
      </c>
      <c r="AV19" s="7" t="str">
        <f t="shared" si="19"/>
        <v/>
      </c>
      <c r="AW19" s="7" t="str">
        <f t="shared" si="19"/>
        <v/>
      </c>
      <c r="AX19" s="7" t="str">
        <f t="shared" si="19"/>
        <v/>
      </c>
      <c r="AY19" s="7" t="str">
        <f t="shared" si="19"/>
        <v/>
      </c>
      <c r="AZ19" s="7" t="str">
        <f t="shared" si="19"/>
        <v/>
      </c>
      <c r="BA19" s="7" t="str">
        <f t="shared" si="19"/>
        <v/>
      </c>
      <c r="BB19" s="30">
        <f t="shared" si="27"/>
        <v>2.1852101669143362</v>
      </c>
      <c r="BC19" s="7">
        <f t="shared" si="20"/>
        <v>0.40205940783816091</v>
      </c>
      <c r="BD19" s="7">
        <f t="shared" ca="1" si="20"/>
        <v>0.41257288690478205</v>
      </c>
      <c r="BE19" s="7" t="str">
        <f t="shared" si="20"/>
        <v/>
      </c>
      <c r="BF19" s="7" t="str">
        <f t="shared" si="20"/>
        <v/>
      </c>
      <c r="BG19" s="7" t="str">
        <f t="shared" si="20"/>
        <v/>
      </c>
      <c r="BH19" s="7" t="str">
        <f t="shared" si="20"/>
        <v/>
      </c>
      <c r="BI19" s="7" t="str">
        <f t="shared" si="20"/>
        <v/>
      </c>
      <c r="BJ19" s="7" t="str">
        <f t="shared" si="20"/>
        <v/>
      </c>
      <c r="BK19" s="7" t="str">
        <f t="shared" si="20"/>
        <v/>
      </c>
      <c r="BL19" s="30">
        <f t="shared" ca="1" si="28"/>
        <v>0.40548417642990248</v>
      </c>
      <c r="BM19" s="7" t="str">
        <f t="shared" si="21"/>
        <v/>
      </c>
      <c r="BN19" s="7">
        <f t="shared" ca="1" si="21"/>
        <v>0.18267724073222166</v>
      </c>
      <c r="BO19" s="7" t="str">
        <f t="shared" si="21"/>
        <v/>
      </c>
      <c r="BP19" s="7" t="str">
        <f t="shared" si="21"/>
        <v/>
      </c>
      <c r="BQ19" s="7" t="str">
        <f t="shared" si="21"/>
        <v/>
      </c>
      <c r="BR19" s="7" t="str">
        <f t="shared" si="21"/>
        <v/>
      </c>
      <c r="BS19" s="7" t="str">
        <f t="shared" si="21"/>
        <v/>
      </c>
      <c r="BT19" s="7" t="str">
        <f t="shared" si="21"/>
        <v/>
      </c>
      <c r="BU19" s="7" t="str">
        <f t="shared" si="21"/>
        <v/>
      </c>
      <c r="BV19" s="30">
        <f t="shared" ca="1" si="22"/>
        <v>7.6794699844846964E-2</v>
      </c>
      <c r="BW19" s="7" t="str">
        <f t="shared" si="23"/>
        <v/>
      </c>
      <c r="BX19" s="7">
        <f t="shared" ca="1" si="23"/>
        <v>0.38637400034444896</v>
      </c>
      <c r="BY19" s="7" t="str">
        <f t="shared" si="23"/>
        <v/>
      </c>
      <c r="BZ19" s="7" t="str">
        <f t="shared" si="23"/>
        <v/>
      </c>
      <c r="CA19" s="7" t="str">
        <f t="shared" si="23"/>
        <v/>
      </c>
      <c r="CB19" s="7" t="str">
        <f t="shared" si="23"/>
        <v/>
      </c>
      <c r="CC19" s="7" t="str">
        <f t="shared" si="23"/>
        <v/>
      </c>
      <c r="CD19" s="7" t="str">
        <f t="shared" si="23"/>
        <v/>
      </c>
      <c r="CE19" s="7" t="str">
        <f t="shared" si="23"/>
        <v/>
      </c>
      <c r="CF19" s="30">
        <f t="shared" ca="1" si="23"/>
        <v>0.16781255886609439</v>
      </c>
      <c r="CG19" s="7" t="str">
        <f t="shared" si="24"/>
        <v/>
      </c>
      <c r="CH19" s="7">
        <f t="shared" ca="1" si="24"/>
        <v>7.536767658069253E-2</v>
      </c>
      <c r="CI19" s="7" t="str">
        <f t="shared" si="24"/>
        <v/>
      </c>
      <c r="CJ19" s="7" t="str">
        <f t="shared" si="24"/>
        <v/>
      </c>
      <c r="CK19" s="7" t="str">
        <f t="shared" si="24"/>
        <v/>
      </c>
      <c r="CL19" s="7" t="str">
        <f t="shared" si="24"/>
        <v/>
      </c>
      <c r="CM19" s="7" t="str">
        <f t="shared" si="24"/>
        <v/>
      </c>
      <c r="CN19" s="7" t="str">
        <f t="shared" si="24"/>
        <v/>
      </c>
      <c r="CO19" s="7" t="str">
        <f t="shared" si="24"/>
        <v/>
      </c>
      <c r="CP19" s="30">
        <f t="shared" ca="1" si="24"/>
        <v>3.1139035620769331E-2</v>
      </c>
      <c r="CV19" s="31" t="str">
        <f t="shared" si="29"/>
        <v/>
      </c>
      <c r="CW19" s="31"/>
      <c r="CX19" s="31"/>
      <c r="DE19" s="7" t="str">
        <f t="shared" si="30"/>
        <v/>
      </c>
      <c r="DU19" s="60">
        <f t="shared" si="31"/>
        <v>4.1574475833882508E-3</v>
      </c>
      <c r="DV19" s="7">
        <f t="shared" si="32"/>
        <v>1.3388601399814265E-2</v>
      </c>
      <c r="DW19" s="7" t="str">
        <f t="shared" si="25"/>
        <v/>
      </c>
      <c r="DX19" s="7" t="str">
        <f t="shared" si="25"/>
        <v/>
      </c>
      <c r="DY19" s="7" t="str">
        <f t="shared" si="25"/>
        <v/>
      </c>
      <c r="DZ19" s="7" t="str">
        <f t="shared" si="25"/>
        <v/>
      </c>
      <c r="EA19" s="7" t="str">
        <f t="shared" si="25"/>
        <v/>
      </c>
      <c r="EB19" s="7" t="str">
        <f t="shared" si="25"/>
        <v/>
      </c>
      <c r="EC19" s="7" t="str">
        <f t="shared" si="25"/>
        <v/>
      </c>
    </row>
    <row r="20" spans="1:164" s="7" customFormat="1">
      <c r="A20" s="62"/>
      <c r="B20" s="7">
        <v>6</v>
      </c>
      <c r="C20" s="7">
        <f t="shared" si="0"/>
        <v>7.578125</v>
      </c>
      <c r="D20" s="8">
        <v>3.9037999999999999</v>
      </c>
      <c r="E20" s="8"/>
      <c r="F20" s="7">
        <f t="shared" si="26"/>
        <v>3.9037999999999999</v>
      </c>
      <c r="G20" s="7" t="str">
        <f t="shared" si="1"/>
        <v/>
      </c>
      <c r="H20" s="7" t="str">
        <f t="shared" si="2"/>
        <v/>
      </c>
      <c r="I20" s="7" t="str">
        <f t="shared" si="3"/>
        <v/>
      </c>
      <c r="J20" s="7" t="str">
        <f t="shared" si="4"/>
        <v/>
      </c>
      <c r="K20" s="7" t="str">
        <f t="shared" si="5"/>
        <v/>
      </c>
      <c r="L20" s="7">
        <f t="shared" si="6"/>
        <v>7.0648117268392513E-2</v>
      </c>
      <c r="M20" s="7">
        <f t="shared" si="7"/>
        <v>0.81035108273442991</v>
      </c>
      <c r="N20" s="14">
        <v>0</v>
      </c>
      <c r="P20" s="7">
        <v>6.397341086</v>
      </c>
      <c r="R20" s="7">
        <v>8.8824699999999996</v>
      </c>
      <c r="AH20" s="7">
        <f t="shared" si="8"/>
        <v>0</v>
      </c>
      <c r="AI20" s="7">
        <f t="shared" si="9"/>
        <v>0</v>
      </c>
      <c r="AJ20" s="7">
        <f t="shared" si="10"/>
        <v>6.397341086</v>
      </c>
      <c r="AK20" s="7">
        <f t="shared" si="11"/>
        <v>8.8824699999999996</v>
      </c>
      <c r="AL20" s="7">
        <f t="shared" si="12"/>
        <v>0</v>
      </c>
      <c r="AM20" s="7">
        <f t="shared" si="13"/>
        <v>0</v>
      </c>
      <c r="AN20" s="7">
        <f t="shared" si="14"/>
        <v>0</v>
      </c>
      <c r="AO20" s="7">
        <f t="shared" si="15"/>
        <v>0</v>
      </c>
      <c r="AP20" s="7">
        <f t="shared" si="16"/>
        <v>0</v>
      </c>
      <c r="AQ20" s="7">
        <f t="shared" si="17"/>
        <v>0</v>
      </c>
      <c r="AR20" s="7">
        <f t="shared" si="18"/>
        <v>0</v>
      </c>
      <c r="AS20" s="7">
        <f t="shared" si="19"/>
        <v>1.9967666759459741</v>
      </c>
      <c r="AT20" s="7">
        <f t="shared" si="19"/>
        <v>2.1142849272488693</v>
      </c>
      <c r="AU20" s="7" t="str">
        <f t="shared" si="19"/>
        <v/>
      </c>
      <c r="AV20" s="7" t="str">
        <f t="shared" si="19"/>
        <v/>
      </c>
      <c r="AW20" s="7" t="str">
        <f t="shared" si="19"/>
        <v/>
      </c>
      <c r="AX20" s="7" t="str">
        <f t="shared" si="19"/>
        <v/>
      </c>
      <c r="AY20" s="7" t="str">
        <f t="shared" si="19"/>
        <v/>
      </c>
      <c r="AZ20" s="7" t="str">
        <f t="shared" si="19"/>
        <v/>
      </c>
      <c r="BA20" s="7" t="str">
        <f t="shared" si="19"/>
        <v/>
      </c>
      <c r="BB20" s="30">
        <f t="shared" si="27"/>
        <v>2.0930368225752236</v>
      </c>
      <c r="BC20" s="7">
        <f t="shared" si="20"/>
        <v>0.40513378413908518</v>
      </c>
      <c r="BD20" s="7">
        <f t="shared" ca="1" si="20"/>
        <v>0.4125736215858774</v>
      </c>
      <c r="BE20" s="7" t="str">
        <f t="shared" si="20"/>
        <v/>
      </c>
      <c r="BF20" s="7" t="str">
        <f t="shared" si="20"/>
        <v/>
      </c>
      <c r="BG20" s="7" t="str">
        <f t="shared" si="20"/>
        <v/>
      </c>
      <c r="BH20" s="7" t="str">
        <f t="shared" si="20"/>
        <v/>
      </c>
      <c r="BI20" s="7" t="str">
        <f t="shared" si="20"/>
        <v/>
      </c>
      <c r="BJ20" s="7" t="str">
        <f t="shared" si="20"/>
        <v/>
      </c>
      <c r="BK20" s="7" t="str">
        <f t="shared" si="20"/>
        <v/>
      </c>
      <c r="BL20" s="30">
        <f t="shared" ca="1" si="28"/>
        <v>0.40565560793839978</v>
      </c>
      <c r="BM20" s="7" t="str">
        <f t="shared" si="21"/>
        <v/>
      </c>
      <c r="BN20" s="7">
        <f t="shared" ca="1" si="21"/>
        <v>0.18220046221111011</v>
      </c>
      <c r="BO20" s="7" t="str">
        <f t="shared" si="21"/>
        <v/>
      </c>
      <c r="BP20" s="7" t="str">
        <f t="shared" si="21"/>
        <v/>
      </c>
      <c r="BQ20" s="7" t="str">
        <f t="shared" si="21"/>
        <v/>
      </c>
      <c r="BR20" s="7" t="str">
        <f t="shared" si="21"/>
        <v/>
      </c>
      <c r="BS20" s="7" t="str">
        <f t="shared" si="21"/>
        <v/>
      </c>
      <c r="BT20" s="7" t="str">
        <f t="shared" si="21"/>
        <v/>
      </c>
      <c r="BU20" s="7" t="str">
        <f t="shared" si="21"/>
        <v/>
      </c>
      <c r="BV20" s="30">
        <f t="shared" ca="1" si="22"/>
        <v>6.987936884852311E-2</v>
      </c>
      <c r="BW20" s="7" t="str">
        <f t="shared" si="23"/>
        <v/>
      </c>
      <c r="BX20" s="7">
        <f t="shared" ca="1" si="23"/>
        <v>0.38522369099072729</v>
      </c>
      <c r="BY20" s="7" t="str">
        <f t="shared" si="23"/>
        <v/>
      </c>
      <c r="BZ20" s="7" t="str">
        <f t="shared" si="23"/>
        <v/>
      </c>
      <c r="CA20" s="7" t="str">
        <f t="shared" si="23"/>
        <v/>
      </c>
      <c r="CB20" s="7" t="str">
        <f t="shared" si="23"/>
        <v/>
      </c>
      <c r="CC20" s="7" t="str">
        <f t="shared" si="23"/>
        <v/>
      </c>
      <c r="CD20" s="7" t="str">
        <f t="shared" si="23"/>
        <v/>
      </c>
      <c r="CE20" s="7" t="str">
        <f t="shared" si="23"/>
        <v/>
      </c>
      <c r="CF20" s="30">
        <f t="shared" ca="1" si="23"/>
        <v>0.14626009213827487</v>
      </c>
      <c r="CG20" s="7" t="str">
        <f t="shared" si="24"/>
        <v/>
      </c>
      <c r="CH20" s="7">
        <f t="shared" ca="1" si="24"/>
        <v>7.5171104549058496E-2</v>
      </c>
      <c r="CI20" s="7" t="str">
        <f t="shared" si="24"/>
        <v/>
      </c>
      <c r="CJ20" s="7" t="str">
        <f t="shared" si="24"/>
        <v/>
      </c>
      <c r="CK20" s="7" t="str">
        <f t="shared" si="24"/>
        <v/>
      </c>
      <c r="CL20" s="7" t="str">
        <f t="shared" si="24"/>
        <v/>
      </c>
      <c r="CM20" s="7" t="str">
        <f t="shared" si="24"/>
        <v/>
      </c>
      <c r="CN20" s="7" t="str">
        <f t="shared" si="24"/>
        <v/>
      </c>
      <c r="CO20" s="7" t="str">
        <f t="shared" si="24"/>
        <v/>
      </c>
      <c r="CP20" s="30">
        <f t="shared" ca="1" si="24"/>
        <v>2.8346957852599317E-2</v>
      </c>
      <c r="CV20" s="31" t="str">
        <f t="shared" si="29"/>
        <v/>
      </c>
      <c r="CW20" s="31"/>
      <c r="CX20" s="31"/>
      <c r="DE20" s="7" t="str">
        <f t="shared" si="30"/>
        <v/>
      </c>
      <c r="DU20" s="60">
        <f t="shared" si="31"/>
        <v>1.2225596938043233E-2</v>
      </c>
      <c r="DV20" s="7">
        <f t="shared" si="32"/>
        <v>1.3422520330349278E-2</v>
      </c>
      <c r="DW20" s="7" t="str">
        <f t="shared" si="25"/>
        <v/>
      </c>
      <c r="DX20" s="7" t="str">
        <f t="shared" si="25"/>
        <v/>
      </c>
      <c r="DY20" s="7" t="str">
        <f t="shared" si="25"/>
        <v/>
      </c>
      <c r="DZ20" s="7" t="str">
        <f t="shared" si="25"/>
        <v/>
      </c>
      <c r="EA20" s="7" t="str">
        <f t="shared" si="25"/>
        <v/>
      </c>
      <c r="EB20" s="7" t="str">
        <f t="shared" si="25"/>
        <v/>
      </c>
      <c r="EC20" s="7" t="str">
        <f t="shared" si="25"/>
        <v/>
      </c>
    </row>
    <row r="21" spans="1:164" s="7" customFormat="1">
      <c r="B21" s="7">
        <v>7</v>
      </c>
      <c r="C21" s="7">
        <f t="shared" si="0"/>
        <v>8.046875</v>
      </c>
      <c r="D21" s="63">
        <v>3.8967900000000002</v>
      </c>
      <c r="E21" s="63"/>
      <c r="F21" s="7">
        <f t="shared" si="26"/>
        <v>3.89414499</v>
      </c>
      <c r="G21" s="7" t="str">
        <f t="shared" si="1"/>
        <v/>
      </c>
      <c r="H21" s="7" t="str">
        <f>IF(B21&lt;$C$7,"",IF(B21&gt;$C$8,"",IF(SUM(BW21:CE21)&gt;0,(1/(SUM(BM21:BV21)))*SUM(BW21:CF21),"")))</f>
        <v/>
      </c>
      <c r="I21" s="7" t="str">
        <f>IF(B21&lt;$C$7,"",IF(B21&gt;$C$8,"",IF(SUM(BW21:CE21)&gt;0,(1/(SUM(BM21:BV21)))*SUM(CG21:CP21),"")))</f>
        <v/>
      </c>
      <c r="J21" s="7" t="str">
        <f>IF(B21&lt;$C$7,"",IF(B21&gt;$C$8,"",IF(SUM(BW21:CE21)&gt;0,(1/(SUM(BM21:BU21)))*SUM(BW21:CE21),"")))</f>
        <v/>
      </c>
      <c r="K21" s="7" t="str">
        <f>IF(B21&lt;$C$7,"",IF(B21&gt;$C$8,"",IF(SUM(BW21:CE21)&gt;0,(1/(SUM(BM21:BU21)))*SUM(CG21:CO21),"")))</f>
        <v/>
      </c>
      <c r="L21" s="7">
        <f t="shared" si="6"/>
        <v>6.6119353455338453E-2</v>
      </c>
      <c r="M21" s="7">
        <f t="shared" si="7"/>
        <v>0.81294458364221034</v>
      </c>
      <c r="N21" s="14">
        <v>2.6450100000000002E-3</v>
      </c>
      <c r="P21" s="7">
        <v>6.3946523439999998</v>
      </c>
      <c r="R21" s="7">
        <v>8.8658300000000008</v>
      </c>
      <c r="AH21" s="14">
        <f t="shared" si="8"/>
        <v>2.6450100000000002E-3</v>
      </c>
      <c r="AI21" s="14">
        <f t="shared" si="9"/>
        <v>0</v>
      </c>
      <c r="AJ21" s="7">
        <f t="shared" si="10"/>
        <v>6.3920073339999997</v>
      </c>
      <c r="AK21" s="7">
        <f t="shared" si="11"/>
        <v>8.8631849900000006</v>
      </c>
      <c r="AL21" s="7">
        <f t="shared" si="12"/>
        <v>-2.6450100000000002E-3</v>
      </c>
      <c r="AM21" s="7">
        <f t="shared" si="13"/>
        <v>-2.6450100000000002E-3</v>
      </c>
      <c r="AN21" s="7">
        <f t="shared" si="14"/>
        <v>-2.6450100000000002E-3</v>
      </c>
      <c r="AO21" s="7">
        <f t="shared" si="15"/>
        <v>-2.6450100000000002E-3</v>
      </c>
      <c r="AP21" s="7">
        <f t="shared" si="16"/>
        <v>-2.6450100000000002E-3</v>
      </c>
      <c r="AQ21" s="7">
        <f t="shared" si="17"/>
        <v>-2.6450100000000002E-3</v>
      </c>
      <c r="AR21" s="7">
        <f t="shared" si="18"/>
        <v>-2.6450100000000002E-3</v>
      </c>
      <c r="AS21" s="7">
        <f t="shared" si="19"/>
        <v>2.1074129993083739</v>
      </c>
      <c r="AT21" s="7">
        <f t="shared" si="19"/>
        <v>2.1580880416406099</v>
      </c>
      <c r="AU21" s="7" t="str">
        <f t="shared" si="19"/>
        <v/>
      </c>
      <c r="AV21" s="7" t="str">
        <f t="shared" si="19"/>
        <v/>
      </c>
      <c r="AW21" s="7" t="str">
        <f t="shared" si="19"/>
        <v/>
      </c>
      <c r="AX21" s="7" t="str">
        <f t="shared" si="19"/>
        <v/>
      </c>
      <c r="AY21" s="7" t="str">
        <f t="shared" si="19"/>
        <v/>
      </c>
      <c r="AZ21" s="7" t="str">
        <f t="shared" si="19"/>
        <v/>
      </c>
      <c r="BA21" s="7" t="str">
        <f t="shared" si="19"/>
        <v/>
      </c>
      <c r="BB21" s="30">
        <f t="shared" si="27"/>
        <v>2.149829795769945</v>
      </c>
      <c r="BC21" s="7">
        <f t="shared" si="20"/>
        <v>0.4085715328295545</v>
      </c>
      <c r="BD21" s="7">
        <f t="shared" ca="1" si="20"/>
        <v>0.41256460605425677</v>
      </c>
      <c r="BE21" s="7" t="str">
        <f t="shared" si="20"/>
        <v/>
      </c>
      <c r="BF21" s="7" t="str">
        <f t="shared" si="20"/>
        <v/>
      </c>
      <c r="BG21" s="7" t="str">
        <f t="shared" si="20"/>
        <v/>
      </c>
      <c r="BH21" s="7" t="str">
        <f t="shared" si="20"/>
        <v/>
      </c>
      <c r="BI21" s="7" t="str">
        <f t="shared" si="20"/>
        <v/>
      </c>
      <c r="BJ21" s="7" t="str">
        <f t="shared" si="20"/>
        <v/>
      </c>
      <c r="BK21" s="7" t="str">
        <f t="shared" si="20"/>
        <v/>
      </c>
      <c r="BL21" s="30">
        <f t="shared" ca="1" si="28"/>
        <v>0.40554200658000733</v>
      </c>
      <c r="BM21" s="7" t="str">
        <f t="shared" si="21"/>
        <v/>
      </c>
      <c r="BN21" s="7">
        <f t="shared" ca="1" si="21"/>
        <v>0.18835026594469098</v>
      </c>
      <c r="BO21" s="7" t="str">
        <f t="shared" si="21"/>
        <v/>
      </c>
      <c r="BP21" s="7" t="str">
        <f t="shared" si="21"/>
        <v/>
      </c>
      <c r="BQ21" s="7" t="str">
        <f t="shared" si="21"/>
        <v/>
      </c>
      <c r="BR21" s="7" t="str">
        <f t="shared" si="21"/>
        <v/>
      </c>
      <c r="BS21" s="7" t="str">
        <f t="shared" si="21"/>
        <v/>
      </c>
      <c r="BT21" s="7" t="str">
        <f t="shared" si="21"/>
        <v/>
      </c>
      <c r="BU21" s="7" t="str">
        <f t="shared" si="21"/>
        <v/>
      </c>
      <c r="BV21" s="30">
        <f t="shared" ca="1" si="22"/>
        <v>7.4219465586905869E-2</v>
      </c>
      <c r="BW21" s="7" t="str">
        <f t="shared" si="23"/>
        <v/>
      </c>
      <c r="BX21" s="7">
        <f t="shared" ca="1" si="23"/>
        <v>0.4064764565750662</v>
      </c>
      <c r="BY21" s="7" t="str">
        <f t="shared" si="23"/>
        <v/>
      </c>
      <c r="BZ21" s="7" t="str">
        <f t="shared" si="23"/>
        <v/>
      </c>
      <c r="CA21" s="7" t="str">
        <f t="shared" si="23"/>
        <v/>
      </c>
      <c r="CB21" s="7" t="str">
        <f t="shared" si="23"/>
        <v/>
      </c>
      <c r="CC21" s="7" t="str">
        <f t="shared" si="23"/>
        <v/>
      </c>
      <c r="CD21" s="7" t="str">
        <f t="shared" si="23"/>
        <v/>
      </c>
      <c r="CE21" s="7" t="str">
        <f t="shared" si="23"/>
        <v/>
      </c>
      <c r="CF21" s="30">
        <f t="shared" ca="1" si="23"/>
        <v>0.1595592185448523</v>
      </c>
      <c r="CG21" s="7" t="str">
        <f t="shared" si="24"/>
        <v/>
      </c>
      <c r="CH21" s="7">
        <f t="shared" ca="1" si="24"/>
        <v>7.7706653269685927E-2</v>
      </c>
      <c r="CI21" s="7" t="str">
        <f t="shared" si="24"/>
        <v/>
      </c>
      <c r="CJ21" s="7" t="str">
        <f t="shared" si="24"/>
        <v/>
      </c>
      <c r="CK21" s="7" t="str">
        <f t="shared" si="24"/>
        <v/>
      </c>
      <c r="CL21" s="7" t="str">
        <f t="shared" si="24"/>
        <v/>
      </c>
      <c r="CM21" s="7" t="str">
        <f t="shared" si="24"/>
        <v/>
      </c>
      <c r="CN21" s="7" t="str">
        <f t="shared" si="24"/>
        <v/>
      </c>
      <c r="CO21" s="7" t="str">
        <f t="shared" si="24"/>
        <v/>
      </c>
      <c r="CP21" s="30">
        <f t="shared" ca="1" si="24"/>
        <v>3.0099111001409606E-2</v>
      </c>
      <c r="CV21" s="31" t="str">
        <f t="shared" si="29"/>
        <v/>
      </c>
      <c r="CW21" s="31"/>
      <c r="CX21" s="31"/>
      <c r="DE21" s="7" t="str">
        <f t="shared" si="30"/>
        <v/>
      </c>
      <c r="DU21" s="60">
        <f t="shared" si="31"/>
        <v>8.1640666353869039E-3</v>
      </c>
      <c r="DV21" s="7">
        <f t="shared" si="32"/>
        <v>1.2955286819951549E-2</v>
      </c>
      <c r="DW21" s="7" t="str">
        <f t="shared" si="25"/>
        <v/>
      </c>
      <c r="DX21" s="7" t="str">
        <f t="shared" si="25"/>
        <v/>
      </c>
      <c r="DY21" s="7" t="str">
        <f t="shared" si="25"/>
        <v/>
      </c>
      <c r="DZ21" s="7" t="str">
        <f t="shared" si="25"/>
        <v/>
      </c>
      <c r="EA21" s="7" t="str">
        <f t="shared" si="25"/>
        <v/>
      </c>
      <c r="EB21" s="7" t="str">
        <f t="shared" si="25"/>
        <v/>
      </c>
      <c r="EC21" s="7" t="str">
        <f t="shared" si="25"/>
        <v/>
      </c>
    </row>
    <row r="22" spans="1:164" s="7" customFormat="1">
      <c r="B22" s="7">
        <v>8</v>
      </c>
      <c r="C22" s="7">
        <f t="shared" si="0"/>
        <v>8.515625</v>
      </c>
      <c r="D22" s="63">
        <v>3.8972699999999998</v>
      </c>
      <c r="E22" s="63"/>
      <c r="F22" s="7">
        <f t="shared" si="26"/>
        <v>3.8968524269999998</v>
      </c>
      <c r="G22" s="7" t="str">
        <f t="shared" si="1"/>
        <v/>
      </c>
      <c r="H22" s="7" t="str">
        <f>IF(B22&lt;$C$7,"",IF(B22&gt;$C$8,"",IF(SUM(BW22:CE22)&gt;0,(1/(SUM(BM22:BV22)))*SUM(BW22:CF22),"")))</f>
        <v/>
      </c>
      <c r="I22" s="7" t="str">
        <f t="shared" ref="I22:I46" si="33">IF(B22&lt;$C$7,"",IF(B22&gt;$C$8,"",IF(SUM(BW22:CE22)&gt;0,(1/(SUM(BM22:BV22)))*SUM(CG22:CP22),"")))</f>
        <v/>
      </c>
      <c r="J22" s="7" t="str">
        <f t="shared" ref="J22:J52" si="34">IF(B22&lt;$C$7,"",IF(B22&gt;$C$8,"",IF(SUM(BW22:CE22)&gt;0,(1/(SUM(BM22:BU22)))*SUM(BW22:CE22),"")))</f>
        <v/>
      </c>
      <c r="K22" s="7" t="str">
        <f t="shared" ref="K22:K52" si="35">IF(B22&lt;$C$7,"",IF(B22&gt;$C$8,"",IF(SUM(BW22:CE22)&gt;0,(1/(SUM(BM22:BU22)))*SUM(CG22:CO22),"")))</f>
        <v/>
      </c>
      <c r="L22" s="7">
        <f t="shared" si="6"/>
        <v>6.4351356927541903E-2</v>
      </c>
      <c r="M22" s="7">
        <f t="shared" si="7"/>
        <v>0.81400975245207974</v>
      </c>
      <c r="N22" s="14">
        <v>4.1757300000000002E-4</v>
      </c>
      <c r="P22" s="7">
        <v>6.3927935979999999</v>
      </c>
      <c r="R22" s="7">
        <v>8.8655799999999996</v>
      </c>
      <c r="AH22" s="14">
        <f t="shared" si="8"/>
        <v>4.1757300000000002E-4</v>
      </c>
      <c r="AI22" s="14">
        <f t="shared" si="9"/>
        <v>0</v>
      </c>
      <c r="AJ22" s="7">
        <f t="shared" si="10"/>
        <v>6.3923760249999999</v>
      </c>
      <c r="AK22" s="7">
        <f t="shared" si="11"/>
        <v>8.8651624269999996</v>
      </c>
      <c r="AL22" s="7">
        <f t="shared" si="12"/>
        <v>-4.1757300000000002E-4</v>
      </c>
      <c r="AM22" s="7">
        <f t="shared" si="13"/>
        <v>-4.1757300000000002E-4</v>
      </c>
      <c r="AN22" s="7">
        <f t="shared" si="14"/>
        <v>-4.1757300000000002E-4</v>
      </c>
      <c r="AO22" s="7">
        <f t="shared" si="15"/>
        <v>-4.1757300000000002E-4</v>
      </c>
      <c r="AP22" s="7">
        <f t="shared" si="16"/>
        <v>-4.1757300000000002E-4</v>
      </c>
      <c r="AQ22" s="7">
        <f t="shared" si="17"/>
        <v>-4.1757300000000002E-4</v>
      </c>
      <c r="AR22" s="7">
        <f t="shared" si="18"/>
        <v>-4.1757300000000002E-4</v>
      </c>
      <c r="AS22" s="7">
        <f>IF(AJ22&lt;AJ$6+$C$3,"",IF(AJ22&gt;AJ$5-$C$3,"",AJ$4-AJ$8*LOG10($M22)+LOG10((AJ$5-AJ22)/(AJ22-AJ$6))))</f>
        <v>2.0998671009096395</v>
      </c>
      <c r="AT22" s="7">
        <f t="shared" si="19"/>
        <v>2.152952712111464</v>
      </c>
      <c r="AU22" s="7" t="str">
        <f t="shared" si="19"/>
        <v/>
      </c>
      <c r="AV22" s="7" t="str">
        <f t="shared" si="19"/>
        <v/>
      </c>
      <c r="AW22" s="7" t="str">
        <f t="shared" si="19"/>
        <v/>
      </c>
      <c r="AX22" s="7" t="str">
        <f t="shared" si="19"/>
        <v/>
      </c>
      <c r="AY22" s="7" t="str">
        <f t="shared" si="19"/>
        <v/>
      </c>
      <c r="AZ22" s="7" t="str">
        <f t="shared" si="19"/>
        <v/>
      </c>
      <c r="BA22" s="7" t="str">
        <f t="shared" si="19"/>
        <v/>
      </c>
      <c r="BB22" s="30">
        <f t="shared" si="27"/>
        <v>2.1332936658564137</v>
      </c>
      <c r="BC22" s="7">
        <f t="shared" si="20"/>
        <v>0.40825907579897441</v>
      </c>
      <c r="BD22" s="7">
        <f t="shared" ca="1" si="20"/>
        <v>0.4125654280493361</v>
      </c>
      <c r="BE22" s="7" t="str">
        <f t="shared" si="20"/>
        <v/>
      </c>
      <c r="BF22" s="7" t="str">
        <f t="shared" si="20"/>
        <v/>
      </c>
      <c r="BG22" s="7" t="str">
        <f t="shared" si="20"/>
        <v/>
      </c>
      <c r="BH22" s="7" t="str">
        <f t="shared" si="20"/>
        <v/>
      </c>
      <c r="BI22" s="7" t="str">
        <f t="shared" si="20"/>
        <v/>
      </c>
      <c r="BJ22" s="7" t="str">
        <f t="shared" si="20"/>
        <v/>
      </c>
      <c r="BK22" s="7" t="str">
        <f t="shared" si="20"/>
        <v/>
      </c>
      <c r="BL22" s="30">
        <f t="shared" ca="1" si="28"/>
        <v>0.40557037054996459</v>
      </c>
      <c r="BM22" s="7" t="str">
        <f t="shared" si="21"/>
        <v/>
      </c>
      <c r="BN22" s="7">
        <f t="shared" ca="1" si="21"/>
        <v>0.18776113974654657</v>
      </c>
      <c r="BO22" s="7" t="str">
        <f t="shared" si="21"/>
        <v/>
      </c>
      <c r="BP22" s="7" t="str">
        <f t="shared" si="21"/>
        <v/>
      </c>
      <c r="BQ22" s="7" t="str">
        <f t="shared" si="21"/>
        <v/>
      </c>
      <c r="BR22" s="7" t="str">
        <f t="shared" si="21"/>
        <v/>
      </c>
      <c r="BS22" s="7" t="str">
        <f t="shared" si="21"/>
        <v/>
      </c>
      <c r="BT22" s="7" t="str">
        <f t="shared" si="21"/>
        <v/>
      </c>
      <c r="BU22" s="7" t="str">
        <f t="shared" si="21"/>
        <v/>
      </c>
      <c r="BV22" s="30">
        <f t="shared" ca="1" si="22"/>
        <v>7.3054458137413167E-2</v>
      </c>
      <c r="BW22" s="7" t="str">
        <f t="shared" si="23"/>
        <v/>
      </c>
      <c r="BX22" s="7">
        <f t="shared" ca="1" si="23"/>
        <v>0.40424085504646701</v>
      </c>
      <c r="BY22" s="7" t="str">
        <f t="shared" si="23"/>
        <v/>
      </c>
      <c r="BZ22" s="7" t="str">
        <f t="shared" si="23"/>
        <v/>
      </c>
      <c r="CA22" s="7" t="str">
        <f t="shared" si="23"/>
        <v/>
      </c>
      <c r="CB22" s="7" t="str">
        <f t="shared" si="23"/>
        <v/>
      </c>
      <c r="CC22" s="7" t="str">
        <f t="shared" si="23"/>
        <v/>
      </c>
      <c r="CD22" s="7" t="str">
        <f t="shared" si="23"/>
        <v/>
      </c>
      <c r="CE22" s="7" t="str">
        <f t="shared" si="23"/>
        <v/>
      </c>
      <c r="CF22" s="30">
        <f t="shared" ca="1" si="23"/>
        <v>0.15584661280711604</v>
      </c>
      <c r="CG22" s="7" t="str">
        <f t="shared" si="24"/>
        <v/>
      </c>
      <c r="CH22" s="7">
        <f t="shared" ca="1" si="24"/>
        <v>7.7463754990565195E-2</v>
      </c>
      <c r="CI22" s="7" t="str">
        <f t="shared" si="24"/>
        <v/>
      </c>
      <c r="CJ22" s="7" t="str">
        <f t="shared" si="24"/>
        <v/>
      </c>
      <c r="CK22" s="7" t="str">
        <f t="shared" si="24"/>
        <v/>
      </c>
      <c r="CL22" s="7" t="str">
        <f t="shared" si="24"/>
        <v/>
      </c>
      <c r="CM22" s="7" t="str">
        <f t="shared" si="24"/>
        <v/>
      </c>
      <c r="CN22" s="7" t="str">
        <f t="shared" si="24"/>
        <v/>
      </c>
      <c r="CO22" s="7" t="str">
        <f t="shared" si="24"/>
        <v/>
      </c>
      <c r="CP22" s="30">
        <f t="shared" ca="1" si="24"/>
        <v>2.9628723657117533E-2</v>
      </c>
      <c r="CV22" s="31" t="str">
        <f t="shared" si="29"/>
        <v/>
      </c>
      <c r="CW22" s="31"/>
      <c r="CX22" s="31"/>
      <c r="DE22" s="7" t="str">
        <f t="shared" si="30"/>
        <v/>
      </c>
      <c r="DU22" s="60">
        <f t="shared" si="31"/>
        <v>6.3481611445615534E-3</v>
      </c>
      <c r="DV22" s="7">
        <f t="shared" si="32"/>
        <v>1.3003195782980342E-2</v>
      </c>
      <c r="DW22" s="7" t="str">
        <f t="shared" si="25"/>
        <v/>
      </c>
      <c r="DX22" s="7" t="str">
        <f t="shared" si="25"/>
        <v/>
      </c>
      <c r="DY22" s="7" t="str">
        <f t="shared" si="25"/>
        <v/>
      </c>
      <c r="DZ22" s="7" t="str">
        <f t="shared" si="25"/>
        <v/>
      </c>
      <c r="EA22" s="7" t="str">
        <f t="shared" si="25"/>
        <v/>
      </c>
      <c r="EB22" s="7" t="str">
        <f t="shared" si="25"/>
        <v/>
      </c>
      <c r="EC22" s="7" t="str">
        <f t="shared" si="25"/>
        <v/>
      </c>
    </row>
    <row r="23" spans="1:164" s="7" customFormat="1">
      <c r="B23" s="7">
        <v>9</v>
      </c>
      <c r="C23" s="7">
        <f t="shared" si="0"/>
        <v>8.984375</v>
      </c>
      <c r="D23" s="63">
        <v>3.8939699999999999</v>
      </c>
      <c r="E23" s="63"/>
      <c r="F23" s="7">
        <f t="shared" si="26"/>
        <v>3.8927688099999997</v>
      </c>
      <c r="G23" s="7" t="str">
        <f t="shared" si="1"/>
        <v/>
      </c>
      <c r="H23" s="7" t="str">
        <f>IF(B23&lt;$C$7,"",IF(B23&gt;$C$8,"",IF(SUM(BW23:CE23)&gt;0,(1/(SUM(BM23:BV23)))*SUM(BW23:CF23),"")))</f>
        <v/>
      </c>
      <c r="I23" s="7" t="str">
        <f t="shared" si="33"/>
        <v/>
      </c>
      <c r="J23" s="7" t="str">
        <f t="shared" si="34"/>
        <v/>
      </c>
      <c r="K23" s="7" t="str">
        <f t="shared" si="35"/>
        <v/>
      </c>
      <c r="L23" s="7">
        <f t="shared" si="6"/>
        <v>6.4282019494588422E-2</v>
      </c>
      <c r="M23" s="7">
        <f t="shared" si="7"/>
        <v>0.81405216799441582</v>
      </c>
      <c r="N23" s="14">
        <v>1.20119E-3</v>
      </c>
      <c r="P23" s="7">
        <v>6.3923362790000002</v>
      </c>
      <c r="R23" s="7">
        <v>8.8585600000000007</v>
      </c>
      <c r="AH23" s="14">
        <f t="shared" si="8"/>
        <v>1.20119E-3</v>
      </c>
      <c r="AI23" s="14">
        <f t="shared" si="9"/>
        <v>0</v>
      </c>
      <c r="AJ23" s="7">
        <f t="shared" si="10"/>
        <v>6.3911350890000005</v>
      </c>
      <c r="AK23" s="7">
        <f t="shared" si="11"/>
        <v>8.8573588100000009</v>
      </c>
      <c r="AL23" s="7">
        <f t="shared" si="12"/>
        <v>-1.20119E-3</v>
      </c>
      <c r="AM23" s="7">
        <f t="shared" si="13"/>
        <v>-1.20119E-3</v>
      </c>
      <c r="AN23" s="7">
        <f t="shared" si="14"/>
        <v>-1.20119E-3</v>
      </c>
      <c r="AO23" s="7">
        <f t="shared" si="15"/>
        <v>-1.20119E-3</v>
      </c>
      <c r="AP23" s="7">
        <f t="shared" si="16"/>
        <v>-1.20119E-3</v>
      </c>
      <c r="AQ23" s="7">
        <f t="shared" si="17"/>
        <v>-1.20119E-3</v>
      </c>
      <c r="AR23" s="7">
        <f t="shared" si="18"/>
        <v>-1.20119E-3</v>
      </c>
      <c r="AS23" s="7">
        <f t="shared" si="19"/>
        <v>2.1275963873999073</v>
      </c>
      <c r="AT23" s="7">
        <f t="shared" si="19"/>
        <v>2.1708705751096451</v>
      </c>
      <c r="AU23" s="7" t="str">
        <f t="shared" si="19"/>
        <v/>
      </c>
      <c r="AV23" s="7" t="str">
        <f t="shared" si="19"/>
        <v/>
      </c>
      <c r="AW23" s="7" t="str">
        <f t="shared" si="19"/>
        <v/>
      </c>
      <c r="AX23" s="7" t="str">
        <f t="shared" si="19"/>
        <v/>
      </c>
      <c r="AY23" s="7" t="str">
        <f t="shared" si="19"/>
        <v/>
      </c>
      <c r="AZ23" s="7" t="str">
        <f t="shared" si="19"/>
        <v/>
      </c>
      <c r="BA23" s="7" t="str">
        <f t="shared" si="19"/>
        <v/>
      </c>
      <c r="BB23" s="30">
        <f t="shared" si="27"/>
        <v>2.157259989959869</v>
      </c>
      <c r="BC23" s="7">
        <f t="shared" si="20"/>
        <v>0.40937082545814574</v>
      </c>
      <c r="BD23" s="7">
        <f t="shared" ca="1" si="20"/>
        <v>0.41256230678087236</v>
      </c>
      <c r="BE23" s="7" t="str">
        <f t="shared" si="20"/>
        <v/>
      </c>
      <c r="BF23" s="7" t="str">
        <f t="shared" si="20"/>
        <v/>
      </c>
      <c r="BG23" s="7" t="str">
        <f t="shared" si="20"/>
        <v/>
      </c>
      <c r="BH23" s="7" t="str">
        <f t="shared" si="20"/>
        <v/>
      </c>
      <c r="BI23" s="7" t="str">
        <f t="shared" si="20"/>
        <v/>
      </c>
      <c r="BJ23" s="7" t="str">
        <f t="shared" si="20"/>
        <v/>
      </c>
      <c r="BK23" s="7" t="str">
        <f t="shared" si="20"/>
        <v/>
      </c>
      <c r="BL23" s="30">
        <f t="shared" ca="1" si="28"/>
        <v>0.4055284940536199</v>
      </c>
      <c r="BM23" s="7" t="str">
        <f t="shared" si="21"/>
        <v/>
      </c>
      <c r="BN23" s="7">
        <f t="shared" ca="1" si="21"/>
        <v>0.190030949353902</v>
      </c>
      <c r="BO23" s="7" t="str">
        <f t="shared" si="21"/>
        <v/>
      </c>
      <c r="BP23" s="7" t="str">
        <f t="shared" si="21"/>
        <v/>
      </c>
      <c r="BQ23" s="7" t="str">
        <f t="shared" si="21"/>
        <v/>
      </c>
      <c r="BR23" s="7" t="str">
        <f t="shared" si="21"/>
        <v/>
      </c>
      <c r="BS23" s="7" t="str">
        <f t="shared" si="21"/>
        <v/>
      </c>
      <c r="BT23" s="7" t="str">
        <f t="shared" si="21"/>
        <v/>
      </c>
      <c r="BU23" s="7" t="str">
        <f t="shared" si="21"/>
        <v/>
      </c>
      <c r="BV23" s="30">
        <f t="shared" ca="1" si="22"/>
        <v>7.4796088843393407E-2</v>
      </c>
      <c r="BW23" s="7" t="str">
        <f t="shared" si="23"/>
        <v/>
      </c>
      <c r="BX23" s="7">
        <f t="shared" ca="1" si="23"/>
        <v>0.41253259631253708</v>
      </c>
      <c r="BY23" s="7" t="str">
        <f t="shared" si="23"/>
        <v/>
      </c>
      <c r="BZ23" s="7" t="str">
        <f t="shared" si="23"/>
        <v/>
      </c>
      <c r="CA23" s="7" t="str">
        <f t="shared" si="23"/>
        <v/>
      </c>
      <c r="CB23" s="7" t="str">
        <f t="shared" si="23"/>
        <v/>
      </c>
      <c r="CC23" s="7" t="str">
        <f t="shared" si="23"/>
        <v/>
      </c>
      <c r="CD23" s="7" t="str">
        <f t="shared" si="23"/>
        <v/>
      </c>
      <c r="CE23" s="7" t="str">
        <f t="shared" si="23"/>
        <v/>
      </c>
      <c r="CF23" s="30">
        <f t="shared" ca="1" si="23"/>
        <v>0.16135460986733632</v>
      </c>
      <c r="CG23" s="7" t="str">
        <f t="shared" si="24"/>
        <v/>
      </c>
      <c r="CH23" s="7">
        <f t="shared" ca="1" si="24"/>
        <v>7.8399606825204929E-2</v>
      </c>
      <c r="CI23" s="7" t="str">
        <f t="shared" si="24"/>
        <v/>
      </c>
      <c r="CJ23" s="7" t="str">
        <f t="shared" si="24"/>
        <v/>
      </c>
      <c r="CK23" s="7" t="str">
        <f t="shared" si="24"/>
        <v/>
      </c>
      <c r="CL23" s="7" t="str">
        <f t="shared" si="24"/>
        <v/>
      </c>
      <c r="CM23" s="7" t="str">
        <f t="shared" si="24"/>
        <v/>
      </c>
      <c r="CN23" s="7" t="str">
        <f t="shared" si="24"/>
        <v/>
      </c>
      <c r="CO23" s="7" t="str">
        <f t="shared" si="24"/>
        <v/>
      </c>
      <c r="CP23" s="30">
        <f t="shared" ca="1" si="24"/>
        <v>3.033194526976209E-2</v>
      </c>
      <c r="CV23" s="31" t="str">
        <f t="shared" si="29"/>
        <v/>
      </c>
      <c r="CW23" s="31"/>
      <c r="CX23" s="31"/>
      <c r="DE23" s="7" t="str">
        <f t="shared" si="30"/>
        <v/>
      </c>
      <c r="DU23" s="60">
        <f t="shared" si="31"/>
        <v>6.4678882422828862E-3</v>
      </c>
      <c r="DV23" s="7">
        <f t="shared" si="32"/>
        <v>1.2814131252305535E-2</v>
      </c>
      <c r="DW23" s="7" t="str">
        <f t="shared" si="25"/>
        <v/>
      </c>
      <c r="DX23" s="7" t="str">
        <f t="shared" si="25"/>
        <v/>
      </c>
      <c r="DY23" s="7" t="str">
        <f t="shared" si="25"/>
        <v/>
      </c>
      <c r="DZ23" s="7" t="str">
        <f t="shared" si="25"/>
        <v/>
      </c>
      <c r="EA23" s="7" t="str">
        <f t="shared" si="25"/>
        <v/>
      </c>
      <c r="EB23" s="7" t="str">
        <f t="shared" si="25"/>
        <v/>
      </c>
      <c r="EC23" s="7" t="str">
        <f t="shared" si="25"/>
        <v/>
      </c>
    </row>
    <row r="24" spans="1:164" s="7" customFormat="1">
      <c r="B24" s="7">
        <v>10</v>
      </c>
      <c r="C24" s="7">
        <f t="shared" si="0"/>
        <v>9.453125</v>
      </c>
      <c r="D24" s="63">
        <v>3.8903500000000002</v>
      </c>
      <c r="E24" s="63"/>
      <c r="F24" s="7">
        <f t="shared" si="26"/>
        <v>3.8882316400000003</v>
      </c>
      <c r="G24" s="7" t="str">
        <f t="shared" si="1"/>
        <v/>
      </c>
      <c r="H24" s="7" t="str">
        <f>IF(B24&lt;$C$7,"",IF(B24&gt;$C$8,"",IF(SUM(BW24:CE24)&gt;0,(1/(SUM(BM24:BV24)))*SUM(BW24:CF24),"")))</f>
        <v/>
      </c>
      <c r="I24" s="7" t="str">
        <f>IF(B24&lt;$C$7,"",IF(B24&gt;$C$8,"",IF(SUM(BW24:CE24)&gt;0,(1/(SUM(BM24:BV24)))*SUM(CG24:CP24),"")))</f>
        <v/>
      </c>
      <c r="J24" s="7" t="str">
        <f t="shared" si="34"/>
        <v/>
      </c>
      <c r="K24" s="7" t="str">
        <f t="shared" si="35"/>
        <v/>
      </c>
      <c r="L24" s="7">
        <f t="shared" si="6"/>
        <v>6.3603239077494711E-2</v>
      </c>
      <c r="M24" s="7">
        <f t="shared" si="7"/>
        <v>0.81447001957102882</v>
      </c>
      <c r="N24" s="14">
        <v>2.1183600000000001E-3</v>
      </c>
      <c r="P24" s="7">
        <v>6.3928967380000001</v>
      </c>
      <c r="R24" s="7">
        <v>8.8479600000000005</v>
      </c>
      <c r="AH24" s="14">
        <f t="shared" si="8"/>
        <v>2.1183600000000001E-3</v>
      </c>
      <c r="AI24" s="14">
        <f t="shared" si="9"/>
        <v>0</v>
      </c>
      <c r="AJ24" s="7">
        <f t="shared" si="10"/>
        <v>6.3907783780000003</v>
      </c>
      <c r="AK24" s="7">
        <f t="shared" si="11"/>
        <v>8.8458416399999997</v>
      </c>
      <c r="AL24" s="7">
        <f t="shared" si="12"/>
        <v>-2.1183600000000001E-3</v>
      </c>
      <c r="AM24" s="7">
        <f t="shared" si="13"/>
        <v>-2.1183600000000001E-3</v>
      </c>
      <c r="AN24" s="7">
        <f t="shared" si="14"/>
        <v>-2.1183600000000001E-3</v>
      </c>
      <c r="AO24" s="7">
        <f t="shared" si="15"/>
        <v>-2.1183600000000001E-3</v>
      </c>
      <c r="AP24" s="7">
        <f t="shared" si="16"/>
        <v>-2.1183600000000001E-3</v>
      </c>
      <c r="AQ24" s="7">
        <f t="shared" si="17"/>
        <v>-2.1183600000000001E-3</v>
      </c>
      <c r="AR24" s="7">
        <f t="shared" si="18"/>
        <v>-2.1183600000000001E-3</v>
      </c>
      <c r="AS24" s="7">
        <f t="shared" si="19"/>
        <v>2.1359993179275616</v>
      </c>
      <c r="AT24" s="7">
        <f t="shared" si="19"/>
        <v>2.1967542087859178</v>
      </c>
      <c r="AU24" s="7" t="str">
        <f t="shared" si="19"/>
        <v/>
      </c>
      <c r="AV24" s="7" t="str">
        <f t="shared" si="19"/>
        <v/>
      </c>
      <c r="AW24" s="7" t="str">
        <f t="shared" si="19"/>
        <v/>
      </c>
      <c r="AX24" s="7" t="str">
        <f t="shared" si="19"/>
        <v/>
      </c>
      <c r="AY24" s="7" t="str">
        <f t="shared" si="19"/>
        <v/>
      </c>
      <c r="AZ24" s="7" t="str">
        <f t="shared" si="19"/>
        <v/>
      </c>
      <c r="BA24" s="7" t="str">
        <f t="shared" si="19"/>
        <v/>
      </c>
      <c r="BB24" s="30">
        <f t="shared" si="27"/>
        <v>2.1830618096901668</v>
      </c>
      <c r="BC24" s="7">
        <f t="shared" si="20"/>
        <v>0.409724280380797</v>
      </c>
      <c r="BD24" s="7">
        <f t="shared" ca="1" si="20"/>
        <v>0.41255826176236049</v>
      </c>
      <c r="BE24" s="7" t="str">
        <f t="shared" si="20"/>
        <v/>
      </c>
      <c r="BF24" s="7" t="str">
        <f t="shared" si="20"/>
        <v/>
      </c>
      <c r="BG24" s="7" t="str">
        <f t="shared" si="20"/>
        <v/>
      </c>
      <c r="BH24" s="7" t="str">
        <f t="shared" si="20"/>
        <v/>
      </c>
      <c r="BI24" s="7" t="str">
        <f t="shared" si="20"/>
        <v/>
      </c>
      <c r="BJ24" s="7" t="str">
        <f t="shared" si="20"/>
        <v/>
      </c>
      <c r="BK24" s="7" t="str">
        <f t="shared" si="20"/>
        <v/>
      </c>
      <c r="BL24" s="30">
        <f t="shared" ca="1" si="28"/>
        <v>0.40548783781698189</v>
      </c>
      <c r="BM24" s="7" t="str">
        <f t="shared" si="21"/>
        <v/>
      </c>
      <c r="BN24" s="7">
        <f t="shared" ca="1" si="21"/>
        <v>0.19311134703285265</v>
      </c>
      <c r="BO24" s="7" t="str">
        <f t="shared" si="21"/>
        <v/>
      </c>
      <c r="BP24" s="7" t="str">
        <f t="shared" si="21"/>
        <v/>
      </c>
      <c r="BQ24" s="7" t="str">
        <f t="shared" si="21"/>
        <v/>
      </c>
      <c r="BR24" s="7" t="str">
        <f t="shared" si="21"/>
        <v/>
      </c>
      <c r="BS24" s="7" t="str">
        <f t="shared" si="21"/>
        <v/>
      </c>
      <c r="BT24" s="7" t="str">
        <f t="shared" si="21"/>
        <v/>
      </c>
      <c r="BU24" s="7" t="str">
        <f t="shared" si="21"/>
        <v/>
      </c>
      <c r="BV24" s="30">
        <f t="shared" ca="1" si="22"/>
        <v>7.6622958157087528E-2</v>
      </c>
      <c r="BW24" s="7" t="str">
        <f t="shared" si="23"/>
        <v/>
      </c>
      <c r="BX24" s="7">
        <f t="shared" ca="1" si="23"/>
        <v>0.42421816435873699</v>
      </c>
      <c r="BY24" s="7" t="str">
        <f t="shared" si="23"/>
        <v/>
      </c>
      <c r="BZ24" s="7" t="str">
        <f t="shared" si="23"/>
        <v/>
      </c>
      <c r="CA24" s="7" t="str">
        <f t="shared" si="23"/>
        <v/>
      </c>
      <c r="CB24" s="7" t="str">
        <f t="shared" si="23"/>
        <v/>
      </c>
      <c r="CC24" s="7" t="str">
        <f t="shared" si="23"/>
        <v/>
      </c>
      <c r="CD24" s="7" t="str">
        <f t="shared" si="23"/>
        <v/>
      </c>
      <c r="CE24" s="7" t="str">
        <f t="shared" si="23"/>
        <v/>
      </c>
      <c r="CF24" s="30">
        <f t="shared" ca="1" si="23"/>
        <v>0.16727265369822544</v>
      </c>
      <c r="CG24" s="7" t="str">
        <f t="shared" si="24"/>
        <v/>
      </c>
      <c r="CH24" s="7">
        <f t="shared" ca="1" si="24"/>
        <v>7.9669681658461666E-2</v>
      </c>
      <c r="CI24" s="7" t="str">
        <f t="shared" si="24"/>
        <v/>
      </c>
      <c r="CJ24" s="7" t="str">
        <f t="shared" si="24"/>
        <v/>
      </c>
      <c r="CK24" s="7" t="str">
        <f t="shared" si="24"/>
        <v/>
      </c>
      <c r="CL24" s="7" t="str">
        <f t="shared" si="24"/>
        <v/>
      </c>
      <c r="CM24" s="7" t="str">
        <f t="shared" si="24"/>
        <v/>
      </c>
      <c r="CN24" s="7" t="str">
        <f t="shared" si="24"/>
        <v/>
      </c>
      <c r="CO24" s="7" t="str">
        <f t="shared" si="24"/>
        <v/>
      </c>
      <c r="CP24" s="30">
        <f t="shared" ca="1" si="24"/>
        <v>3.1069677630258499E-2</v>
      </c>
      <c r="CV24" s="31" t="str">
        <f t="shared" si="29"/>
        <v/>
      </c>
      <c r="CW24" s="31"/>
      <c r="CX24" s="31"/>
      <c r="DE24" s="7" t="str">
        <f t="shared" si="30"/>
        <v/>
      </c>
      <c r="DU24" s="60">
        <f t="shared" si="31"/>
        <v>6.0681436031819322E-3</v>
      </c>
      <c r="DV24" s="7">
        <f t="shared" si="32"/>
        <v>1.2535095474312773E-2</v>
      </c>
      <c r="DW24" s="7" t="str">
        <f t="shared" si="25"/>
        <v/>
      </c>
      <c r="DX24" s="7" t="str">
        <f t="shared" si="25"/>
        <v/>
      </c>
      <c r="DY24" s="7" t="str">
        <f t="shared" si="25"/>
        <v/>
      </c>
      <c r="DZ24" s="7" t="str">
        <f t="shared" si="25"/>
        <v/>
      </c>
      <c r="EA24" s="7" t="str">
        <f t="shared" si="25"/>
        <v/>
      </c>
      <c r="EB24" s="7" t="str">
        <f t="shared" si="25"/>
        <v/>
      </c>
      <c r="EC24" s="7" t="str">
        <f t="shared" si="25"/>
        <v/>
      </c>
    </row>
    <row r="25" spans="1:164" s="7" customFormat="1">
      <c r="B25" s="7">
        <v>11</v>
      </c>
      <c r="C25" s="7">
        <f t="shared" si="0"/>
        <v>9.921875</v>
      </c>
      <c r="D25" s="63">
        <v>3.8871699999999998</v>
      </c>
      <c r="E25" s="63"/>
      <c r="F25" s="7">
        <f t="shared" si="26"/>
        <v>3.8856152199999996</v>
      </c>
      <c r="G25" s="7" t="str">
        <f t="shared" si="1"/>
        <v/>
      </c>
      <c r="H25" s="7" t="str">
        <f t="shared" si="2"/>
        <v/>
      </c>
      <c r="I25" s="7" t="str">
        <f t="shared" si="33"/>
        <v/>
      </c>
      <c r="J25" s="7" t="str">
        <f t="shared" si="34"/>
        <v/>
      </c>
      <c r="K25" s="7" t="str">
        <f t="shared" si="35"/>
        <v/>
      </c>
      <c r="L25" s="7">
        <f t="shared" si="6"/>
        <v>6.3337949567314533E-2</v>
      </c>
      <c r="M25" s="7">
        <f t="shared" si="7"/>
        <v>0.81463463707801698</v>
      </c>
      <c r="N25" s="14">
        <v>1.55478E-3</v>
      </c>
      <c r="P25" s="7">
        <v>6.3907987850000003</v>
      </c>
      <c r="R25" s="7">
        <v>8.8411200000000001</v>
      </c>
      <c r="AH25" s="14">
        <f t="shared" si="8"/>
        <v>1.55478E-3</v>
      </c>
      <c r="AI25" s="14">
        <f t="shared" si="9"/>
        <v>0</v>
      </c>
      <c r="AJ25" s="7">
        <f t="shared" si="10"/>
        <v>6.3892440050000001</v>
      </c>
      <c r="AK25" s="7">
        <f t="shared" si="11"/>
        <v>8.8395652200000008</v>
      </c>
      <c r="AL25" s="7">
        <f t="shared" si="12"/>
        <v>-1.55478E-3</v>
      </c>
      <c r="AM25" s="7">
        <f t="shared" si="13"/>
        <v>-1.55478E-3</v>
      </c>
      <c r="AN25" s="7">
        <f t="shared" si="14"/>
        <v>-1.55478E-3</v>
      </c>
      <c r="AO25" s="7">
        <f t="shared" si="15"/>
        <v>-1.55478E-3</v>
      </c>
      <c r="AP25" s="7">
        <f t="shared" si="16"/>
        <v>-1.55478E-3</v>
      </c>
      <c r="AQ25" s="7">
        <f t="shared" si="17"/>
        <v>-1.55478E-3</v>
      </c>
      <c r="AR25" s="7">
        <f t="shared" si="18"/>
        <v>-1.55478E-3</v>
      </c>
      <c r="AS25" s="7">
        <f t="shared" si="19"/>
        <v>2.1724830228844043</v>
      </c>
      <c r="AT25" s="7">
        <f t="shared" si="19"/>
        <v>2.2107250029547627</v>
      </c>
      <c r="AU25" s="7" t="str">
        <f t="shared" si="19"/>
        <v/>
      </c>
      <c r="AV25" s="7" t="str">
        <f t="shared" si="19"/>
        <v/>
      </c>
      <c r="AW25" s="7" t="str">
        <f t="shared" si="19"/>
        <v/>
      </c>
      <c r="AX25" s="7" t="str">
        <f t="shared" si="19"/>
        <v/>
      </c>
      <c r="AY25" s="7" t="str">
        <f t="shared" si="19"/>
        <v/>
      </c>
      <c r="AZ25" s="7" t="str">
        <f t="shared" si="19"/>
        <v/>
      </c>
      <c r="BA25" s="7" t="str">
        <f t="shared" si="19"/>
        <v/>
      </c>
      <c r="BB25" s="30">
        <f t="shared" si="27"/>
        <v>2.1977070546128599</v>
      </c>
      <c r="BC25" s="7">
        <f t="shared" si="20"/>
        <v>0.41145094818470968</v>
      </c>
      <c r="BD25" s="7">
        <f t="shared" ca="1" si="20"/>
        <v>0.41255631365499396</v>
      </c>
      <c r="BE25" s="7" t="str">
        <f t="shared" si="20"/>
        <v/>
      </c>
      <c r="BF25" s="7" t="str">
        <f t="shared" si="20"/>
        <v/>
      </c>
      <c r="BG25" s="7" t="str">
        <f t="shared" si="20"/>
        <v/>
      </c>
      <c r="BH25" s="7" t="str">
        <f t="shared" si="20"/>
        <v/>
      </c>
      <c r="BI25" s="7" t="str">
        <f t="shared" si="20"/>
        <v/>
      </c>
      <c r="BJ25" s="7" t="str">
        <f t="shared" si="20"/>
        <v/>
      </c>
      <c r="BK25" s="7" t="str">
        <f t="shared" si="20"/>
        <v/>
      </c>
      <c r="BL25" s="30">
        <f t="shared" ca="1" si="28"/>
        <v>0.40546685175967523</v>
      </c>
      <c r="BM25" s="7" t="str">
        <f t="shared" si="21"/>
        <v/>
      </c>
      <c r="BN25" s="7">
        <f t="shared" ca="1" si="21"/>
        <v>0.19465475858272666</v>
      </c>
      <c r="BO25" s="7" t="str">
        <f t="shared" si="21"/>
        <v/>
      </c>
      <c r="BP25" s="7" t="str">
        <f t="shared" si="21"/>
        <v/>
      </c>
      <c r="BQ25" s="7" t="str">
        <f t="shared" si="21"/>
        <v/>
      </c>
      <c r="BR25" s="7" t="str">
        <f t="shared" si="21"/>
        <v/>
      </c>
      <c r="BS25" s="7" t="str">
        <f t="shared" si="21"/>
        <v/>
      </c>
      <c r="BT25" s="7" t="str">
        <f t="shared" si="21"/>
        <v/>
      </c>
      <c r="BU25" s="7" t="str">
        <f t="shared" si="21"/>
        <v/>
      </c>
      <c r="BV25" s="30">
        <f t="shared" ca="1" si="22"/>
        <v>7.7624671939839449E-2</v>
      </c>
      <c r="BW25" s="7" t="str">
        <f t="shared" si="23"/>
        <v/>
      </c>
      <c r="BX25" s="7">
        <f t="shared" ca="1" si="23"/>
        <v>0.43032814174295703</v>
      </c>
      <c r="BY25" s="7" t="str">
        <f t="shared" si="23"/>
        <v/>
      </c>
      <c r="BZ25" s="7" t="str">
        <f t="shared" si="23"/>
        <v/>
      </c>
      <c r="CA25" s="7" t="str">
        <f t="shared" si="23"/>
        <v/>
      </c>
      <c r="CB25" s="7" t="str">
        <f t="shared" si="23"/>
        <v/>
      </c>
      <c r="CC25" s="7" t="str">
        <f t="shared" si="23"/>
        <v/>
      </c>
      <c r="CD25" s="7" t="str">
        <f t="shared" si="23"/>
        <v/>
      </c>
      <c r="CE25" s="7" t="str">
        <f t="shared" si="23"/>
        <v/>
      </c>
      <c r="CF25" s="30">
        <f t="shared" ca="1" si="23"/>
        <v>0.17059628913419406</v>
      </c>
      <c r="CG25" s="7" t="str">
        <f t="shared" si="24"/>
        <v/>
      </c>
      <c r="CH25" s="7">
        <f t="shared" ca="1" si="24"/>
        <v>8.0306049636292509E-2</v>
      </c>
      <c r="CI25" s="7" t="str">
        <f t="shared" si="24"/>
        <v/>
      </c>
      <c r="CJ25" s="7" t="str">
        <f t="shared" si="24"/>
        <v/>
      </c>
      <c r="CK25" s="7" t="str">
        <f t="shared" si="24"/>
        <v/>
      </c>
      <c r="CL25" s="7" t="str">
        <f t="shared" si="24"/>
        <v/>
      </c>
      <c r="CM25" s="7" t="str">
        <f t="shared" si="24"/>
        <v/>
      </c>
      <c r="CN25" s="7" t="str">
        <f t="shared" si="24"/>
        <v/>
      </c>
      <c r="CO25" s="7" t="str">
        <f t="shared" si="24"/>
        <v/>
      </c>
      <c r="CP25" s="30">
        <f t="shared" ca="1" si="24"/>
        <v>3.1474231350324303E-2</v>
      </c>
      <c r="CV25" s="31" t="str">
        <f t="shared" si="29"/>
        <v/>
      </c>
      <c r="CW25" s="31"/>
      <c r="CX25" s="31"/>
      <c r="DE25" s="7" t="str">
        <f t="shared" si="30"/>
        <v/>
      </c>
      <c r="DU25" s="60">
        <f t="shared" si="31"/>
        <v>5.9549179887078132E-3</v>
      </c>
      <c r="DV25" s="7">
        <f t="shared" si="32"/>
        <v>1.2383031578606721E-2</v>
      </c>
      <c r="DW25" s="7" t="str">
        <f t="shared" si="25"/>
        <v/>
      </c>
      <c r="DX25" s="7" t="str">
        <f t="shared" si="25"/>
        <v/>
      </c>
      <c r="DY25" s="7" t="str">
        <f t="shared" si="25"/>
        <v/>
      </c>
      <c r="DZ25" s="7" t="str">
        <f t="shared" si="25"/>
        <v/>
      </c>
      <c r="EA25" s="7" t="str">
        <f t="shared" si="25"/>
        <v/>
      </c>
      <c r="EB25" s="7" t="str">
        <f t="shared" si="25"/>
        <v/>
      </c>
      <c r="EC25" s="7" t="str">
        <f t="shared" si="25"/>
        <v/>
      </c>
    </row>
    <row r="26" spans="1:164" s="7" customFormat="1">
      <c r="B26" s="7">
        <v>12</v>
      </c>
      <c r="C26" s="7">
        <f t="shared" si="0"/>
        <v>10.390625</v>
      </c>
      <c r="D26" s="63">
        <v>3.8793000000000002</v>
      </c>
      <c r="E26" s="63"/>
      <c r="F26" s="7">
        <f t="shared" si="26"/>
        <v>3.8790970530000002</v>
      </c>
      <c r="G26" s="7" t="str">
        <f t="shared" si="1"/>
        <v/>
      </c>
      <c r="H26" s="7" t="str">
        <f t="shared" si="2"/>
        <v/>
      </c>
      <c r="I26" s="7" t="str">
        <f t="shared" si="33"/>
        <v/>
      </c>
      <c r="J26" s="7" t="str">
        <f t="shared" si="34"/>
        <v/>
      </c>
      <c r="K26" s="7" t="str">
        <f t="shared" si="35"/>
        <v/>
      </c>
      <c r="L26" s="7">
        <f t="shared" si="6"/>
        <v>6.2415187185112922E-2</v>
      </c>
      <c r="M26" s="7">
        <f t="shared" si="7"/>
        <v>0.81521306437634411</v>
      </c>
      <c r="N26" s="14">
        <v>2.0294700000000001E-4</v>
      </c>
      <c r="P26" s="7">
        <v>6.389519194</v>
      </c>
      <c r="R26" s="7">
        <v>8.8214400000000008</v>
      </c>
      <c r="AH26" s="14">
        <f t="shared" si="8"/>
        <v>2.0294700000000001E-4</v>
      </c>
      <c r="AI26" s="14">
        <f t="shared" si="9"/>
        <v>0</v>
      </c>
      <c r="AJ26" s="7">
        <f t="shared" si="10"/>
        <v>6.389316247</v>
      </c>
      <c r="AK26" s="7">
        <f t="shared" si="11"/>
        <v>8.8212370530000008</v>
      </c>
      <c r="AL26" s="7">
        <f t="shared" si="12"/>
        <v>-2.0294700000000001E-4</v>
      </c>
      <c r="AM26" s="7">
        <f t="shared" si="13"/>
        <v>-2.0294700000000001E-4</v>
      </c>
      <c r="AN26" s="7">
        <f t="shared" si="14"/>
        <v>-2.0294700000000001E-4</v>
      </c>
      <c r="AO26" s="7">
        <f t="shared" si="15"/>
        <v>-2.0294700000000001E-4</v>
      </c>
      <c r="AP26" s="7">
        <f t="shared" si="16"/>
        <v>-2.0294700000000001E-4</v>
      </c>
      <c r="AQ26" s="7">
        <f t="shared" si="17"/>
        <v>-2.0294700000000001E-4</v>
      </c>
      <c r="AR26" s="7">
        <f t="shared" si="18"/>
        <v>-2.0294700000000001E-4</v>
      </c>
      <c r="AS26" s="7">
        <f t="shared" si="19"/>
        <v>2.1710310246563771</v>
      </c>
      <c r="AT26" s="7">
        <f t="shared" si="19"/>
        <v>2.2508843181483971</v>
      </c>
      <c r="AU26" s="7" t="str">
        <f t="shared" si="19"/>
        <v/>
      </c>
      <c r="AV26" s="7" t="str">
        <f t="shared" si="19"/>
        <v/>
      </c>
      <c r="AW26" s="7" t="str">
        <f t="shared" si="19"/>
        <v/>
      </c>
      <c r="AX26" s="7" t="str">
        <f t="shared" si="19"/>
        <v/>
      </c>
      <c r="AY26" s="7" t="str">
        <f t="shared" si="19"/>
        <v/>
      </c>
      <c r="AZ26" s="7" t="str">
        <f t="shared" si="19"/>
        <v/>
      </c>
      <c r="BA26" s="7" t="str">
        <f t="shared" si="19"/>
        <v/>
      </c>
      <c r="BB26" s="30">
        <f t="shared" si="27"/>
        <v>2.2333209154549474</v>
      </c>
      <c r="BC26" s="7">
        <f t="shared" si="20"/>
        <v>0.41136130157207329</v>
      </c>
      <c r="BD26" s="7">
        <f t="shared" ca="1" si="20"/>
        <v>0.4125515402384094</v>
      </c>
      <c r="BE26" s="7" t="str">
        <f t="shared" si="20"/>
        <v/>
      </c>
      <c r="BF26" s="7" t="str">
        <f t="shared" si="20"/>
        <v/>
      </c>
      <c r="BG26" s="7" t="str">
        <f t="shared" si="20"/>
        <v/>
      </c>
      <c r="BH26" s="7" t="str">
        <f t="shared" si="20"/>
        <v/>
      </c>
      <c r="BI26" s="7" t="str">
        <f t="shared" si="20"/>
        <v/>
      </c>
      <c r="BJ26" s="7" t="str">
        <f t="shared" si="20"/>
        <v/>
      </c>
      <c r="BK26" s="7" t="str">
        <f t="shared" si="20"/>
        <v/>
      </c>
      <c r="BL26" s="30">
        <f t="shared" ca="1" si="28"/>
        <v>0.40542128710907976</v>
      </c>
      <c r="BM26" s="7" t="str">
        <f t="shared" si="21"/>
        <v/>
      </c>
      <c r="BN26" s="7">
        <f t="shared" ca="1" si="21"/>
        <v>0.1986154863353114</v>
      </c>
      <c r="BO26" s="7" t="str">
        <f t="shared" si="21"/>
        <v/>
      </c>
      <c r="BP26" s="7" t="str">
        <f t="shared" si="21"/>
        <v/>
      </c>
      <c r="BQ26" s="7" t="str">
        <f t="shared" si="21"/>
        <v/>
      </c>
      <c r="BR26" s="7" t="str">
        <f t="shared" si="21"/>
        <v/>
      </c>
      <c r="BS26" s="7" t="str">
        <f t="shared" si="21"/>
        <v/>
      </c>
      <c r="BT26" s="7" t="str">
        <f t="shared" si="21"/>
        <v/>
      </c>
      <c r="BU26" s="7" t="str">
        <f t="shared" si="21"/>
        <v/>
      </c>
      <c r="BV26" s="30">
        <f t="shared" ca="1" si="22"/>
        <v>7.9955492126163125E-2</v>
      </c>
      <c r="BW26" s="7" t="str">
        <f t="shared" si="23"/>
        <v/>
      </c>
      <c r="BX26" s="7">
        <f t="shared" ca="1" si="23"/>
        <v>0.4470604835335697</v>
      </c>
      <c r="BY26" s="7" t="str">
        <f t="shared" si="23"/>
        <v/>
      </c>
      <c r="BZ26" s="7" t="str">
        <f t="shared" si="23"/>
        <v/>
      </c>
      <c r="CA26" s="7" t="str">
        <f t="shared" si="23"/>
        <v/>
      </c>
      <c r="CB26" s="7" t="str">
        <f t="shared" si="23"/>
        <v/>
      </c>
      <c r="CC26" s="7" t="str">
        <f t="shared" si="23"/>
        <v/>
      </c>
      <c r="CD26" s="7" t="str">
        <f t="shared" si="23"/>
        <v/>
      </c>
      <c r="CE26" s="7" t="str">
        <f t="shared" si="23"/>
        <v/>
      </c>
      <c r="CF26" s="30">
        <f t="shared" ca="1" si="23"/>
        <v>0.17856627287085347</v>
      </c>
      <c r="CG26" s="7" t="str">
        <f t="shared" si="24"/>
        <v/>
      </c>
      <c r="CH26" s="7">
        <f t="shared" ca="1" si="24"/>
        <v>8.1939124802833468E-2</v>
      </c>
      <c r="CI26" s="7" t="str">
        <f t="shared" si="24"/>
        <v/>
      </c>
      <c r="CJ26" s="7" t="str">
        <f t="shared" si="24"/>
        <v/>
      </c>
      <c r="CK26" s="7" t="str">
        <f t="shared" si="24"/>
        <v/>
      </c>
      <c r="CL26" s="7" t="str">
        <f t="shared" si="24"/>
        <v/>
      </c>
      <c r="CM26" s="7" t="str">
        <f t="shared" si="24"/>
        <v/>
      </c>
      <c r="CN26" s="7" t="str">
        <f t="shared" si="24"/>
        <v/>
      </c>
      <c r="CO26" s="7" t="str">
        <f t="shared" si="24"/>
        <v/>
      </c>
      <c r="CP26" s="30">
        <f t="shared" ca="1" si="24"/>
        <v>3.2415658529228945E-2</v>
      </c>
      <c r="CV26" s="31" t="str">
        <f t="shared" si="29"/>
        <v/>
      </c>
      <c r="CW26" s="31"/>
      <c r="CX26" s="31"/>
      <c r="DE26" s="7" t="str">
        <f t="shared" si="30"/>
        <v/>
      </c>
      <c r="DU26" s="60">
        <f t="shared" si="31"/>
        <v>5.4762069088683035E-3</v>
      </c>
      <c r="DV26" s="7">
        <f t="shared" si="32"/>
        <v>1.1938980276244618E-2</v>
      </c>
      <c r="DW26" s="7" t="str">
        <f t="shared" si="25"/>
        <v/>
      </c>
      <c r="DX26" s="7" t="str">
        <f t="shared" si="25"/>
        <v/>
      </c>
      <c r="DY26" s="7" t="str">
        <f t="shared" si="25"/>
        <v/>
      </c>
      <c r="DZ26" s="7" t="str">
        <f t="shared" si="25"/>
        <v/>
      </c>
      <c r="EA26" s="7" t="str">
        <f t="shared" si="25"/>
        <v/>
      </c>
      <c r="EB26" s="7" t="str">
        <f t="shared" si="25"/>
        <v/>
      </c>
      <c r="EC26" s="7" t="str">
        <f t="shared" si="25"/>
        <v/>
      </c>
    </row>
    <row r="27" spans="1:164" s="7" customFormat="1">
      <c r="B27" s="7">
        <v>13</v>
      </c>
      <c r="C27" s="7">
        <f t="shared" si="0"/>
        <v>10.859375</v>
      </c>
      <c r="D27" s="63">
        <v>3.8763000000000001</v>
      </c>
      <c r="E27" s="63"/>
      <c r="F27" s="7">
        <f t="shared" si="26"/>
        <v>3.8763462337000001</v>
      </c>
      <c r="G27" s="7" t="str">
        <f t="shared" si="1"/>
        <v/>
      </c>
      <c r="H27" s="7" t="str">
        <f t="shared" si="2"/>
        <v/>
      </c>
      <c r="I27" s="7" t="str">
        <f t="shared" si="33"/>
        <v/>
      </c>
      <c r="J27" s="7" t="str">
        <f t="shared" si="34"/>
        <v/>
      </c>
      <c r="K27" s="7" t="str">
        <f t="shared" si="35"/>
        <v/>
      </c>
      <c r="L27" s="7">
        <f t="shared" si="6"/>
        <v>6.2248915882373003E-2</v>
      </c>
      <c r="M27" s="7">
        <f t="shared" si="7"/>
        <v>0.8153182677659554</v>
      </c>
      <c r="N27" s="14">
        <v>-4.6233699999999997E-5</v>
      </c>
      <c r="P27" s="7">
        <v>6.3903887910000003</v>
      </c>
      <c r="R27" s="7">
        <v>8.8134099999999993</v>
      </c>
      <c r="AH27" s="14">
        <f t="shared" si="8"/>
        <v>-4.6233699999999997E-5</v>
      </c>
      <c r="AI27" s="14">
        <f t="shared" si="9"/>
        <v>0</v>
      </c>
      <c r="AJ27" s="7">
        <f t="shared" si="10"/>
        <v>6.3904350247000004</v>
      </c>
      <c r="AK27" s="7">
        <f t="shared" si="11"/>
        <v>8.8134562336999984</v>
      </c>
      <c r="AL27" s="7">
        <f t="shared" si="12"/>
        <v>4.6233699999999997E-5</v>
      </c>
      <c r="AM27" s="7">
        <f t="shared" si="13"/>
        <v>4.6233699999999997E-5</v>
      </c>
      <c r="AN27" s="7">
        <f t="shared" si="14"/>
        <v>4.6233699999999997E-5</v>
      </c>
      <c r="AO27" s="7">
        <f t="shared" si="15"/>
        <v>4.6233699999999997E-5</v>
      </c>
      <c r="AP27" s="7">
        <f t="shared" si="16"/>
        <v>4.6233699999999997E-5</v>
      </c>
      <c r="AQ27" s="7">
        <f t="shared" si="17"/>
        <v>4.6233699999999997E-5</v>
      </c>
      <c r="AR27" s="7">
        <f t="shared" si="18"/>
        <v>4.6233699999999997E-5</v>
      </c>
      <c r="AS27" s="7">
        <f t="shared" si="19"/>
        <v>2.1444216166916394</v>
      </c>
      <c r="AT27" s="7">
        <f t="shared" si="19"/>
        <v>2.2677796667955139</v>
      </c>
      <c r="AU27" s="7" t="str">
        <f t="shared" si="19"/>
        <v/>
      </c>
      <c r="AV27" s="7" t="str">
        <f t="shared" si="19"/>
        <v/>
      </c>
      <c r="AW27" s="7" t="str">
        <f t="shared" si="19"/>
        <v/>
      </c>
      <c r="AX27" s="7" t="str">
        <f t="shared" si="19"/>
        <v/>
      </c>
      <c r="AY27" s="7" t="str">
        <f t="shared" si="19"/>
        <v/>
      </c>
      <c r="AZ27" s="7" t="str">
        <f t="shared" si="19"/>
        <v/>
      </c>
      <c r="BA27" s="7" t="str">
        <f t="shared" si="19"/>
        <v/>
      </c>
      <c r="BB27" s="30">
        <f t="shared" si="27"/>
        <v>2.2481211858769363</v>
      </c>
      <c r="BC27" s="7">
        <f t="shared" si="20"/>
        <v>0.41008041192695943</v>
      </c>
      <c r="BD27" s="7">
        <f t="shared" ca="1" si="20"/>
        <v>0.41254988676597631</v>
      </c>
      <c r="BE27" s="7" t="str">
        <f t="shared" si="20"/>
        <v/>
      </c>
      <c r="BF27" s="7" t="str">
        <f t="shared" si="20"/>
        <v/>
      </c>
      <c r="BG27" s="7" t="str">
        <f t="shared" si="20"/>
        <v/>
      </c>
      <c r="BH27" s="7" t="str">
        <f t="shared" si="20"/>
        <v/>
      </c>
      <c r="BI27" s="7" t="str">
        <f t="shared" si="20"/>
        <v/>
      </c>
      <c r="BJ27" s="7" t="str">
        <f t="shared" si="20"/>
        <v/>
      </c>
      <c r="BK27" s="7" t="str">
        <f t="shared" si="20"/>
        <v/>
      </c>
      <c r="BL27" s="30">
        <f t="shared" ca="1" si="28"/>
        <v>0.40540459251844824</v>
      </c>
      <c r="BM27" s="7" t="str">
        <f t="shared" si="21"/>
        <v/>
      </c>
      <c r="BN27" s="7">
        <f t="shared" ca="1" si="21"/>
        <v>0.20005083288564357</v>
      </c>
      <c r="BO27" s="7" t="str">
        <f t="shared" si="21"/>
        <v/>
      </c>
      <c r="BP27" s="7" t="str">
        <f t="shared" si="21"/>
        <v/>
      </c>
      <c r="BQ27" s="7" t="str">
        <f t="shared" si="21"/>
        <v/>
      </c>
      <c r="BR27" s="7" t="str">
        <f t="shared" si="21"/>
        <v/>
      </c>
      <c r="BS27" s="7" t="str">
        <f t="shared" si="21"/>
        <v/>
      </c>
      <c r="BT27" s="7" t="str">
        <f t="shared" si="21"/>
        <v/>
      </c>
      <c r="BU27" s="7" t="str">
        <f t="shared" si="21"/>
        <v/>
      </c>
      <c r="BV27" s="30">
        <f t="shared" ca="1" si="22"/>
        <v>8.0868621515816849E-2</v>
      </c>
      <c r="BW27" s="7" t="str">
        <f t="shared" si="23"/>
        <v/>
      </c>
      <c r="BX27" s="7">
        <f t="shared" ca="1" si="23"/>
        <v>0.45367121114356979</v>
      </c>
      <c r="BY27" s="7" t="str">
        <f t="shared" si="23"/>
        <v/>
      </c>
      <c r="BZ27" s="7" t="str">
        <f t="shared" si="23"/>
        <v/>
      </c>
      <c r="CA27" s="7" t="str">
        <f t="shared" si="23"/>
        <v/>
      </c>
      <c r="CB27" s="7" t="str">
        <f t="shared" si="23"/>
        <v/>
      </c>
      <c r="CC27" s="7" t="str">
        <f t="shared" si="23"/>
        <v/>
      </c>
      <c r="CD27" s="7" t="str">
        <f t="shared" si="23"/>
        <v/>
      </c>
      <c r="CE27" s="7" t="str">
        <f t="shared" si="23"/>
        <v/>
      </c>
      <c r="CF27" s="30">
        <f t="shared" ca="1" si="23"/>
        <v>0.18180246130237129</v>
      </c>
      <c r="CG27" s="7" t="str">
        <f t="shared" si="24"/>
        <v/>
      </c>
      <c r="CH27" s="7">
        <f t="shared" ca="1" si="24"/>
        <v>8.2530948454411501E-2</v>
      </c>
      <c r="CI27" s="7" t="str">
        <f t="shared" si="24"/>
        <v/>
      </c>
      <c r="CJ27" s="7" t="str">
        <f t="shared" si="24"/>
        <v/>
      </c>
      <c r="CK27" s="7" t="str">
        <f t="shared" si="24"/>
        <v/>
      </c>
      <c r="CL27" s="7" t="str">
        <f t="shared" si="24"/>
        <v/>
      </c>
      <c r="CM27" s="7" t="str">
        <f t="shared" si="24"/>
        <v/>
      </c>
      <c r="CN27" s="7" t="str">
        <f t="shared" si="24"/>
        <v/>
      </c>
      <c r="CO27" s="7" t="str">
        <f t="shared" si="24"/>
        <v/>
      </c>
      <c r="CP27" s="30">
        <f t="shared" ca="1" si="24"/>
        <v>3.2784510553148342E-2</v>
      </c>
      <c r="CV27" s="31" t="str">
        <f t="shared" si="29"/>
        <v/>
      </c>
      <c r="CW27" s="31"/>
      <c r="CX27" s="31"/>
      <c r="DE27" s="7" t="str">
        <f>IF(J27="","",IF(BV27="","",SQRT((SQRT((BB27-J27)^2))^2)))</f>
        <v/>
      </c>
      <c r="DU27" s="60">
        <f t="shared" si="31"/>
        <v>5.4984477985156712E-3</v>
      </c>
      <c r="DV27" s="7">
        <f t="shared" si="32"/>
        <v>1.1750468083857333E-2</v>
      </c>
      <c r="DW27" s="7" t="str">
        <f t="shared" si="25"/>
        <v/>
      </c>
      <c r="DX27" s="7" t="str">
        <f t="shared" si="25"/>
        <v/>
      </c>
      <c r="DY27" s="7" t="str">
        <f t="shared" si="25"/>
        <v/>
      </c>
      <c r="DZ27" s="7" t="str">
        <f t="shared" si="25"/>
        <v/>
      </c>
      <c r="EA27" s="7" t="str">
        <f t="shared" si="25"/>
        <v/>
      </c>
      <c r="EB27" s="7" t="str">
        <f t="shared" si="25"/>
        <v/>
      </c>
      <c r="EC27" s="7" t="str">
        <f t="shared" si="25"/>
        <v/>
      </c>
    </row>
    <row r="28" spans="1:164" s="32" customFormat="1">
      <c r="A28"/>
      <c r="B28">
        <v>14</v>
      </c>
      <c r="C28">
        <f t="shared" si="0"/>
        <v>11.328125</v>
      </c>
      <c r="D28" s="26">
        <v>3.86721</v>
      </c>
      <c r="E28" s="26"/>
      <c r="F28">
        <f t="shared" si="26"/>
        <v>3.8657290600000001</v>
      </c>
      <c r="G28">
        <f ca="1">IF(H28="","",(G$8+G$9*10^(H28-(G$7-G$11*LOG10(M28))))/(1+10^(H28-(G$7-G$11*LOG10(M28)))))</f>
        <v>3.8666929888533006</v>
      </c>
      <c r="H28">
        <f t="shared" ca="1" si="2"/>
        <v>2.2990434149078487</v>
      </c>
      <c r="I28">
        <f t="shared" ca="1" si="33"/>
        <v>0.41043549749690167</v>
      </c>
      <c r="J28">
        <f t="shared" ca="1" si="34"/>
        <v>2.2969698165799466</v>
      </c>
      <c r="K28">
        <f t="shared" ca="1" si="35"/>
        <v>0.41254748784676043</v>
      </c>
      <c r="L28">
        <f t="shared" si="6"/>
        <v>6.2269605870588648E-2</v>
      </c>
      <c r="M28">
        <f t="shared" si="7"/>
        <v>0.81530516033060851</v>
      </c>
      <c r="N28">
        <v>1.48094E-3</v>
      </c>
      <c r="O28"/>
      <c r="P28">
        <v>6.3876921690000001</v>
      </c>
      <c r="Q28"/>
      <c r="R28">
        <v>8.8014200000000002</v>
      </c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 s="12">
        <f t="shared" si="8"/>
        <v>1.48094E-3</v>
      </c>
      <c r="AI28" s="12">
        <f t="shared" si="9"/>
        <v>0</v>
      </c>
      <c r="AJ28">
        <f t="shared" si="10"/>
        <v>6.3862112289999997</v>
      </c>
      <c r="AK28">
        <f t="shared" si="11"/>
        <v>8.7999390599999998</v>
      </c>
      <c r="AL28">
        <f t="shared" si="12"/>
        <v>-1.48094E-3</v>
      </c>
      <c r="AM28">
        <f t="shared" si="13"/>
        <v>-1.48094E-3</v>
      </c>
      <c r="AN28">
        <f t="shared" si="14"/>
        <v>-1.48094E-3</v>
      </c>
      <c r="AO28">
        <f t="shared" si="15"/>
        <v>-1.48094E-3</v>
      </c>
      <c r="AP28">
        <f t="shared" si="16"/>
        <v>-1.48094E-3</v>
      </c>
      <c r="AQ28">
        <f t="shared" si="17"/>
        <v>-1.48094E-3</v>
      </c>
      <c r="AR28">
        <f t="shared" si="18"/>
        <v>-1.48094E-3</v>
      </c>
      <c r="AS28">
        <f t="shared" si="19"/>
        <v>2.2515925938942178</v>
      </c>
      <c r="AT28">
        <f t="shared" si="19"/>
        <v>2.2969698165799466</v>
      </c>
      <c r="AU28" t="str">
        <f t="shared" si="19"/>
        <v/>
      </c>
      <c r="AV28" t="str">
        <f t="shared" si="19"/>
        <v/>
      </c>
      <c r="AW28" t="str">
        <f t="shared" si="19"/>
        <v/>
      </c>
      <c r="AX28" t="str">
        <f t="shared" si="19"/>
        <v/>
      </c>
      <c r="AY28" t="str">
        <f t="shared" si="19"/>
        <v/>
      </c>
      <c r="AZ28" t="str">
        <f t="shared" si="19"/>
        <v/>
      </c>
      <c r="BA28" t="str">
        <f t="shared" si="19"/>
        <v/>
      </c>
      <c r="BB28" s="30">
        <f t="shared" si="27"/>
        <v>2.3040347330551509</v>
      </c>
      <c r="BC28">
        <f t="shared" si="20"/>
        <v>0.41621107994920714</v>
      </c>
      <c r="BD28">
        <f t="shared" ca="1" si="20"/>
        <v>0.41254748784676043</v>
      </c>
      <c r="BE28" t="str">
        <f t="shared" si="20"/>
        <v/>
      </c>
      <c r="BF28" t="str">
        <f t="shared" si="20"/>
        <v/>
      </c>
      <c r="BG28" t="str">
        <f t="shared" si="20"/>
        <v/>
      </c>
      <c r="BH28" t="str">
        <f t="shared" si="20"/>
        <v/>
      </c>
      <c r="BI28" t="str">
        <f t="shared" si="20"/>
        <v/>
      </c>
      <c r="BJ28" t="str">
        <f t="shared" si="20"/>
        <v/>
      </c>
      <c r="BK28" t="str">
        <f t="shared" si="20"/>
        <v/>
      </c>
      <c r="BL28" s="30">
        <f t="shared" ca="1" si="28"/>
        <v>0.40535176666131412</v>
      </c>
      <c r="BM28" t="str">
        <f t="shared" si="21"/>
        <v/>
      </c>
      <c r="BN28">
        <f t="shared" ca="1" si="21"/>
        <v>0.20219563303738733</v>
      </c>
      <c r="BO28" t="str">
        <f t="shared" si="21"/>
        <v/>
      </c>
      <c r="BP28" t="str">
        <f t="shared" si="21"/>
        <v/>
      </c>
      <c r="BQ28" t="str">
        <f t="shared" si="21"/>
        <v/>
      </c>
      <c r="BR28" t="str">
        <f t="shared" si="21"/>
        <v/>
      </c>
      <c r="BS28" t="str">
        <f t="shared" si="21"/>
        <v/>
      </c>
      <c r="BT28" t="str">
        <f t="shared" si="21"/>
        <v/>
      </c>
      <c r="BU28" t="str">
        <f t="shared" si="21"/>
        <v/>
      </c>
      <c r="BV28" s="30">
        <f t="shared" ca="1" si="22"/>
        <v>8.4000361067346735E-2</v>
      </c>
      <c r="BW28" t="str">
        <f t="shared" si="23"/>
        <v/>
      </c>
      <c r="BX28">
        <f t="shared" ca="1" si="23"/>
        <v>0.46443726613115377</v>
      </c>
      <c r="BY28" t="str">
        <f t="shared" si="23"/>
        <v/>
      </c>
      <c r="BZ28" t="str">
        <f t="shared" si="23"/>
        <v/>
      </c>
      <c r="CA28" t="str">
        <f t="shared" si="23"/>
        <v/>
      </c>
      <c r="CB28" t="str">
        <f t="shared" si="23"/>
        <v/>
      </c>
      <c r="CC28" t="str">
        <f t="shared" si="23"/>
        <v/>
      </c>
      <c r="CD28" t="str">
        <f t="shared" si="23"/>
        <v/>
      </c>
      <c r="CE28" t="str">
        <f t="shared" si="23"/>
        <v/>
      </c>
      <c r="CF28" s="30">
        <f t="shared" ca="1" si="23"/>
        <v>0.19353974948834052</v>
      </c>
      <c r="CG28" t="str">
        <f t="shared" si="24"/>
        <v/>
      </c>
      <c r="CH28">
        <f t="shared" ca="1" si="24"/>
        <v>8.3415300463159578E-2</v>
      </c>
      <c r="CI28" t="str">
        <f t="shared" si="24"/>
        <v/>
      </c>
      <c r="CJ28" t="str">
        <f t="shared" si="24"/>
        <v/>
      </c>
      <c r="CK28" t="str">
        <f t="shared" si="24"/>
        <v/>
      </c>
      <c r="CL28" t="str">
        <f t="shared" si="24"/>
        <v/>
      </c>
      <c r="CM28" t="str">
        <f t="shared" si="24"/>
        <v/>
      </c>
      <c r="CN28" t="str">
        <f t="shared" si="24"/>
        <v/>
      </c>
      <c r="CO28" t="str">
        <f t="shared" si="24"/>
        <v/>
      </c>
      <c r="CP28" s="30">
        <f t="shared" ca="1" si="24"/>
        <v>3.4049694758837269E-2</v>
      </c>
      <c r="CQ28"/>
      <c r="CR28"/>
      <c r="CS28"/>
      <c r="CT28"/>
      <c r="CU28"/>
      <c r="CV28" s="31">
        <f t="shared" ca="1" si="29"/>
        <v>28</v>
      </c>
      <c r="CW28" s="31"/>
      <c r="CX28" s="31"/>
      <c r="CY28"/>
      <c r="CZ28"/>
      <c r="DA28"/>
      <c r="DB28"/>
      <c r="DC28"/>
      <c r="DD28"/>
      <c r="DE28">
        <f t="shared" ca="1" si="30"/>
        <v>7.0649164752043525E-3</v>
      </c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 s="60">
        <f t="shared" si="31"/>
        <v>5.8466292694169079E-3</v>
      </c>
      <c r="DV28">
        <f t="shared" si="32"/>
        <v>1.1422976601171739E-2</v>
      </c>
      <c r="DW28" t="str">
        <f t="shared" si="25"/>
        <v/>
      </c>
      <c r="DX28" t="str">
        <f t="shared" si="25"/>
        <v/>
      </c>
      <c r="DY28" t="str">
        <f t="shared" si="25"/>
        <v/>
      </c>
      <c r="DZ28" t="str">
        <f t="shared" si="25"/>
        <v/>
      </c>
      <c r="EA28" t="str">
        <f t="shared" si="25"/>
        <v/>
      </c>
      <c r="EB28" t="str">
        <f t="shared" si="25"/>
        <v/>
      </c>
      <c r="EC28" t="str">
        <f t="shared" si="25"/>
        <v/>
      </c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</row>
    <row r="29" spans="1:164" s="32" customFormat="1">
      <c r="A29"/>
      <c r="B29">
        <v>15</v>
      </c>
      <c r="C29">
        <f t="shared" si="0"/>
        <v>11.796875</v>
      </c>
      <c r="D29" s="26">
        <v>3.86009</v>
      </c>
      <c r="E29" s="26"/>
      <c r="F29">
        <f t="shared" si="26"/>
        <v>3.859899419</v>
      </c>
      <c r="G29">
        <f t="shared" ca="1" si="1"/>
        <v>3.8579146105209698</v>
      </c>
      <c r="H29">
        <f t="shared" ca="1" si="2"/>
        <v>2.3433342117565727</v>
      </c>
      <c r="I29">
        <f t="shared" ca="1" si="33"/>
        <v>0.41042115033897525</v>
      </c>
      <c r="J29">
        <f t="shared" ca="1" si="34"/>
        <v>2.3475296348390415</v>
      </c>
      <c r="K29">
        <f t="shared" ca="1" si="35"/>
        <v>0.41254456596817013</v>
      </c>
      <c r="L29">
        <f t="shared" si="6"/>
        <v>6.0409291438564154E-2</v>
      </c>
      <c r="M29">
        <f t="shared" si="7"/>
        <v>0.8165027792908518</v>
      </c>
      <c r="N29" s="12">
        <v>1.90581E-4</v>
      </c>
      <c r="O29"/>
      <c r="P29">
        <v>6.3879373900000003</v>
      </c>
      <c r="Q29"/>
      <c r="R29">
        <v>8.7761200000000006</v>
      </c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 s="12">
        <f t="shared" si="8"/>
        <v>1.90581E-4</v>
      </c>
      <c r="AI29" s="12">
        <f t="shared" si="9"/>
        <v>0</v>
      </c>
      <c r="AJ29">
        <f t="shared" si="10"/>
        <v>6.3877468090000002</v>
      </c>
      <c r="AK29">
        <f t="shared" si="11"/>
        <v>8.7759294190000006</v>
      </c>
      <c r="AL29">
        <f t="shared" si="12"/>
        <v>-1.90581E-4</v>
      </c>
      <c r="AM29">
        <f t="shared" si="13"/>
        <v>-1.90581E-4</v>
      </c>
      <c r="AN29">
        <f t="shared" si="14"/>
        <v>-1.90581E-4</v>
      </c>
      <c r="AO29">
        <f t="shared" si="15"/>
        <v>-1.90581E-4</v>
      </c>
      <c r="AP29">
        <f t="shared" si="16"/>
        <v>-1.90581E-4</v>
      </c>
      <c r="AQ29">
        <f t="shared" si="17"/>
        <v>-1.90581E-4</v>
      </c>
      <c r="AR29">
        <f t="shared" si="18"/>
        <v>-1.90581E-4</v>
      </c>
      <c r="AS29">
        <f t="shared" si="19"/>
        <v>2.211105151558022</v>
      </c>
      <c r="AT29">
        <f t="shared" si="19"/>
        <v>2.3475296348390415</v>
      </c>
      <c r="AU29" t="str">
        <f t="shared" si="19"/>
        <v/>
      </c>
      <c r="AV29" t="str">
        <f t="shared" si="19"/>
        <v/>
      </c>
      <c r="AW29" t="str">
        <f t="shared" si="19"/>
        <v/>
      </c>
      <c r="AX29" t="str">
        <f t="shared" si="19"/>
        <v/>
      </c>
      <c r="AY29" t="str">
        <f t="shared" si="19"/>
        <v/>
      </c>
      <c r="AZ29" t="str">
        <f t="shared" si="19"/>
        <v/>
      </c>
      <c r="BA29" t="str">
        <f t="shared" si="19"/>
        <v/>
      </c>
      <c r="BB29" s="30">
        <f t="shared" si="27"/>
        <v>2.3332739087468966</v>
      </c>
      <c r="BC29">
        <f t="shared" si="20"/>
        <v>0.41353242969035525</v>
      </c>
      <c r="BD29">
        <f t="shared" ca="1" si="20"/>
        <v>0.41254456596817013</v>
      </c>
      <c r="BE29" t="str">
        <f t="shared" si="20"/>
        <v/>
      </c>
      <c r="BF29" t="str">
        <f t="shared" si="20"/>
        <v/>
      </c>
      <c r="BG29" t="str">
        <f t="shared" si="20"/>
        <v/>
      </c>
      <c r="BH29" t="str">
        <f t="shared" si="20"/>
        <v/>
      </c>
      <c r="BI29" t="str">
        <f t="shared" si="20"/>
        <v/>
      </c>
      <c r="BJ29" t="str">
        <f t="shared" si="20"/>
        <v/>
      </c>
      <c r="BK29" t="str">
        <f t="shared" si="20"/>
        <v/>
      </c>
      <c r="BL29" s="30">
        <f t="shared" ca="1" si="28"/>
        <v>0.40532936240119977</v>
      </c>
      <c r="BM29" t="str">
        <f t="shared" si="21"/>
        <v/>
      </c>
      <c r="BN29">
        <f t="shared" ca="1" si="21"/>
        <v>0.20491382720992155</v>
      </c>
      <c r="BO29" t="str">
        <f t="shared" si="21"/>
        <v/>
      </c>
      <c r="BP29" t="str">
        <f t="shared" si="21"/>
        <v/>
      </c>
      <c r="BQ29" t="str">
        <f t="shared" si="21"/>
        <v/>
      </c>
      <c r="BR29" t="str">
        <f t="shared" si="21"/>
        <v/>
      </c>
      <c r="BS29" t="str">
        <f t="shared" si="21"/>
        <v/>
      </c>
      <c r="BT29" t="str">
        <f t="shared" si="21"/>
        <v/>
      </c>
      <c r="BU29" t="str">
        <f t="shared" si="21"/>
        <v/>
      </c>
      <c r="BV29" s="30">
        <f t="shared" ca="1" si="22"/>
        <v>8.5454702484288936E-2</v>
      </c>
      <c r="BW29" t="str">
        <f t="shared" si="23"/>
        <v/>
      </c>
      <c r="BX29">
        <f t="shared" ca="1" si="23"/>
        <v>0.48104128196357759</v>
      </c>
      <c r="BY29" t="str">
        <f t="shared" si="23"/>
        <v/>
      </c>
      <c r="BZ29" t="str">
        <f t="shared" si="23"/>
        <v/>
      </c>
      <c r="CA29" t="str">
        <f t="shared" si="23"/>
        <v/>
      </c>
      <c r="CB29" t="str">
        <f t="shared" si="23"/>
        <v/>
      </c>
      <c r="CC29" t="str">
        <f t="shared" si="23"/>
        <v/>
      </c>
      <c r="CD29" t="str">
        <f t="shared" si="23"/>
        <v/>
      </c>
      <c r="CE29" t="str">
        <f t="shared" si="23"/>
        <v/>
      </c>
      <c r="CF29" s="30">
        <f t="shared" ca="1" si="23"/>
        <v>0.19938922768631998</v>
      </c>
      <c r="CG29" t="str">
        <f t="shared" si="24"/>
        <v/>
      </c>
      <c r="CH29">
        <f t="shared" ca="1" si="24"/>
        <v>8.4536085907193692E-2</v>
      </c>
      <c r="CI29" t="str">
        <f t="shared" si="24"/>
        <v/>
      </c>
      <c r="CJ29" t="str">
        <f t="shared" si="24"/>
        <v/>
      </c>
      <c r="CK29" t="str">
        <f t="shared" si="24"/>
        <v/>
      </c>
      <c r="CL29" t="str">
        <f t="shared" si="24"/>
        <v/>
      </c>
      <c r="CM29" t="str">
        <f t="shared" si="24"/>
        <v/>
      </c>
      <c r="CN29" t="str">
        <f t="shared" si="24"/>
        <v/>
      </c>
      <c r="CO29" t="str">
        <f t="shared" si="24"/>
        <v/>
      </c>
      <c r="CP29" s="30">
        <f t="shared" ca="1" si="24"/>
        <v>3.4637300072141053E-2</v>
      </c>
      <c r="CQ29"/>
      <c r="CR29"/>
      <c r="CS29"/>
      <c r="CT29"/>
      <c r="CU29"/>
      <c r="CV29" s="31">
        <f t="shared" ca="1" si="29"/>
        <v>29</v>
      </c>
      <c r="CW29" s="31"/>
      <c r="CX29" s="31"/>
      <c r="CY29"/>
      <c r="CZ29"/>
      <c r="DA29"/>
      <c r="DB29"/>
      <c r="DC29"/>
      <c r="DD29"/>
      <c r="DE29">
        <f t="shared" ca="1" si="30"/>
        <v>1.4255726092144982E-2</v>
      </c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 s="60">
        <f t="shared" si="31"/>
        <v>4.5680157982848114E-3</v>
      </c>
      <c r="DV29">
        <f t="shared" si="32"/>
        <v>1.0841275640279346E-2</v>
      </c>
      <c r="DW29" t="str">
        <f t="shared" si="25"/>
        <v/>
      </c>
      <c r="DX29" t="str">
        <f t="shared" si="25"/>
        <v/>
      </c>
      <c r="DY29" t="str">
        <f t="shared" si="25"/>
        <v/>
      </c>
      <c r="DZ29" t="str">
        <f t="shared" si="25"/>
        <v/>
      </c>
      <c r="EA29" t="str">
        <f t="shared" si="25"/>
        <v/>
      </c>
      <c r="EB29" t="str">
        <f t="shared" si="25"/>
        <v/>
      </c>
      <c r="EC29" t="str">
        <f t="shared" si="25"/>
        <v/>
      </c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</row>
    <row r="30" spans="1:164" s="32" customFormat="1">
      <c r="A30"/>
      <c r="B30">
        <v>16</v>
      </c>
      <c r="C30">
        <f t="shared" si="0"/>
        <v>12.265625</v>
      </c>
      <c r="D30" s="26">
        <v>3.8521899999999998</v>
      </c>
      <c r="E30" s="26"/>
      <c r="F30">
        <f t="shared" si="26"/>
        <v>3.8522115798999996</v>
      </c>
      <c r="G30">
        <f t="shared" ca="1" si="1"/>
        <v>3.8516300045679688</v>
      </c>
      <c r="H30">
        <f t="shared" ca="1" si="2"/>
        <v>2.374906908784451</v>
      </c>
      <c r="I30">
        <f t="shared" ca="1" si="33"/>
        <v>0.41039173503381832</v>
      </c>
      <c r="J30">
        <f t="shared" ca="1" si="34"/>
        <v>2.3761332415730663</v>
      </c>
      <c r="K30">
        <f t="shared" ca="1" si="35"/>
        <v>0.41254361065114176</v>
      </c>
      <c r="L30">
        <f t="shared" si="6"/>
        <v>6.0535730569545088E-2</v>
      </c>
      <c r="M30">
        <f t="shared" si="7"/>
        <v>0.81642013653649825</v>
      </c>
      <c r="N30" s="12">
        <v>-2.15799E-5</v>
      </c>
      <c r="O30"/>
      <c r="P30">
        <v>6.3826300040000001</v>
      </c>
      <c r="Q30"/>
      <c r="R30">
        <v>8.7623999999999995</v>
      </c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 s="12">
        <f t="shared" si="8"/>
        <v>-2.15799E-5</v>
      </c>
      <c r="AI30" s="12">
        <f t="shared" si="9"/>
        <v>0</v>
      </c>
      <c r="AJ30">
        <f t="shared" si="10"/>
        <v>6.3826515839000004</v>
      </c>
      <c r="AK30">
        <f t="shared" si="11"/>
        <v>8.7624215798999998</v>
      </c>
      <c r="AL30">
        <f t="shared" si="12"/>
        <v>2.15799E-5</v>
      </c>
      <c r="AM30">
        <f t="shared" si="13"/>
        <v>2.15799E-5</v>
      </c>
      <c r="AN30">
        <f t="shared" si="14"/>
        <v>2.15799E-5</v>
      </c>
      <c r="AO30">
        <f t="shared" si="15"/>
        <v>2.15799E-5</v>
      </c>
      <c r="AP30">
        <f t="shared" si="16"/>
        <v>2.15799E-5</v>
      </c>
      <c r="AQ30">
        <f t="shared" si="17"/>
        <v>2.15799E-5</v>
      </c>
      <c r="AR30">
        <f t="shared" si="18"/>
        <v>2.15799E-5</v>
      </c>
      <c r="AS30">
        <f t="shared" si="19"/>
        <v>2.3602221502300544</v>
      </c>
      <c r="AT30">
        <f>IF(AK30&lt;AK$6+$C$3,"",IF(AK30&gt;AK$5-$C$3,"",AK$4-AK$8*LOG10($M30)+LOG10((AK$5-AK30)/(AK30-AK$6))))</f>
        <v>2.3761332415730663</v>
      </c>
      <c r="AU30" t="str">
        <f t="shared" si="19"/>
        <v/>
      </c>
      <c r="AV30" t="str">
        <f t="shared" si="19"/>
        <v/>
      </c>
      <c r="AW30" t="str">
        <f t="shared" si="19"/>
        <v/>
      </c>
      <c r="AX30" t="str">
        <f t="shared" si="19"/>
        <v/>
      </c>
      <c r="AY30" t="str">
        <f t="shared" si="19"/>
        <v/>
      </c>
      <c r="AZ30" t="str">
        <f t="shared" si="19"/>
        <v/>
      </c>
      <c r="BA30" t="str">
        <f t="shared" si="19"/>
        <v/>
      </c>
      <c r="BB30" s="30">
        <f t="shared" si="27"/>
        <v>2.3720084229552016</v>
      </c>
      <c r="BC30">
        <f t="shared" si="20"/>
        <v>0.42585330101945773</v>
      </c>
      <c r="BD30">
        <f t="shared" ca="1" si="20"/>
        <v>0.41254361065114181</v>
      </c>
      <c r="BE30" t="str">
        <f t="shared" si="20"/>
        <v/>
      </c>
      <c r="BF30" t="str">
        <f t="shared" si="20"/>
        <v/>
      </c>
      <c r="BG30" t="str">
        <f t="shared" si="20"/>
        <v/>
      </c>
      <c r="BH30" t="str">
        <f t="shared" si="20"/>
        <v/>
      </c>
      <c r="BI30" t="str">
        <f t="shared" si="20"/>
        <v/>
      </c>
      <c r="BJ30" t="str">
        <f t="shared" si="20"/>
        <v/>
      </c>
      <c r="BK30" t="str">
        <f t="shared" si="20"/>
        <v/>
      </c>
      <c r="BL30" s="30">
        <f t="shared" ca="1" si="28"/>
        <v>0.40530569228830793</v>
      </c>
      <c r="BM30" t="str">
        <f t="shared" si="21"/>
        <v/>
      </c>
      <c r="BN30">
        <f t="shared" ca="1" si="21"/>
        <v>0.20582917644049448</v>
      </c>
      <c r="BO30" t="str">
        <f t="shared" si="21"/>
        <v/>
      </c>
      <c r="BP30" t="str">
        <f t="shared" si="21"/>
        <v/>
      </c>
      <c r="BQ30" t="str">
        <f t="shared" si="21"/>
        <v/>
      </c>
      <c r="BR30" t="str">
        <f t="shared" si="21"/>
        <v/>
      </c>
      <c r="BS30" t="str">
        <f t="shared" si="21"/>
        <v/>
      </c>
      <c r="BT30" t="str">
        <f t="shared" si="21"/>
        <v/>
      </c>
      <c r="BU30" t="str">
        <f t="shared" si="21"/>
        <v/>
      </c>
      <c r="BV30" s="30">
        <f t="shared" ca="1" si="22"/>
        <v>8.7085148174786076E-2</v>
      </c>
      <c r="BW30" t="str">
        <f t="shared" si="23"/>
        <v/>
      </c>
      <c r="BX30">
        <f t="shared" ca="1" si="23"/>
        <v>0.48907754822586674</v>
      </c>
      <c r="BY30" t="str">
        <f t="shared" si="23"/>
        <v/>
      </c>
      <c r="BZ30" t="str">
        <f t="shared" si="23"/>
        <v/>
      </c>
      <c r="CA30" t="str">
        <f t="shared" si="23"/>
        <v/>
      </c>
      <c r="CB30" t="str">
        <f t="shared" si="23"/>
        <v/>
      </c>
      <c r="CC30" t="str">
        <f t="shared" si="23"/>
        <v/>
      </c>
      <c r="CD30" t="str">
        <f t="shared" si="23"/>
        <v/>
      </c>
      <c r="CE30" t="str">
        <f t="shared" si="23"/>
        <v/>
      </c>
      <c r="CF30" s="30">
        <f t="shared" ca="1" si="23"/>
        <v>0.20656670498489438</v>
      </c>
      <c r="CG30" t="str">
        <f t="shared" si="24"/>
        <v/>
      </c>
      <c r="CH30">
        <f t="shared" ca="1" si="24"/>
        <v>8.491351162611252E-2</v>
      </c>
      <c r="CI30" t="str">
        <f t="shared" si="24"/>
        <v/>
      </c>
      <c r="CJ30" t="str">
        <f t="shared" si="24"/>
        <v/>
      </c>
      <c r="CK30" t="str">
        <f t="shared" si="24"/>
        <v/>
      </c>
      <c r="CL30" t="str">
        <f t="shared" si="24"/>
        <v/>
      </c>
      <c r="CM30" t="str">
        <f t="shared" si="24"/>
        <v/>
      </c>
      <c r="CN30" t="str">
        <f t="shared" si="24"/>
        <v/>
      </c>
      <c r="CO30" t="str">
        <f t="shared" si="24"/>
        <v/>
      </c>
      <c r="CP30" s="30">
        <f t="shared" ca="1" si="24"/>
        <v>3.5296106269011543E-2</v>
      </c>
      <c r="CQ30"/>
      <c r="CR30"/>
      <c r="CS30"/>
      <c r="CT30"/>
      <c r="CU30"/>
      <c r="CV30" s="31">
        <f t="shared" ca="1" si="29"/>
        <v>30</v>
      </c>
      <c r="CW30" s="31"/>
      <c r="CX30" s="31"/>
      <c r="CY30"/>
      <c r="CZ30"/>
      <c r="DA30"/>
      <c r="DB30"/>
      <c r="DC30"/>
      <c r="DD30"/>
      <c r="DE30">
        <f t="shared" ca="1" si="30"/>
        <v>4.1248186178646229E-3</v>
      </c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 s="60">
        <f t="shared" si="31"/>
        <v>5.0217202550592675E-3</v>
      </c>
      <c r="DV30">
        <f t="shared" si="32"/>
        <v>1.0514010314485822E-2</v>
      </c>
      <c r="DW30" t="str">
        <f t="shared" si="25"/>
        <v/>
      </c>
      <c r="DX30" t="str">
        <f t="shared" si="25"/>
        <v/>
      </c>
      <c r="DY30" t="str">
        <f t="shared" si="25"/>
        <v/>
      </c>
      <c r="DZ30" t="str">
        <f t="shared" si="25"/>
        <v/>
      </c>
      <c r="EA30" t="str">
        <f t="shared" si="25"/>
        <v/>
      </c>
      <c r="EB30" t="str">
        <f t="shared" si="25"/>
        <v/>
      </c>
      <c r="EC30" t="str">
        <f t="shared" si="25"/>
        <v/>
      </c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</row>
    <row r="31" spans="1:164" s="32" customFormat="1">
      <c r="A31"/>
      <c r="B31">
        <v>17</v>
      </c>
      <c r="C31">
        <f t="shared" si="0"/>
        <v>12.734375</v>
      </c>
      <c r="D31" s="26">
        <v>3.84246</v>
      </c>
      <c r="E31" s="26"/>
      <c r="F31">
        <f t="shared" si="26"/>
        <v>3.8424814056000001</v>
      </c>
      <c r="G31">
        <f t="shared" ca="1" si="1"/>
        <v>3.8424031544099004</v>
      </c>
      <c r="H31">
        <f ca="1">IF(B31&lt;$C$7,"",IF(B31&gt;$C$8,"",IF(SUM(BW31:CE31)&gt;0,(1/(SUM(BM31:BV31)))*SUM(BW31:CF31),"")))</f>
        <v>2.4197569434404813</v>
      </c>
      <c r="I31">
        <f t="shared" ca="1" si="33"/>
        <v>0.41036128218633733</v>
      </c>
      <c r="J31">
        <f ca="1">IF(B31&lt;$C$7,"",IF(B31&gt;$C$8,"",IF(SUM(BW31:CE31)&gt;0,(1/(SUM(BM31:BU31)))*SUM(BW31:CE31),"")))</f>
        <v>2.4199216053615471</v>
      </c>
      <c r="K31">
        <f t="shared" ca="1" si="35"/>
        <v>0.41254304826016747</v>
      </c>
      <c r="L31">
        <f t="shared" si="6"/>
        <v>5.8564295460483723E-2</v>
      </c>
      <c r="M31">
        <f t="shared" si="7"/>
        <v>0.81773019393386426</v>
      </c>
      <c r="N31" s="12">
        <v>-2.1405600000000001E-5</v>
      </c>
      <c r="O31"/>
      <c r="P31">
        <v>6.385008784</v>
      </c>
      <c r="Q31"/>
      <c r="R31">
        <v>8.7412799999999997</v>
      </c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 s="12">
        <f t="shared" si="8"/>
        <v>-2.1405600000000001E-5</v>
      </c>
      <c r="AI31" s="12">
        <f t="shared" si="9"/>
        <v>0</v>
      </c>
      <c r="AJ31">
        <f t="shared" si="10"/>
        <v>6.3850301896000001</v>
      </c>
      <c r="AK31">
        <f t="shared" si="11"/>
        <v>8.7413014055999998</v>
      </c>
      <c r="AL31">
        <f t="shared" si="12"/>
        <v>2.1405600000000001E-5</v>
      </c>
      <c r="AM31">
        <f t="shared" si="13"/>
        <v>2.1405600000000001E-5</v>
      </c>
      <c r="AN31">
        <f t="shared" si="14"/>
        <v>2.1405600000000001E-5</v>
      </c>
      <c r="AO31">
        <f t="shared" si="15"/>
        <v>2.1405600000000001E-5</v>
      </c>
      <c r="AP31">
        <f t="shared" si="16"/>
        <v>2.1405600000000001E-5</v>
      </c>
      <c r="AQ31">
        <f t="shared" si="17"/>
        <v>2.1405600000000001E-5</v>
      </c>
      <c r="AR31">
        <f t="shared" si="18"/>
        <v>2.1405600000000001E-5</v>
      </c>
      <c r="AS31">
        <f t="shared" si="19"/>
        <v>2.2865452795631587</v>
      </c>
      <c r="AT31">
        <f t="shared" si="19"/>
        <v>2.4199216053615471</v>
      </c>
      <c r="AU31" t="str">
        <f t="shared" si="19"/>
        <v/>
      </c>
      <c r="AV31" t="str">
        <f t="shared" si="19"/>
        <v/>
      </c>
      <c r="AW31" t="str">
        <f t="shared" si="19"/>
        <v/>
      </c>
      <c r="AX31" t="str">
        <f t="shared" si="19"/>
        <v/>
      </c>
      <c r="AY31" t="str">
        <f t="shared" si="19"/>
        <v/>
      </c>
      <c r="AZ31" t="str">
        <f t="shared" si="19"/>
        <v/>
      </c>
      <c r="BA31" t="str">
        <f t="shared" si="19"/>
        <v/>
      </c>
      <c r="BB31" s="30">
        <f t="shared" si="27"/>
        <v>2.4193737449550055</v>
      </c>
      <c r="BC31">
        <f t="shared" si="20"/>
        <v>0.41876945036100582</v>
      </c>
      <c r="BD31">
        <f t="shared" ca="1" si="20"/>
        <v>0.41254304826016747</v>
      </c>
      <c r="BE31" t="str">
        <f t="shared" si="20"/>
        <v/>
      </c>
      <c r="BF31" t="str">
        <f t="shared" si="20"/>
        <v/>
      </c>
      <c r="BG31" t="str">
        <f t="shared" si="20"/>
        <v/>
      </c>
      <c r="BH31" t="str">
        <f t="shared" si="20"/>
        <v/>
      </c>
      <c r="BI31" t="str">
        <f t="shared" si="20"/>
        <v/>
      </c>
      <c r="BJ31" t="str">
        <f t="shared" si="20"/>
        <v/>
      </c>
      <c r="BK31" t="str">
        <f t="shared" si="20"/>
        <v/>
      </c>
      <c r="BL31" s="30">
        <f t="shared" ca="1" si="28"/>
        <v>0.40528391244753043</v>
      </c>
      <c r="BM31" t="str">
        <f t="shared" si="21"/>
        <v/>
      </c>
      <c r="BN31">
        <f t="shared" ca="1" si="21"/>
        <v>0.2063744202576282</v>
      </c>
      <c r="BO31" t="str">
        <f t="shared" si="21"/>
        <v/>
      </c>
      <c r="BP31" t="str">
        <f t="shared" si="21"/>
        <v/>
      </c>
      <c r="BQ31" t="str">
        <f t="shared" si="21"/>
        <v/>
      </c>
      <c r="BR31" t="str">
        <f t="shared" si="21"/>
        <v/>
      </c>
      <c r="BS31" t="str">
        <f t="shared" si="21"/>
        <v/>
      </c>
      <c r="BT31" t="str">
        <f t="shared" si="21"/>
        <v/>
      </c>
      <c r="BU31" t="str">
        <f t="shared" si="21"/>
        <v/>
      </c>
      <c r="BV31" s="30">
        <f t="shared" ca="1" si="22"/>
        <v>8.8679913377804592E-2</v>
      </c>
      <c r="BW31" t="str">
        <f t="shared" si="23"/>
        <v/>
      </c>
      <c r="BX31">
        <f t="shared" ca="1" si="23"/>
        <v>0.49940991837539822</v>
      </c>
      <c r="BY31" t="str">
        <f t="shared" si="23"/>
        <v/>
      </c>
      <c r="BZ31" t="str">
        <f t="shared" si="23"/>
        <v/>
      </c>
      <c r="CA31" t="str">
        <f t="shared" si="23"/>
        <v/>
      </c>
      <c r="CB31" t="str">
        <f t="shared" si="23"/>
        <v/>
      </c>
      <c r="CC31" t="str">
        <f t="shared" si="23"/>
        <v/>
      </c>
      <c r="CD31" t="str">
        <f t="shared" si="23"/>
        <v/>
      </c>
      <c r="CE31" t="str">
        <f t="shared" si="23"/>
        <v/>
      </c>
      <c r="CF31" s="30">
        <f t="shared" ca="1" si="23"/>
        <v>0.21454985413114458</v>
      </c>
      <c r="CG31" t="str">
        <f t="shared" si="24"/>
        <v/>
      </c>
      <c r="CH31">
        <f t="shared" ca="1" si="24"/>
        <v>8.5138332416006796E-2</v>
      </c>
      <c r="CI31" t="str">
        <f t="shared" si="24"/>
        <v/>
      </c>
      <c r="CJ31" t="str">
        <f t="shared" si="24"/>
        <v/>
      </c>
      <c r="CK31" t="str">
        <f t="shared" si="24"/>
        <v/>
      </c>
      <c r="CL31" t="str">
        <f t="shared" si="24"/>
        <v/>
      </c>
      <c r="CM31" t="str">
        <f t="shared" si="24"/>
        <v/>
      </c>
      <c r="CN31" t="str">
        <f t="shared" si="24"/>
        <v/>
      </c>
      <c r="CO31" t="str">
        <f t="shared" si="24"/>
        <v/>
      </c>
      <c r="CP31" s="30">
        <f t="shared" ca="1" si="24"/>
        <v>3.594054224926474E-2</v>
      </c>
      <c r="CQ31"/>
      <c r="CR31"/>
      <c r="CS31"/>
      <c r="CT31"/>
      <c r="CU31"/>
      <c r="CV31" s="31">
        <f t="shared" ca="1" si="29"/>
        <v>31</v>
      </c>
      <c r="CW31" s="31"/>
      <c r="CX31" s="31"/>
      <c r="CY31"/>
      <c r="CZ31"/>
      <c r="DA31"/>
      <c r="DB31"/>
      <c r="DC31"/>
      <c r="DD31"/>
      <c r="DE31">
        <f t="shared" ca="1" si="30"/>
        <v>5.4786040654164481E-4</v>
      </c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 s="60">
        <f t="shared" si="31"/>
        <v>3.561980663832807E-3</v>
      </c>
      <c r="DV31">
        <f t="shared" si="32"/>
        <v>1.0002314796650914E-2</v>
      </c>
      <c r="DW31" t="str">
        <f t="shared" si="32"/>
        <v/>
      </c>
      <c r="DX31" t="str">
        <f t="shared" si="32"/>
        <v/>
      </c>
      <c r="DY31" t="str">
        <f t="shared" si="32"/>
        <v/>
      </c>
      <c r="DZ31" t="str">
        <f t="shared" si="32"/>
        <v/>
      </c>
      <c r="EA31" t="str">
        <f t="shared" si="32"/>
        <v/>
      </c>
      <c r="EB31" t="str">
        <f t="shared" si="32"/>
        <v/>
      </c>
      <c r="EC31" t="str">
        <f t="shared" si="32"/>
        <v/>
      </c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</row>
    <row r="32" spans="1:164" s="32" customFormat="1">
      <c r="A32"/>
      <c r="B32">
        <v>18</v>
      </c>
      <c r="C32">
        <f t="shared" si="0"/>
        <v>13.203125</v>
      </c>
      <c r="D32" s="26">
        <v>3.8344200000000002</v>
      </c>
      <c r="E32" s="26"/>
      <c r="F32">
        <f t="shared" si="26"/>
        <v>3.8350603190000001</v>
      </c>
      <c r="G32">
        <f t="shared" ca="1" si="1"/>
        <v>3.8333531285849785</v>
      </c>
      <c r="H32">
        <f t="shared" ca="1" si="2"/>
        <v>2.4638464230660193</v>
      </c>
      <c r="I32">
        <f t="shared" ca="1" si="33"/>
        <v>0.41033893543670913</v>
      </c>
      <c r="J32">
        <f t="shared" ca="1" si="34"/>
        <v>2.4674465083294104</v>
      </c>
      <c r="K32">
        <f t="shared" ca="1" si="35"/>
        <v>0.41254367807338804</v>
      </c>
      <c r="L32">
        <f t="shared" si="6"/>
        <v>5.8683510088365032E-2</v>
      </c>
      <c r="M32">
        <f t="shared" si="7"/>
        <v>0.81764964375494986</v>
      </c>
      <c r="N32" s="12">
        <v>-6.4031899999999998E-4</v>
      </c>
      <c r="O32"/>
      <c r="P32">
        <v>6.3805020409999997</v>
      </c>
      <c r="Q32"/>
      <c r="R32">
        <v>8.7181200000000008</v>
      </c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 s="12">
        <f t="shared" si="8"/>
        <v>-6.4031899999999998E-4</v>
      </c>
      <c r="AI32" s="12">
        <f t="shared" si="9"/>
        <v>0</v>
      </c>
      <c r="AJ32">
        <f t="shared" si="10"/>
        <v>6.3811423600000001</v>
      </c>
      <c r="AK32">
        <f t="shared" si="11"/>
        <v>8.7187603190000011</v>
      </c>
      <c r="AL32">
        <f t="shared" si="12"/>
        <v>6.4031899999999998E-4</v>
      </c>
      <c r="AM32">
        <f t="shared" si="13"/>
        <v>6.4031899999999998E-4</v>
      </c>
      <c r="AN32">
        <f t="shared" si="14"/>
        <v>6.4031899999999998E-4</v>
      </c>
      <c r="AO32">
        <f t="shared" si="15"/>
        <v>6.4031899999999998E-4</v>
      </c>
      <c r="AP32">
        <f t="shared" si="16"/>
        <v>6.4031899999999998E-4</v>
      </c>
      <c r="AQ32">
        <f t="shared" si="17"/>
        <v>6.4031899999999998E-4</v>
      </c>
      <c r="AR32">
        <f t="shared" si="18"/>
        <v>6.4031899999999998E-4</v>
      </c>
      <c r="AS32">
        <f t="shared" si="19"/>
        <v>2.4137544457773972</v>
      </c>
      <c r="AT32">
        <f t="shared" si="19"/>
        <v>2.4674465083294108</v>
      </c>
      <c r="AU32" t="str">
        <f t="shared" si="19"/>
        <v/>
      </c>
      <c r="AV32" t="str">
        <f t="shared" si="19"/>
        <v/>
      </c>
      <c r="AW32" t="str">
        <f t="shared" si="19"/>
        <v/>
      </c>
      <c r="AX32" t="str">
        <f t="shared" si="19"/>
        <v/>
      </c>
      <c r="AY32" t="str">
        <f t="shared" si="19"/>
        <v/>
      </c>
      <c r="AZ32" t="str">
        <f t="shared" si="19"/>
        <v/>
      </c>
      <c r="BA32" t="str">
        <f t="shared" si="19"/>
        <v/>
      </c>
      <c r="BB32" s="30">
        <f t="shared" si="27"/>
        <v>2.4555737603584626</v>
      </c>
      <c r="BC32">
        <f t="shared" si="20"/>
        <v>0.43237745034756603</v>
      </c>
      <c r="BD32">
        <f t="shared" ca="1" si="20"/>
        <v>0.4125436780733881</v>
      </c>
      <c r="BE32" t="str">
        <f t="shared" si="20"/>
        <v/>
      </c>
      <c r="BF32" t="str">
        <f t="shared" si="20"/>
        <v/>
      </c>
      <c r="BG32" t="str">
        <f t="shared" si="20"/>
        <v/>
      </c>
      <c r="BH32" t="str">
        <f t="shared" si="20"/>
        <v/>
      </c>
      <c r="BI32" t="str">
        <f t="shared" si="20"/>
        <v/>
      </c>
      <c r="BJ32" t="str">
        <f t="shared" si="20"/>
        <v/>
      </c>
      <c r="BK32" t="str">
        <f t="shared" si="20"/>
        <v/>
      </c>
      <c r="BL32" s="30">
        <f t="shared" ca="1" si="28"/>
        <v>0.40527264093094167</v>
      </c>
      <c r="BM32" t="str">
        <f t="shared" si="21"/>
        <v/>
      </c>
      <c r="BN32">
        <f t="shared" ca="1" si="21"/>
        <v>0.20576412990183751</v>
      </c>
      <c r="BO32" t="str">
        <f t="shared" si="21"/>
        <v/>
      </c>
      <c r="BP32" t="str">
        <f t="shared" si="21"/>
        <v/>
      </c>
      <c r="BQ32" t="str">
        <f t="shared" si="21"/>
        <v/>
      </c>
      <c r="BR32" t="str">
        <f t="shared" si="21"/>
        <v/>
      </c>
      <c r="BS32" t="str">
        <f t="shared" si="21"/>
        <v/>
      </c>
      <c r="BT32" t="str">
        <f t="shared" si="21"/>
        <v/>
      </c>
      <c r="BU32" t="str">
        <f t="shared" si="21"/>
        <v/>
      </c>
      <c r="BV32" s="30">
        <f t="shared" ca="1" si="22"/>
        <v>8.9544133247146079E-2</v>
      </c>
      <c r="BW32" t="str">
        <f t="shared" si="23"/>
        <v/>
      </c>
      <c r="BX32">
        <f t="shared" ca="1" si="23"/>
        <v>0.50771198386572824</v>
      </c>
      <c r="BY32" t="str">
        <f t="shared" si="23"/>
        <v/>
      </c>
      <c r="BZ32" t="str">
        <f t="shared" si="23"/>
        <v/>
      </c>
      <c r="CA32" t="str">
        <f t="shared" si="23"/>
        <v/>
      </c>
      <c r="CB32" t="str">
        <f t="shared" si="23"/>
        <v/>
      </c>
      <c r="CC32" t="str">
        <f t="shared" si="23"/>
        <v/>
      </c>
      <c r="CD32" t="str">
        <f t="shared" si="23"/>
        <v/>
      </c>
      <c r="CE32" t="str">
        <f t="shared" si="23"/>
        <v/>
      </c>
      <c r="CF32" s="30">
        <f t="shared" ca="1" si="23"/>
        <v>0.21988222399573373</v>
      </c>
      <c r="CG32" t="str">
        <f t="shared" si="24"/>
        <v/>
      </c>
      <c r="CH32">
        <f t="shared" ca="1" si="24"/>
        <v>8.4886690965274458E-2</v>
      </c>
      <c r="CI32" t="str">
        <f t="shared" si="24"/>
        <v/>
      </c>
      <c r="CJ32" t="str">
        <f t="shared" si="24"/>
        <v/>
      </c>
      <c r="CK32" t="str">
        <f t="shared" si="24"/>
        <v/>
      </c>
      <c r="CL32" t="str">
        <f t="shared" si="24"/>
        <v/>
      </c>
      <c r="CM32" t="str">
        <f t="shared" si="24"/>
        <v/>
      </c>
      <c r="CN32" t="str">
        <f t="shared" si="24"/>
        <v/>
      </c>
      <c r="CO32" t="str">
        <f t="shared" si="24"/>
        <v/>
      </c>
      <c r="CP32" s="30">
        <f t="shared" ca="1" si="24"/>
        <v>3.6289787360943029E-2</v>
      </c>
      <c r="CQ32"/>
      <c r="CR32"/>
      <c r="CS32"/>
      <c r="CT32"/>
      <c r="CU32"/>
      <c r="CV32" s="31">
        <f t="shared" ca="1" si="29"/>
        <v>32</v>
      </c>
      <c r="CW32" s="31"/>
      <c r="CX32" s="31"/>
      <c r="CY32"/>
      <c r="CZ32"/>
      <c r="DA32"/>
      <c r="DB32"/>
      <c r="DC32"/>
      <c r="DD32"/>
      <c r="DE32">
        <f t="shared" ca="1" si="30"/>
        <v>1.1872747970947728E-2</v>
      </c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 s="60">
        <f t="shared" si="31"/>
        <v>4.2273163992633039E-3</v>
      </c>
      <c r="DV32">
        <f t="shared" si="32"/>
        <v>9.4561936891017304E-3</v>
      </c>
      <c r="DW32" t="str">
        <f t="shared" si="32"/>
        <v/>
      </c>
      <c r="DX32" t="str">
        <f t="shared" si="32"/>
        <v/>
      </c>
      <c r="DY32" t="str">
        <f t="shared" si="32"/>
        <v/>
      </c>
      <c r="DZ32" t="str">
        <f t="shared" si="32"/>
        <v/>
      </c>
      <c r="EA32" t="str">
        <f t="shared" si="32"/>
        <v/>
      </c>
      <c r="EB32" t="str">
        <f t="shared" si="32"/>
        <v/>
      </c>
      <c r="EC32" t="str">
        <f t="shared" si="32"/>
        <v/>
      </c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</row>
    <row r="33" spans="1:164" s="32" customFormat="1">
      <c r="A33"/>
      <c r="B33">
        <v>19</v>
      </c>
      <c r="C33">
        <f t="shared" si="0"/>
        <v>13.671875</v>
      </c>
      <c r="D33" s="26">
        <v>3.8229899999999999</v>
      </c>
      <c r="E33" s="26"/>
      <c r="F33">
        <f t="shared" si="26"/>
        <v>3.82298441376</v>
      </c>
      <c r="G33">
        <f t="shared" ca="1" si="1"/>
        <v>3.8233576955774424</v>
      </c>
      <c r="H33">
        <f t="shared" ca="1" si="2"/>
        <v>2.5114856915427159</v>
      </c>
      <c r="I33">
        <f t="shared" ca="1" si="33"/>
        <v>0.41031190432121611</v>
      </c>
      <c r="J33">
        <f t="shared" ca="1" si="34"/>
        <v>2.5106914355068812</v>
      </c>
      <c r="K33">
        <f t="shared" ca="1" si="35"/>
        <v>0.41254540506880621</v>
      </c>
      <c r="L33">
        <f t="shared" si="6"/>
        <v>5.7108664573504483E-2</v>
      </c>
      <c r="M33">
        <f t="shared" si="7"/>
        <v>0.81872806353290051</v>
      </c>
      <c r="N33" s="12">
        <v>5.5862400000000002E-6</v>
      </c>
      <c r="O33"/>
      <c r="P33">
        <v>6.3788201930000001</v>
      </c>
      <c r="Q33"/>
      <c r="R33">
        <v>8.6980799999999991</v>
      </c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 s="12">
        <f t="shared" si="8"/>
        <v>5.5862400000000002E-6</v>
      </c>
      <c r="AI33" s="12">
        <f t="shared" si="9"/>
        <v>0</v>
      </c>
      <c r="AJ33">
        <f t="shared" si="10"/>
        <v>6.3788146067599998</v>
      </c>
      <c r="AK33">
        <f t="shared" si="11"/>
        <v>8.6980744137599988</v>
      </c>
      <c r="AL33">
        <f t="shared" si="12"/>
        <v>-5.5862400000000002E-6</v>
      </c>
      <c r="AM33">
        <f t="shared" si="13"/>
        <v>-5.5862400000000002E-6</v>
      </c>
      <c r="AN33">
        <f t="shared" si="14"/>
        <v>-5.5862400000000002E-6</v>
      </c>
      <c r="AO33">
        <f t="shared" si="15"/>
        <v>-5.5862400000000002E-6</v>
      </c>
      <c r="AP33">
        <f t="shared" si="16"/>
        <v>-5.5862400000000002E-6</v>
      </c>
      <c r="AQ33">
        <f t="shared" si="17"/>
        <v>-5.5862400000000002E-6</v>
      </c>
      <c r="AR33">
        <f t="shared" si="18"/>
        <v>-5.5862400000000002E-6</v>
      </c>
      <c r="AS33">
        <f t="shared" si="19"/>
        <v>2.5076560303944126</v>
      </c>
      <c r="AT33">
        <f t="shared" si="19"/>
        <v>2.5106914355068812</v>
      </c>
      <c r="AU33" t="str">
        <f t="shared" si="19"/>
        <v/>
      </c>
      <c r="AV33" t="str">
        <f t="shared" si="19"/>
        <v/>
      </c>
      <c r="AW33" t="str">
        <f t="shared" si="19"/>
        <v/>
      </c>
      <c r="AX33" t="str">
        <f t="shared" si="19"/>
        <v/>
      </c>
      <c r="AY33" t="str">
        <f t="shared" si="19"/>
        <v/>
      </c>
      <c r="AZ33" t="str">
        <f t="shared" si="19"/>
        <v/>
      </c>
      <c r="BA33" t="str">
        <f t="shared" si="19"/>
        <v/>
      </c>
      <c r="BB33" s="30">
        <f t="shared" si="27"/>
        <v>2.5132811042899941</v>
      </c>
      <c r="BC33">
        <f t="shared" si="20"/>
        <v>0.44791854245891599</v>
      </c>
      <c r="BD33">
        <f t="shared" ca="1" si="20"/>
        <v>0.41254540506880621</v>
      </c>
      <c r="BE33" t="str">
        <f t="shared" si="20"/>
        <v/>
      </c>
      <c r="BF33" t="str">
        <f t="shared" si="20"/>
        <v/>
      </c>
      <c r="BG33" t="str">
        <f t="shared" si="20"/>
        <v/>
      </c>
      <c r="BH33" t="str">
        <f t="shared" si="20"/>
        <v/>
      </c>
      <c r="BI33" t="str">
        <f t="shared" si="20"/>
        <v/>
      </c>
      <c r="BJ33" t="str">
        <f t="shared" si="20"/>
        <v/>
      </c>
      <c r="BK33" t="str">
        <f t="shared" si="20"/>
        <v/>
      </c>
      <c r="BL33" s="30">
        <f t="shared" ca="1" si="28"/>
        <v>0.40526308437858688</v>
      </c>
      <c r="BM33" t="str">
        <f t="shared" si="21"/>
        <v/>
      </c>
      <c r="BN33">
        <f t="shared" ca="1" si="21"/>
        <v>0.20412085529146878</v>
      </c>
      <c r="BO33" t="str">
        <f t="shared" si="21"/>
        <v/>
      </c>
      <c r="BP33" t="str">
        <f t="shared" si="21"/>
        <v/>
      </c>
      <c r="BQ33" t="str">
        <f t="shared" si="21"/>
        <v/>
      </c>
      <c r="BR33" t="str">
        <f t="shared" si="21"/>
        <v/>
      </c>
      <c r="BS33" t="str">
        <f t="shared" si="21"/>
        <v/>
      </c>
      <c r="BT33" t="str">
        <f t="shared" si="21"/>
        <v/>
      </c>
      <c r="BU33" t="str">
        <f t="shared" si="21"/>
        <v/>
      </c>
      <c r="BV33" s="30">
        <f t="shared" ca="1" si="22"/>
        <v>9.0299136842419109E-2</v>
      </c>
      <c r="BW33" t="str">
        <f t="shared" si="23"/>
        <v/>
      </c>
      <c r="BX33">
        <f t="shared" ca="1" si="23"/>
        <v>0.51248448318863016</v>
      </c>
      <c r="BY33" t="str">
        <f t="shared" si="23"/>
        <v/>
      </c>
      <c r="BZ33" t="str">
        <f t="shared" si="23"/>
        <v/>
      </c>
      <c r="CA33" t="str">
        <f t="shared" si="23"/>
        <v/>
      </c>
      <c r="CB33" t="str">
        <f t="shared" si="23"/>
        <v/>
      </c>
      <c r="CC33" t="str">
        <f t="shared" si="23"/>
        <v/>
      </c>
      <c r="CD33" t="str">
        <f t="shared" si="23"/>
        <v/>
      </c>
      <c r="CE33" t="str">
        <f t="shared" si="23"/>
        <v/>
      </c>
      <c r="CF33" s="30">
        <f t="shared" ca="1" si="23"/>
        <v>0.22694711435974838</v>
      </c>
      <c r="CG33" t="str">
        <f t="shared" si="24"/>
        <v/>
      </c>
      <c r="CH33">
        <f t="shared" ca="1" si="24"/>
        <v>8.4209120929210166E-2</v>
      </c>
      <c r="CI33" t="str">
        <f t="shared" si="24"/>
        <v/>
      </c>
      <c r="CJ33" t="str">
        <f t="shared" si="24"/>
        <v/>
      </c>
      <c r="CK33" t="str">
        <f t="shared" si="24"/>
        <v/>
      </c>
      <c r="CL33" t="str">
        <f t="shared" si="24"/>
        <v/>
      </c>
      <c r="CM33" t="str">
        <f t="shared" si="24"/>
        <v/>
      </c>
      <c r="CN33" t="str">
        <f t="shared" si="24"/>
        <v/>
      </c>
      <c r="CO33" t="str">
        <f t="shared" si="24"/>
        <v/>
      </c>
      <c r="CP33" s="30">
        <f t="shared" ca="1" si="24"/>
        <v>3.659490671348286E-2</v>
      </c>
      <c r="CQ33"/>
      <c r="CR33"/>
      <c r="CS33"/>
      <c r="CT33"/>
      <c r="CU33"/>
      <c r="CV33" s="31">
        <f t="shared" ca="1" si="29"/>
        <v>33</v>
      </c>
      <c r="CW33" s="31"/>
      <c r="CX33" s="31"/>
      <c r="CY33"/>
      <c r="CZ33"/>
      <c r="DA33"/>
      <c r="DB33"/>
      <c r="DC33"/>
      <c r="DD33"/>
      <c r="DE33">
        <f t="shared" ca="1" si="30"/>
        <v>2.5896687831128418E-3</v>
      </c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 s="60">
        <f t="shared" si="31"/>
        <v>3.153645015037977E-3</v>
      </c>
      <c r="DV33">
        <f t="shared" si="32"/>
        <v>8.955019558466509E-3</v>
      </c>
      <c r="DW33" t="str">
        <f t="shared" si="32"/>
        <v/>
      </c>
      <c r="DX33" t="str">
        <f t="shared" si="32"/>
        <v/>
      </c>
      <c r="DY33" t="str">
        <f t="shared" si="32"/>
        <v/>
      </c>
      <c r="DZ33" t="str">
        <f t="shared" si="32"/>
        <v/>
      </c>
      <c r="EA33" t="str">
        <f t="shared" si="32"/>
        <v/>
      </c>
      <c r="EB33" t="str">
        <f t="shared" si="32"/>
        <v/>
      </c>
      <c r="EC33" t="str">
        <f t="shared" si="32"/>
        <v/>
      </c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</row>
    <row r="34" spans="1:164" s="32" customFormat="1">
      <c r="A34"/>
      <c r="B34">
        <v>20</v>
      </c>
      <c r="C34">
        <f t="shared" si="0"/>
        <v>14.140625</v>
      </c>
      <c r="D34" s="26">
        <v>3.8110499999999998</v>
      </c>
      <c r="E34" s="26"/>
      <c r="F34">
        <f t="shared" si="26"/>
        <v>3.8115886519999997</v>
      </c>
      <c r="G34">
        <f t="shared" ca="1" si="1"/>
        <v>3.811779557656644</v>
      </c>
      <c r="H34">
        <f t="shared" ca="1" si="2"/>
        <v>2.5666795414060735</v>
      </c>
      <c r="I34">
        <f t="shared" ca="1" si="33"/>
        <v>0.41028786044316928</v>
      </c>
      <c r="J34">
        <f t="shared" ca="1" si="34"/>
        <v>2.5662661752913163</v>
      </c>
      <c r="K34">
        <f t="shared" ca="1" si="35"/>
        <v>0.4125493051593333</v>
      </c>
      <c r="L34">
        <f t="shared" si="6"/>
        <v>5.5865853634996972E-2</v>
      </c>
      <c r="M34">
        <f t="shared" si="7"/>
        <v>0.81960169595205579</v>
      </c>
      <c r="N34" s="12">
        <v>-5.3865200000000003E-4</v>
      </c>
      <c r="O34"/>
      <c r="P34">
        <v>6.3771096270000003</v>
      </c>
      <c r="Q34"/>
      <c r="R34">
        <v>8.6714099999999998</v>
      </c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 s="12">
        <f t="shared" si="8"/>
        <v>-5.3865200000000003E-4</v>
      </c>
      <c r="AI34" s="12">
        <f t="shared" si="9"/>
        <v>0</v>
      </c>
      <c r="AJ34">
        <f t="shared" si="10"/>
        <v>6.3776482790000006</v>
      </c>
      <c r="AK34">
        <f t="shared" si="11"/>
        <v>8.6719486519999993</v>
      </c>
      <c r="AL34">
        <f t="shared" si="12"/>
        <v>5.3865200000000003E-4</v>
      </c>
      <c r="AM34">
        <f t="shared" si="13"/>
        <v>5.3865200000000003E-4</v>
      </c>
      <c r="AN34">
        <f t="shared" si="14"/>
        <v>5.3865200000000003E-4</v>
      </c>
      <c r="AO34">
        <f t="shared" si="15"/>
        <v>5.3865200000000003E-4</v>
      </c>
      <c r="AP34">
        <f t="shared" si="16"/>
        <v>5.3865200000000003E-4</v>
      </c>
      <c r="AQ34">
        <f t="shared" si="17"/>
        <v>5.3865200000000003E-4</v>
      </c>
      <c r="AR34">
        <f t="shared" si="18"/>
        <v>5.3865200000000003E-4</v>
      </c>
      <c r="AS34">
        <f t="shared" si="19"/>
        <v>2.562004777887946</v>
      </c>
      <c r="AT34">
        <f t="shared" si="19"/>
        <v>2.5662661752913167</v>
      </c>
      <c r="AU34" t="str">
        <f t="shared" si="19"/>
        <v/>
      </c>
      <c r="AV34" t="str">
        <f t="shared" si="19"/>
        <v/>
      </c>
      <c r="AW34" t="str">
        <f t="shared" si="19"/>
        <v/>
      </c>
      <c r="AX34" t="str">
        <f t="shared" si="19"/>
        <v/>
      </c>
      <c r="AY34" t="str">
        <f t="shared" si="19"/>
        <v/>
      </c>
      <c r="AZ34" t="str">
        <f t="shared" si="19"/>
        <v/>
      </c>
      <c r="BA34" t="str">
        <f t="shared" si="19"/>
        <v/>
      </c>
      <c r="BB34" s="30">
        <f t="shared" si="27"/>
        <v>2.5675979501418138</v>
      </c>
      <c r="BC34">
        <f t="shared" si="20"/>
        <v>0.45990054277807407</v>
      </c>
      <c r="BD34">
        <f t="shared" ca="1" si="20"/>
        <v>0.41254930515933336</v>
      </c>
      <c r="BE34" t="str">
        <f t="shared" si="20"/>
        <v/>
      </c>
      <c r="BF34" t="str">
        <f t="shared" si="20"/>
        <v/>
      </c>
      <c r="BG34" t="str">
        <f t="shared" si="20"/>
        <v/>
      </c>
      <c r="BH34" t="str">
        <f t="shared" si="20"/>
        <v/>
      </c>
      <c r="BI34" t="str">
        <f t="shared" si="20"/>
        <v/>
      </c>
      <c r="BJ34" t="str">
        <f t="shared" si="20"/>
        <v/>
      </c>
      <c r="BK34" t="str">
        <f t="shared" si="20"/>
        <v/>
      </c>
      <c r="BL34" s="30">
        <f t="shared" ca="1" si="28"/>
        <v>0.40526342687550121</v>
      </c>
      <c r="BM34" t="str">
        <f t="shared" si="21"/>
        <v/>
      </c>
      <c r="BN34">
        <f t="shared" ca="1" si="21"/>
        <v>0.20056392320935293</v>
      </c>
      <c r="BO34" t="str">
        <f t="shared" si="21"/>
        <v/>
      </c>
      <c r="BP34" t="str">
        <f t="shared" si="21"/>
        <v/>
      </c>
      <c r="BQ34" t="str">
        <f t="shared" si="21"/>
        <v/>
      </c>
      <c r="BR34" t="str">
        <f t="shared" si="21"/>
        <v/>
      </c>
      <c r="BS34" t="str">
        <f t="shared" si="21"/>
        <v/>
      </c>
      <c r="BT34" t="str">
        <f t="shared" si="21"/>
        <v/>
      </c>
      <c r="BU34" t="str">
        <f t="shared" si="21"/>
        <v/>
      </c>
      <c r="BV34" s="30">
        <f t="shared" ca="1" si="22"/>
        <v>9.0271712877961346E-2</v>
      </c>
      <c r="BW34" t="str">
        <f t="shared" si="23"/>
        <v/>
      </c>
      <c r="BX34">
        <f t="shared" ca="1" si="23"/>
        <v>0.51470041211588746</v>
      </c>
      <c r="BY34" t="str">
        <f t="shared" si="23"/>
        <v/>
      </c>
      <c r="BZ34" t="str">
        <f t="shared" si="23"/>
        <v/>
      </c>
      <c r="CA34" t="str">
        <f t="shared" si="23"/>
        <v/>
      </c>
      <c r="CB34" t="str">
        <f t="shared" si="23"/>
        <v/>
      </c>
      <c r="CC34" t="str">
        <f t="shared" si="23"/>
        <v/>
      </c>
      <c r="CD34" t="str">
        <f t="shared" si="23"/>
        <v/>
      </c>
      <c r="CE34" t="str">
        <f t="shared" si="23"/>
        <v/>
      </c>
      <c r="CF34" s="30">
        <f t="shared" ca="1" si="23"/>
        <v>0.23178146494124394</v>
      </c>
      <c r="CG34" t="str">
        <f t="shared" si="24"/>
        <v/>
      </c>
      <c r="CH34">
        <f t="shared" ca="1" si="24"/>
        <v>8.274250716004844E-2</v>
      </c>
      <c r="CI34" t="str">
        <f t="shared" si="24"/>
        <v/>
      </c>
      <c r="CJ34" t="str">
        <f t="shared" si="24"/>
        <v/>
      </c>
      <c r="CK34" t="str">
        <f t="shared" si="24"/>
        <v/>
      </c>
      <c r="CL34" t="str">
        <f t="shared" si="24"/>
        <v/>
      </c>
      <c r="CM34" t="str">
        <f t="shared" si="24"/>
        <v/>
      </c>
      <c r="CN34" t="str">
        <f t="shared" si="24"/>
        <v/>
      </c>
      <c r="CO34" t="str">
        <f t="shared" si="24"/>
        <v/>
      </c>
      <c r="CP34" s="30">
        <f t="shared" ca="1" si="24"/>
        <v>3.6583823710843927E-2</v>
      </c>
      <c r="CQ34"/>
      <c r="CR34"/>
      <c r="CS34"/>
      <c r="CT34"/>
      <c r="CU34"/>
      <c r="CV34" s="31">
        <f t="shared" ca="1" si="29"/>
        <v>34</v>
      </c>
      <c r="CW34" s="31"/>
      <c r="CX34" s="31"/>
      <c r="CY34"/>
      <c r="CZ34"/>
      <c r="DA34"/>
      <c r="DB34"/>
      <c r="DC34"/>
      <c r="DD34"/>
      <c r="DE34">
        <f t="shared" ca="1" si="30"/>
        <v>1.3317748504975135E-3</v>
      </c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 s="60">
        <f t="shared" si="31"/>
        <v>2.543804003895804E-3</v>
      </c>
      <c r="DV34">
        <f t="shared" si="32"/>
        <v>8.3220496311011676E-3</v>
      </c>
      <c r="DW34" t="str">
        <f t="shared" si="32"/>
        <v/>
      </c>
      <c r="DX34" t="str">
        <f t="shared" si="32"/>
        <v/>
      </c>
      <c r="DY34" t="str">
        <f t="shared" si="32"/>
        <v/>
      </c>
      <c r="DZ34" t="str">
        <f t="shared" si="32"/>
        <v/>
      </c>
      <c r="EA34" t="str">
        <f t="shared" si="32"/>
        <v/>
      </c>
      <c r="EB34" t="str">
        <f t="shared" si="32"/>
        <v/>
      </c>
      <c r="EC34" t="str">
        <f t="shared" si="32"/>
        <v/>
      </c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</row>
    <row r="35" spans="1:164" s="32" customFormat="1">
      <c r="A35"/>
      <c r="B35">
        <v>21</v>
      </c>
      <c r="C35">
        <f t="shared" si="0"/>
        <v>14.609375</v>
      </c>
      <c r="D35" s="26">
        <v>3.7998699999999999</v>
      </c>
      <c r="E35" s="26"/>
      <c r="F35">
        <f t="shared" si="26"/>
        <v>3.800627537</v>
      </c>
      <c r="G35">
        <f t="shared" ca="1" si="1"/>
        <v>3.7991877892831769</v>
      </c>
      <c r="H35">
        <f t="shared" ca="1" si="2"/>
        <v>2.6271089625317408</v>
      </c>
      <c r="I35">
        <f t="shared" ca="1" si="33"/>
        <v>0.41026049068652665</v>
      </c>
      <c r="J35">
        <f t="shared" ca="1" si="34"/>
        <v>2.6303246401879932</v>
      </c>
      <c r="K35">
        <f t="shared" ca="1" si="35"/>
        <v>0.41255638471791489</v>
      </c>
      <c r="L35">
        <f t="shared" si="6"/>
        <v>5.485815286499536E-2</v>
      </c>
      <c r="M35">
        <f t="shared" si="7"/>
        <v>0.82032533708451272</v>
      </c>
      <c r="N35" s="12">
        <v>-7.5753699999999997E-4</v>
      </c>
      <c r="O35"/>
      <c r="P35">
        <v>6.3754010369999996</v>
      </c>
      <c r="Q35"/>
      <c r="R35">
        <v>8.6418499999999998</v>
      </c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 s="12">
        <f t="shared" si="8"/>
        <v>-7.5753699999999997E-4</v>
      </c>
      <c r="AI35" s="12">
        <f t="shared" si="9"/>
        <v>0</v>
      </c>
      <c r="AJ35">
        <f t="shared" si="10"/>
        <v>6.3761585739999997</v>
      </c>
      <c r="AK35">
        <f t="shared" si="11"/>
        <v>8.642607537</v>
      </c>
      <c r="AL35">
        <f t="shared" si="12"/>
        <v>7.5753699999999997E-4</v>
      </c>
      <c r="AM35">
        <f t="shared" si="13"/>
        <v>7.5753699999999997E-4</v>
      </c>
      <c r="AN35">
        <f t="shared" si="14"/>
        <v>7.5753699999999997E-4</v>
      </c>
      <c r="AO35">
        <f t="shared" si="15"/>
        <v>7.5753699999999997E-4</v>
      </c>
      <c r="AP35">
        <f t="shared" si="16"/>
        <v>7.5753699999999997E-4</v>
      </c>
      <c r="AQ35">
        <f t="shared" si="17"/>
        <v>7.5753699999999997E-4</v>
      </c>
      <c r="AR35">
        <f t="shared" si="18"/>
        <v>7.5753699999999997E-4</v>
      </c>
      <c r="AS35">
        <f t="shared" si="19"/>
        <v>2.6407574164682659</v>
      </c>
      <c r="AT35">
        <f t="shared" si="19"/>
        <v>2.6303246401879936</v>
      </c>
      <c r="AU35" t="str">
        <f t="shared" si="19"/>
        <v/>
      </c>
      <c r="AV35" t="str">
        <f t="shared" si="19"/>
        <v/>
      </c>
      <c r="AW35" t="str">
        <f t="shared" si="19"/>
        <v/>
      </c>
      <c r="AX35" t="str">
        <f t="shared" si="19"/>
        <v/>
      </c>
      <c r="AY35" t="str">
        <f t="shared" si="19"/>
        <v/>
      </c>
      <c r="AZ35" t="str">
        <f t="shared" si="19"/>
        <v/>
      </c>
      <c r="BA35" t="str">
        <f t="shared" si="19"/>
        <v/>
      </c>
      <c r="BB35" s="30">
        <f t="shared" si="27"/>
        <v>2.6201224558210625</v>
      </c>
      <c r="BC35">
        <f t="shared" si="20"/>
        <v>0.48247325058928109</v>
      </c>
      <c r="BD35">
        <f t="shared" ca="1" si="20"/>
        <v>0.41255638471791489</v>
      </c>
      <c r="BE35" t="str">
        <f t="shared" si="20"/>
        <v/>
      </c>
      <c r="BF35" t="str">
        <f t="shared" si="20"/>
        <v/>
      </c>
      <c r="BG35" t="str">
        <f t="shared" si="20"/>
        <v/>
      </c>
      <c r="BH35" t="str">
        <f t="shared" si="20"/>
        <v/>
      </c>
      <c r="BI35" t="str">
        <f t="shared" si="20"/>
        <v/>
      </c>
      <c r="BJ35" t="str">
        <f t="shared" si="20"/>
        <v/>
      </c>
      <c r="BK35" t="str">
        <f t="shared" si="20"/>
        <v/>
      </c>
      <c r="BL35" s="30">
        <f t="shared" ca="1" si="28"/>
        <v>0.40527234175744808</v>
      </c>
      <c r="BM35" t="str">
        <f t="shared" si="21"/>
        <v/>
      </c>
      <c r="BN35">
        <f t="shared" ca="1" si="21"/>
        <v>0.19459774251356643</v>
      </c>
      <c r="BO35" t="str">
        <f t="shared" si="21"/>
        <v/>
      </c>
      <c r="BP35" t="str">
        <f t="shared" si="21"/>
        <v/>
      </c>
      <c r="BQ35" t="str">
        <f t="shared" si="21"/>
        <v/>
      </c>
      <c r="BR35" t="str">
        <f t="shared" si="21"/>
        <v/>
      </c>
      <c r="BS35" t="str">
        <f t="shared" si="21"/>
        <v/>
      </c>
      <c r="BT35" t="str">
        <f t="shared" si="21"/>
        <v/>
      </c>
      <c r="BU35" t="str">
        <f t="shared" si="21"/>
        <v/>
      </c>
      <c r="BV35" s="30">
        <f t="shared" ca="1" si="22"/>
        <v>8.9567453159638113E-2</v>
      </c>
      <c r="BW35" t="str">
        <f t="shared" si="23"/>
        <v/>
      </c>
      <c r="BX35">
        <f t="shared" ca="1" si="23"/>
        <v>0.51185523705839242</v>
      </c>
      <c r="BY35" t="str">
        <f t="shared" si="23"/>
        <v/>
      </c>
      <c r="BZ35" t="str">
        <f t="shared" si="23"/>
        <v/>
      </c>
      <c r="CA35" t="str">
        <f t="shared" si="23"/>
        <v/>
      </c>
      <c r="CB35" t="str">
        <f t="shared" si="23"/>
        <v/>
      </c>
      <c r="CC35" t="str">
        <f t="shared" si="23"/>
        <v/>
      </c>
      <c r="CD35" t="str">
        <f t="shared" si="23"/>
        <v/>
      </c>
      <c r="CE35" t="str">
        <f t="shared" si="23"/>
        <v/>
      </c>
      <c r="CF35" s="30">
        <f t="shared" ca="1" si="23"/>
        <v>0.23467769533426899</v>
      </c>
      <c r="CG35" t="str">
        <f t="shared" si="24"/>
        <v/>
      </c>
      <c r="CH35">
        <f t="shared" ca="1" si="24"/>
        <v>8.0282541125664658E-2</v>
      </c>
      <c r="CI35" t="str">
        <f t="shared" si="24"/>
        <v/>
      </c>
      <c r="CJ35" t="str">
        <f t="shared" si="24"/>
        <v/>
      </c>
      <c r="CK35" t="str">
        <f t="shared" si="24"/>
        <v/>
      </c>
      <c r="CL35" t="str">
        <f t="shared" si="24"/>
        <v/>
      </c>
      <c r="CM35" t="str">
        <f t="shared" si="24"/>
        <v/>
      </c>
      <c r="CN35" t="str">
        <f t="shared" si="24"/>
        <v/>
      </c>
      <c r="CO35" t="str">
        <f t="shared" si="24"/>
        <v/>
      </c>
      <c r="CP35" s="30">
        <f t="shared" ca="1" si="24"/>
        <v>3.629921148725708E-2</v>
      </c>
      <c r="CQ35"/>
      <c r="CR35"/>
      <c r="CS35"/>
      <c r="CT35"/>
      <c r="CU35"/>
      <c r="CV35" s="31">
        <f t="shared" ca="1" si="29"/>
        <v>35</v>
      </c>
      <c r="CW35" s="31"/>
      <c r="CX35" s="31"/>
      <c r="CY35"/>
      <c r="CZ35"/>
      <c r="DA35"/>
      <c r="DB35"/>
      <c r="DC35"/>
      <c r="DD35"/>
      <c r="DE35">
        <f t="shared" ca="1" si="30"/>
        <v>1.0202184366930656E-2</v>
      </c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 s="60">
        <f t="shared" si="31"/>
        <v>2.2469741206831476E-3</v>
      </c>
      <c r="DV35">
        <f t="shared" si="32"/>
        <v>7.6111787443122157E-3</v>
      </c>
      <c r="DW35" t="str">
        <f t="shared" si="32"/>
        <v/>
      </c>
      <c r="DX35" t="str">
        <f t="shared" si="32"/>
        <v/>
      </c>
      <c r="DY35" t="str">
        <f t="shared" si="32"/>
        <v/>
      </c>
      <c r="DZ35" t="str">
        <f t="shared" si="32"/>
        <v/>
      </c>
      <c r="EA35" t="str">
        <f t="shared" si="32"/>
        <v/>
      </c>
      <c r="EB35" t="str">
        <f t="shared" si="32"/>
        <v/>
      </c>
      <c r="EC35" t="str">
        <f t="shared" si="32"/>
        <v/>
      </c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</row>
    <row r="36" spans="1:164" s="32" customFormat="1">
      <c r="A36"/>
      <c r="B36">
        <v>22</v>
      </c>
      <c r="C36">
        <f t="shared" si="0"/>
        <v>15.078125</v>
      </c>
      <c r="D36" s="26">
        <v>3.7843200000000001</v>
      </c>
      <c r="E36" s="26"/>
      <c r="F36">
        <f t="shared" si="26"/>
        <v>3.7846916040000003</v>
      </c>
      <c r="G36">
        <f t="shared" ca="1" si="1"/>
        <v>3.7871509893258044</v>
      </c>
      <c r="H36">
        <f t="shared" ca="1" si="2"/>
        <v>2.6857111056896144</v>
      </c>
      <c r="I36">
        <f t="shared" ca="1" si="33"/>
        <v>0.41026616406318289</v>
      </c>
      <c r="J36">
        <f t="shared" ca="1" si="34"/>
        <v>2.6800656253958</v>
      </c>
      <c r="K36">
        <f t="shared" ca="1" si="35"/>
        <v>0.41256409152323748</v>
      </c>
      <c r="L36">
        <f t="shared" si="6"/>
        <v>5.395134035848459E-2</v>
      </c>
      <c r="M36">
        <f t="shared" si="7"/>
        <v>0.82098866492374534</v>
      </c>
      <c r="N36" s="12">
        <v>-3.7160399999999999E-4</v>
      </c>
      <c r="O36"/>
      <c r="P36">
        <v>6.3739170999999999</v>
      </c>
      <c r="Q36"/>
      <c r="R36">
        <v>8.62012</v>
      </c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 s="12">
        <f t="shared" si="8"/>
        <v>-3.7160399999999999E-4</v>
      </c>
      <c r="AI36" s="12">
        <f t="shared" si="9"/>
        <v>0</v>
      </c>
      <c r="AJ36">
        <f t="shared" si="10"/>
        <v>6.3742887039999996</v>
      </c>
      <c r="AK36">
        <f t="shared" si="11"/>
        <v>8.6204916039999997</v>
      </c>
      <c r="AL36">
        <f t="shared" si="12"/>
        <v>3.7160399999999999E-4</v>
      </c>
      <c r="AM36">
        <f t="shared" si="13"/>
        <v>3.7160399999999999E-4</v>
      </c>
      <c r="AN36">
        <f t="shared" si="14"/>
        <v>3.7160399999999999E-4</v>
      </c>
      <c r="AO36">
        <f t="shared" si="15"/>
        <v>3.7160399999999999E-4</v>
      </c>
      <c r="AP36">
        <f t="shared" si="16"/>
        <v>3.7160399999999999E-4</v>
      </c>
      <c r="AQ36">
        <f t="shared" si="17"/>
        <v>3.7160399999999999E-4</v>
      </c>
      <c r="AR36">
        <f t="shared" si="18"/>
        <v>3.7160399999999999E-4</v>
      </c>
      <c r="AS36">
        <f t="shared" si="19"/>
        <v>2.7612027798230478</v>
      </c>
      <c r="AT36">
        <f t="shared" si="19"/>
        <v>2.6800656253958</v>
      </c>
      <c r="AU36" t="str">
        <f t="shared" si="19"/>
        <v/>
      </c>
      <c r="AV36" t="str">
        <f t="shared" si="19"/>
        <v/>
      </c>
      <c r="AW36" t="str">
        <f t="shared" si="19"/>
        <v/>
      </c>
      <c r="AX36" t="str">
        <f t="shared" si="19"/>
        <v/>
      </c>
      <c r="AY36" t="str">
        <f t="shared" si="19"/>
        <v/>
      </c>
      <c r="AZ36" t="str">
        <f t="shared" si="19"/>
        <v/>
      </c>
      <c r="BA36" t="str">
        <f t="shared" si="19"/>
        <v/>
      </c>
      <c r="BB36" s="30">
        <f t="shared" si="27"/>
        <v>2.697907225823716</v>
      </c>
      <c r="BC36">
        <f t="shared" si="20"/>
        <v>0.53282220479050457</v>
      </c>
      <c r="BD36">
        <f t="shared" ca="1" si="20"/>
        <v>0.41256409152323742</v>
      </c>
      <c r="BE36" t="str">
        <f t="shared" si="20"/>
        <v/>
      </c>
      <c r="BF36" t="str">
        <f t="shared" si="20"/>
        <v/>
      </c>
      <c r="BG36" t="str">
        <f t="shared" si="20"/>
        <v/>
      </c>
      <c r="BH36" t="str">
        <f t="shared" si="20"/>
        <v/>
      </c>
      <c r="BI36" t="str">
        <f t="shared" si="20"/>
        <v/>
      </c>
      <c r="BJ36" t="str">
        <f t="shared" si="20"/>
        <v/>
      </c>
      <c r="BK36" t="str">
        <f t="shared" si="20"/>
        <v/>
      </c>
      <c r="BL36" s="30">
        <f t="shared" ca="1" si="28"/>
        <v>0.4053018744184243</v>
      </c>
      <c r="BM36" t="str">
        <f t="shared" si="21"/>
        <v/>
      </c>
      <c r="BN36">
        <f t="shared" ca="1" si="21"/>
        <v>0.18872213284053857</v>
      </c>
      <c r="BO36" t="str">
        <f t="shared" si="21"/>
        <v/>
      </c>
      <c r="BP36" t="str">
        <f t="shared" si="21"/>
        <v/>
      </c>
      <c r="BQ36" t="str">
        <f t="shared" si="21"/>
        <v/>
      </c>
      <c r="BR36" t="str">
        <f t="shared" si="21"/>
        <v/>
      </c>
      <c r="BS36" t="str">
        <f t="shared" si="21"/>
        <v/>
      </c>
      <c r="BT36" t="str">
        <f t="shared" si="21"/>
        <v/>
      </c>
      <c r="BU36" t="str">
        <f t="shared" si="21"/>
        <v/>
      </c>
      <c r="BV36" s="30">
        <f t="shared" ca="1" si="22"/>
        <v>8.7357870391829281E-2</v>
      </c>
      <c r="BW36" t="str">
        <f t="shared" si="23"/>
        <v/>
      </c>
      <c r="BX36">
        <f t="shared" ca="1" si="23"/>
        <v>0.50578770097730719</v>
      </c>
      <c r="BY36" t="str">
        <f t="shared" si="23"/>
        <v/>
      </c>
      <c r="BZ36" t="str">
        <f t="shared" si="23"/>
        <v/>
      </c>
      <c r="CA36" t="str">
        <f t="shared" si="23"/>
        <v/>
      </c>
      <c r="CB36" t="str">
        <f t="shared" si="23"/>
        <v/>
      </c>
      <c r="CC36" t="str">
        <f t="shared" si="23"/>
        <v/>
      </c>
      <c r="CD36" t="str">
        <f t="shared" si="23"/>
        <v/>
      </c>
      <c r="CE36" t="str">
        <f t="shared" si="23"/>
        <v/>
      </c>
      <c r="CF36" s="30">
        <f t="shared" ca="1" si="23"/>
        <v>0.23568342976268788</v>
      </c>
      <c r="CG36" t="str">
        <f t="shared" si="24"/>
        <v/>
      </c>
      <c r="CH36">
        <f t="shared" ca="1" si="24"/>
        <v>7.785997528568453E-2</v>
      </c>
      <c r="CI36" t="str">
        <f t="shared" si="24"/>
        <v/>
      </c>
      <c r="CJ36" t="str">
        <f t="shared" si="24"/>
        <v/>
      </c>
      <c r="CK36" t="str">
        <f t="shared" si="24"/>
        <v/>
      </c>
      <c r="CL36" t="str">
        <f t="shared" si="24"/>
        <v/>
      </c>
      <c r="CM36" t="str">
        <f t="shared" si="24"/>
        <v/>
      </c>
      <c r="CN36" t="str">
        <f t="shared" si="24"/>
        <v/>
      </c>
      <c r="CO36" t="str">
        <f t="shared" si="24"/>
        <v/>
      </c>
      <c r="CP36" s="30">
        <f t="shared" ca="1" si="24"/>
        <v>3.5406308615010179E-2</v>
      </c>
      <c r="CQ36"/>
      <c r="CR36"/>
      <c r="CS36"/>
      <c r="CT36"/>
      <c r="CU36"/>
      <c r="CV36" s="31">
        <f t="shared" ca="1" si="29"/>
        <v>36</v>
      </c>
      <c r="CW36" s="31"/>
      <c r="CX36" s="31"/>
      <c r="CY36"/>
      <c r="CZ36"/>
      <c r="DA36"/>
      <c r="DB36"/>
      <c r="DC36"/>
      <c r="DD36"/>
      <c r="DE36">
        <f t="shared" ca="1" si="30"/>
        <v>1.7841600427916049E-2</v>
      </c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 s="60">
        <f t="shared" si="31"/>
        <v>1.8759821821322323E-3</v>
      </c>
      <c r="DV36">
        <f t="shared" si="32"/>
        <v>7.0753581763523549E-3</v>
      </c>
      <c r="DW36" t="str">
        <f t="shared" si="32"/>
        <v/>
      </c>
      <c r="DX36" t="str">
        <f t="shared" si="32"/>
        <v/>
      </c>
      <c r="DY36" t="str">
        <f t="shared" si="32"/>
        <v/>
      </c>
      <c r="DZ36" t="str">
        <f t="shared" si="32"/>
        <v/>
      </c>
      <c r="EA36" t="str">
        <f t="shared" si="32"/>
        <v/>
      </c>
      <c r="EB36" t="str">
        <f t="shared" si="32"/>
        <v/>
      </c>
      <c r="EC36" t="str">
        <f t="shared" si="32"/>
        <v/>
      </c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</row>
    <row r="37" spans="1:164" s="32" customFormat="1">
      <c r="A37"/>
      <c r="B37">
        <v>23</v>
      </c>
      <c r="C37">
        <f t="shared" si="0"/>
        <v>15.546875</v>
      </c>
      <c r="D37" s="26">
        <v>3.7719800000000001</v>
      </c>
      <c r="E37" s="26"/>
      <c r="F37">
        <f t="shared" si="26"/>
        <v>3.7723673259999999</v>
      </c>
      <c r="G37">
        <f t="shared" ca="1" si="1"/>
        <v>3.773001204523458</v>
      </c>
      <c r="H37">
        <f t="shared" ca="1" si="2"/>
        <v>2.7563517318305171</v>
      </c>
      <c r="I37">
        <f t="shared" ca="1" si="33"/>
        <v>0.41024804611382665</v>
      </c>
      <c r="J37">
        <f t="shared" ca="1" si="34"/>
        <v>2.754808295340522</v>
      </c>
      <c r="K37">
        <f t="shared" ca="1" si="35"/>
        <v>0.41258004952038169</v>
      </c>
      <c r="L37">
        <f t="shared" si="6"/>
        <v>5.2727579208589101E-2</v>
      </c>
      <c r="M37">
        <f t="shared" si="7"/>
        <v>0.8219027583410321</v>
      </c>
      <c r="N37" s="12">
        <v>-3.8732600000000001E-4</v>
      </c>
      <c r="O37"/>
      <c r="P37">
        <v>6.37249614</v>
      </c>
      <c r="Q37"/>
      <c r="R37">
        <v>8.5883000000000003</v>
      </c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 s="12">
        <f t="shared" si="8"/>
        <v>-3.8732600000000001E-4</v>
      </c>
      <c r="AI37" s="12">
        <f t="shared" si="9"/>
        <v>0</v>
      </c>
      <c r="AJ37">
        <f t="shared" si="10"/>
        <v>6.3728834660000002</v>
      </c>
      <c r="AK37">
        <f t="shared" si="11"/>
        <v>8.5886873260000005</v>
      </c>
      <c r="AL37">
        <f t="shared" si="12"/>
        <v>3.8732600000000001E-4</v>
      </c>
      <c r="AM37">
        <f t="shared" si="13"/>
        <v>3.8732600000000001E-4</v>
      </c>
      <c r="AN37">
        <f t="shared" si="14"/>
        <v>3.8732600000000001E-4</v>
      </c>
      <c r="AO37">
        <f t="shared" si="15"/>
        <v>3.8732600000000001E-4</v>
      </c>
      <c r="AP37">
        <f t="shared" si="16"/>
        <v>3.8732600000000001E-4</v>
      </c>
      <c r="AQ37">
        <f t="shared" si="17"/>
        <v>3.8732600000000001E-4</v>
      </c>
      <c r="AR37">
        <f t="shared" si="18"/>
        <v>3.8732600000000001E-4</v>
      </c>
      <c r="AS37" t="str">
        <f t="shared" si="19"/>
        <v/>
      </c>
      <c r="AT37">
        <f t="shared" si="19"/>
        <v>2.754808295340522</v>
      </c>
      <c r="AU37" t="str">
        <f t="shared" si="19"/>
        <v/>
      </c>
      <c r="AV37" t="str">
        <f t="shared" si="19"/>
        <v/>
      </c>
      <c r="AW37" t="str">
        <f t="shared" si="19"/>
        <v/>
      </c>
      <c r="AX37" t="str">
        <f t="shared" si="19"/>
        <v/>
      </c>
      <c r="AY37" t="str">
        <f t="shared" si="19"/>
        <v/>
      </c>
      <c r="AZ37" t="str">
        <f t="shared" si="19"/>
        <v/>
      </c>
      <c r="BA37" t="str">
        <f t="shared" si="19"/>
        <v/>
      </c>
      <c r="BB37" s="30">
        <f t="shared" si="27"/>
        <v>2.7595994255630401</v>
      </c>
      <c r="BC37" t="str">
        <f t="shared" si="20"/>
        <v/>
      </c>
      <c r="BD37">
        <f t="shared" ca="1" si="20"/>
        <v>0.41258004952038169</v>
      </c>
      <c r="BE37" t="str">
        <f t="shared" si="20"/>
        <v/>
      </c>
      <c r="BF37" t="str">
        <f t="shared" si="20"/>
        <v/>
      </c>
      <c r="BG37" t="str">
        <f t="shared" si="20"/>
        <v/>
      </c>
      <c r="BH37" t="str">
        <f t="shared" si="20"/>
        <v/>
      </c>
      <c r="BI37" t="str">
        <f t="shared" si="20"/>
        <v/>
      </c>
      <c r="BJ37" t="str">
        <f t="shared" si="20"/>
        <v/>
      </c>
      <c r="BK37" t="str">
        <f t="shared" si="20"/>
        <v/>
      </c>
      <c r="BL37" s="30">
        <f t="shared" ca="1" si="28"/>
        <v>0.40534105259852182</v>
      </c>
      <c r="BM37" t="str">
        <f t="shared" si="21"/>
        <v/>
      </c>
      <c r="BN37">
        <f t="shared" ca="1" si="21"/>
        <v>0.17819518465725531</v>
      </c>
      <c r="BO37" t="str">
        <f t="shared" si="21"/>
        <v/>
      </c>
      <c r="BP37" t="str">
        <f t="shared" si="21"/>
        <v/>
      </c>
      <c r="BQ37" t="str">
        <f t="shared" si="21"/>
        <v/>
      </c>
      <c r="BR37" t="str">
        <f t="shared" si="21"/>
        <v/>
      </c>
      <c r="BS37" t="str">
        <f t="shared" si="21"/>
        <v/>
      </c>
      <c r="BT37" t="str">
        <f t="shared" si="21"/>
        <v/>
      </c>
      <c r="BU37" t="str">
        <f t="shared" si="21"/>
        <v/>
      </c>
      <c r="BV37" s="30">
        <f t="shared" ca="1" si="22"/>
        <v>8.4685617854664011E-2</v>
      </c>
      <c r="BW37" t="str">
        <f t="shared" si="23"/>
        <v/>
      </c>
      <c r="BX37">
        <f t="shared" ca="1" si="23"/>
        <v>0.49089357288354302</v>
      </c>
      <c r="BY37" t="str">
        <f t="shared" si="23"/>
        <v/>
      </c>
      <c r="BZ37" t="str">
        <f t="shared" si="23"/>
        <v/>
      </c>
      <c r="CA37" t="str">
        <f t="shared" si="23"/>
        <v/>
      </c>
      <c r="CB37" t="str">
        <f t="shared" si="23"/>
        <v/>
      </c>
      <c r="CC37" t="str">
        <f t="shared" si="23"/>
        <v/>
      </c>
      <c r="CD37" t="str">
        <f t="shared" si="23"/>
        <v/>
      </c>
      <c r="CE37" t="str">
        <f t="shared" si="23"/>
        <v/>
      </c>
      <c r="CF37" s="30">
        <f t="shared" ca="1" si="23"/>
        <v>0.23369838238518192</v>
      </c>
      <c r="CG37" t="str">
        <f t="shared" si="24"/>
        <v/>
      </c>
      <c r="CH37">
        <f t="shared" ca="1" si="24"/>
        <v>7.3519778110183953E-2</v>
      </c>
      <c r="CI37" t="str">
        <f t="shared" si="24"/>
        <v/>
      </c>
      <c r="CJ37" t="str">
        <f t="shared" si="24"/>
        <v/>
      </c>
      <c r="CK37" t="str">
        <f t="shared" si="24"/>
        <v/>
      </c>
      <c r="CL37" t="str">
        <f t="shared" si="24"/>
        <v/>
      </c>
      <c r="CM37" t="str">
        <f t="shared" si="24"/>
        <v/>
      </c>
      <c r="CN37" t="str">
        <f t="shared" si="24"/>
        <v/>
      </c>
      <c r="CO37" t="str">
        <f t="shared" si="24"/>
        <v/>
      </c>
      <c r="CP37" s="30">
        <f t="shared" ca="1" si="24"/>
        <v>3.4326557481165684E-2</v>
      </c>
      <c r="CQ37"/>
      <c r="CR37"/>
      <c r="CS37"/>
      <c r="CT37"/>
      <c r="CU37"/>
      <c r="CV37" s="31">
        <f t="shared" ca="1" si="29"/>
        <v>37</v>
      </c>
      <c r="CW37" s="31"/>
      <c r="CX37" s="31"/>
      <c r="CY37"/>
      <c r="CZ37"/>
      <c r="DA37"/>
      <c r="DB37"/>
      <c r="DC37"/>
      <c r="DD37"/>
      <c r="DE37">
        <f t="shared" ca="1" si="30"/>
        <v>4.7911302225180918E-3</v>
      </c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 s="60">
        <f t="shared" si="31"/>
        <v>1.422768958092403E-3</v>
      </c>
      <c r="DV37">
        <f t="shared" si="32"/>
        <v>6.304810250496699E-3</v>
      </c>
      <c r="DW37" t="str">
        <f t="shared" si="32"/>
        <v/>
      </c>
      <c r="DX37" t="str">
        <f t="shared" si="32"/>
        <v/>
      </c>
      <c r="DY37" t="str">
        <f t="shared" si="32"/>
        <v/>
      </c>
      <c r="DZ37" t="str">
        <f t="shared" si="32"/>
        <v/>
      </c>
      <c r="EA37" t="str">
        <f t="shared" si="32"/>
        <v/>
      </c>
      <c r="EB37" t="str">
        <f t="shared" si="32"/>
        <v/>
      </c>
      <c r="EC37" t="str">
        <f t="shared" si="32"/>
        <v/>
      </c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</row>
    <row r="38" spans="1:164" s="32" customFormat="1">
      <c r="A38"/>
      <c r="B38">
        <v>24</v>
      </c>
      <c r="C38">
        <f t="shared" si="0"/>
        <v>16.015625</v>
      </c>
      <c r="D38" s="26">
        <v>3.7575699999999999</v>
      </c>
      <c r="E38" s="26"/>
      <c r="F38">
        <f t="shared" si="26"/>
        <v>3.7579304599999999</v>
      </c>
      <c r="G38">
        <f t="shared" ca="1" si="1"/>
        <v>3.7557822623274149</v>
      </c>
      <c r="H38">
        <f t="shared" ca="1" si="2"/>
        <v>2.8465789204860741</v>
      </c>
      <c r="I38">
        <f t="shared" ca="1" si="33"/>
        <v>0.41022327567144751</v>
      </c>
      <c r="J38">
        <f t="shared" ca="1" si="34"/>
        <v>2.8523570336184254</v>
      </c>
      <c r="K38">
        <f t="shared" ca="1" si="35"/>
        <v>0.41261113464808646</v>
      </c>
      <c r="L38">
        <f t="shared" si="6"/>
        <v>5.1463795975210461E-2</v>
      </c>
      <c r="M38">
        <f t="shared" si="7"/>
        <v>0.82287051806704892</v>
      </c>
      <c r="N38" s="12">
        <v>-3.6046E-4</v>
      </c>
      <c r="O38"/>
      <c r="P38">
        <v>6.3704375280000001</v>
      </c>
      <c r="Q38"/>
      <c r="R38">
        <v>8.5498600000000007</v>
      </c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 s="12">
        <f t="shared" si="8"/>
        <v>-3.6046E-4</v>
      </c>
      <c r="AI38" s="12">
        <f t="shared" si="9"/>
        <v>0</v>
      </c>
      <c r="AJ38">
        <f t="shared" si="10"/>
        <v>6.3707979879999996</v>
      </c>
      <c r="AK38">
        <f t="shared" si="11"/>
        <v>8.5502204600000002</v>
      </c>
      <c r="AL38">
        <f t="shared" si="12"/>
        <v>3.6046E-4</v>
      </c>
      <c r="AM38">
        <f t="shared" si="13"/>
        <v>3.6046E-4</v>
      </c>
      <c r="AN38">
        <f t="shared" si="14"/>
        <v>3.6046E-4</v>
      </c>
      <c r="AO38">
        <f t="shared" si="15"/>
        <v>3.6046E-4</v>
      </c>
      <c r="AP38">
        <f t="shared" si="16"/>
        <v>3.6046E-4</v>
      </c>
      <c r="AQ38">
        <f t="shared" si="17"/>
        <v>3.6046E-4</v>
      </c>
      <c r="AR38">
        <f t="shared" si="18"/>
        <v>3.6046E-4</v>
      </c>
      <c r="AS38" t="str">
        <f t="shared" si="19"/>
        <v/>
      </c>
      <c r="AT38">
        <f t="shared" si="19"/>
        <v>2.8523570336184254</v>
      </c>
      <c r="AU38" t="str">
        <f t="shared" si="19"/>
        <v/>
      </c>
      <c r="AV38" t="str">
        <f t="shared" si="19"/>
        <v/>
      </c>
      <c r="AW38" t="str">
        <f t="shared" si="19"/>
        <v/>
      </c>
      <c r="AX38" t="str">
        <f t="shared" si="19"/>
        <v/>
      </c>
      <c r="AY38" t="str">
        <f t="shared" si="19"/>
        <v/>
      </c>
      <c r="AZ38" t="str">
        <f t="shared" si="19"/>
        <v/>
      </c>
      <c r="BA38" t="str">
        <f t="shared" si="19"/>
        <v/>
      </c>
      <c r="BB38" s="30">
        <f t="shared" si="27"/>
        <v>2.834935447430369</v>
      </c>
      <c r="BC38" t="str">
        <f t="shared" si="20"/>
        <v/>
      </c>
      <c r="BD38">
        <f t="shared" ca="1" si="20"/>
        <v>0.41261113464808646</v>
      </c>
      <c r="BE38" t="str">
        <f t="shared" si="20"/>
        <v/>
      </c>
      <c r="BF38" t="str">
        <f t="shared" si="20"/>
        <v/>
      </c>
      <c r="BG38" t="str">
        <f t="shared" si="20"/>
        <v/>
      </c>
      <c r="BH38" t="str">
        <f t="shared" si="20"/>
        <v/>
      </c>
      <c r="BI38" t="str">
        <f t="shared" si="20"/>
        <v/>
      </c>
      <c r="BJ38" t="str">
        <f t="shared" si="20"/>
        <v/>
      </c>
      <c r="BK38" t="str">
        <f t="shared" si="20"/>
        <v/>
      </c>
      <c r="BL38" s="30">
        <f t="shared" ca="1" si="28"/>
        <v>0.40541150217057037</v>
      </c>
      <c r="BM38" t="str">
        <f t="shared" si="21"/>
        <v/>
      </c>
      <c r="BN38">
        <f t="shared" ca="1" si="21"/>
        <v>0.16218845369031926</v>
      </c>
      <c r="BO38" t="str">
        <f t="shared" si="21"/>
        <v/>
      </c>
      <c r="BP38" t="str">
        <f t="shared" si="21"/>
        <v/>
      </c>
      <c r="BQ38" t="str">
        <f t="shared" si="21"/>
        <v/>
      </c>
      <c r="BR38" t="str">
        <f t="shared" si="21"/>
        <v/>
      </c>
      <c r="BS38" t="str">
        <f t="shared" si="21"/>
        <v/>
      </c>
      <c r="BT38" t="str">
        <f t="shared" si="21"/>
        <v/>
      </c>
      <c r="BU38" t="str">
        <f t="shared" si="21"/>
        <v/>
      </c>
      <c r="BV38" s="30">
        <f t="shared" ca="1" si="22"/>
        <v>8.0486572150794952E-2</v>
      </c>
      <c r="BW38" t="str">
        <f t="shared" si="23"/>
        <v/>
      </c>
      <c r="BX38">
        <f t="shared" ca="1" si="23"/>
        <v>0.46261937665527841</v>
      </c>
      <c r="BY38" t="str">
        <f t="shared" si="23"/>
        <v/>
      </c>
      <c r="BZ38" t="str">
        <f t="shared" si="23"/>
        <v/>
      </c>
      <c r="CA38" t="str">
        <f t="shared" si="23"/>
        <v/>
      </c>
      <c r="CB38" t="str">
        <f t="shared" si="23"/>
        <v/>
      </c>
      <c r="CC38" t="str">
        <f t="shared" si="23"/>
        <v/>
      </c>
      <c r="CD38" t="str">
        <f t="shared" si="23"/>
        <v/>
      </c>
      <c r="CE38" t="str">
        <f t="shared" si="23"/>
        <v/>
      </c>
      <c r="CF38" s="30">
        <f t="shared" ca="1" si="23"/>
        <v>0.22817423643245055</v>
      </c>
      <c r="CG38" t="str">
        <f t="shared" si="24"/>
        <v/>
      </c>
      <c r="CH38">
        <f t="shared" ca="1" si="24"/>
        <v>6.692076190398126E-2</v>
      </c>
      <c r="CI38" t="str">
        <f t="shared" si="24"/>
        <v/>
      </c>
      <c r="CJ38" t="str">
        <f t="shared" si="24"/>
        <v/>
      </c>
      <c r="CK38" t="str">
        <f t="shared" si="24"/>
        <v/>
      </c>
      <c r="CL38" t="str">
        <f t="shared" si="24"/>
        <v/>
      </c>
      <c r="CM38" t="str">
        <f t="shared" si="24"/>
        <v/>
      </c>
      <c r="CN38" t="str">
        <f t="shared" si="24"/>
        <v/>
      </c>
      <c r="CO38" t="str">
        <f t="shared" si="24"/>
        <v/>
      </c>
      <c r="CP38" s="30">
        <f t="shared" ca="1" si="24"/>
        <v>3.2630182120213777E-2</v>
      </c>
      <c r="CQ38"/>
      <c r="CR38"/>
      <c r="CS38"/>
      <c r="CT38"/>
      <c r="CU38"/>
      <c r="CV38" s="31">
        <f t="shared" ca="1" si="29"/>
        <v>38</v>
      </c>
      <c r="CW38" s="31"/>
      <c r="CX38" s="31"/>
      <c r="CY38"/>
      <c r="CZ38"/>
      <c r="DA38"/>
      <c r="DB38"/>
      <c r="DC38"/>
      <c r="DD38"/>
      <c r="DE38">
        <f t="shared" ca="1" si="30"/>
        <v>1.7421586188056448E-2</v>
      </c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 s="60">
        <f t="shared" si="31"/>
        <v>1.0909535502518363E-3</v>
      </c>
      <c r="DV38">
        <f t="shared" si="32"/>
        <v>5.3728424249586239E-3</v>
      </c>
      <c r="DW38" t="str">
        <f t="shared" si="32"/>
        <v/>
      </c>
      <c r="DX38" t="str">
        <f t="shared" si="32"/>
        <v/>
      </c>
      <c r="DY38" t="str">
        <f t="shared" si="32"/>
        <v/>
      </c>
      <c r="DZ38" t="str">
        <f t="shared" si="32"/>
        <v/>
      </c>
      <c r="EA38" t="str">
        <f t="shared" si="32"/>
        <v/>
      </c>
      <c r="EB38" t="str">
        <f t="shared" si="32"/>
        <v/>
      </c>
      <c r="EC38" t="str">
        <f t="shared" si="32"/>
        <v/>
      </c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</row>
    <row r="39" spans="1:164" s="32" customFormat="1">
      <c r="A39"/>
      <c r="B39">
        <v>25</v>
      </c>
      <c r="C39">
        <f t="shared" si="0"/>
        <v>16.484375</v>
      </c>
      <c r="D39" s="26">
        <v>3.7401800000000001</v>
      </c>
      <c r="E39" s="26"/>
      <c r="F39">
        <f t="shared" si="26"/>
        <v>3.7415532100000002</v>
      </c>
      <c r="G39">
        <f t="shared" ca="1" si="1"/>
        <v>3.7422772662905861</v>
      </c>
      <c r="H39">
        <f t="shared" ca="1" si="2"/>
        <v>2.9220570015539669</v>
      </c>
      <c r="I39">
        <f t="shared" ca="1" si="33"/>
        <v>0.4102901164217197</v>
      </c>
      <c r="J39">
        <f t="shared" ca="1" si="34"/>
        <v>2.9199668256484372</v>
      </c>
      <c r="K39">
        <f t="shared" ca="1" si="35"/>
        <v>0.41264199457544354</v>
      </c>
      <c r="L39">
        <f t="shared" si="6"/>
        <v>5.0391641098733939E-2</v>
      </c>
      <c r="M39">
        <f t="shared" si="7"/>
        <v>0.82371132574358863</v>
      </c>
      <c r="N39">
        <v>-1.3732099999999999E-3</v>
      </c>
      <c r="O39"/>
      <c r="P39">
        <v>6.3697328280000001</v>
      </c>
      <c r="Q39"/>
      <c r="R39">
        <v>8.5243699999999993</v>
      </c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 s="12">
        <f t="shared" si="8"/>
        <v>-1.3732099999999999E-3</v>
      </c>
      <c r="AI39" s="12">
        <f t="shared" si="9"/>
        <v>0</v>
      </c>
      <c r="AJ39">
        <f t="shared" si="10"/>
        <v>6.3711060379999997</v>
      </c>
      <c r="AK39">
        <f t="shared" si="11"/>
        <v>8.5257432099999999</v>
      </c>
      <c r="AL39">
        <f t="shared" si="12"/>
        <v>1.3732099999999999E-3</v>
      </c>
      <c r="AM39">
        <f t="shared" si="13"/>
        <v>1.3732099999999999E-3</v>
      </c>
      <c r="AN39">
        <f t="shared" si="14"/>
        <v>1.3732099999999999E-3</v>
      </c>
      <c r="AO39">
        <f t="shared" si="15"/>
        <v>1.3732099999999999E-3</v>
      </c>
      <c r="AP39">
        <f t="shared" si="16"/>
        <v>1.3732099999999999E-3</v>
      </c>
      <c r="AQ39">
        <f t="shared" si="17"/>
        <v>1.3732099999999999E-3</v>
      </c>
      <c r="AR39">
        <f t="shared" si="18"/>
        <v>1.3732099999999999E-3</v>
      </c>
      <c r="AS39" t="str">
        <f t="shared" si="19"/>
        <v/>
      </c>
      <c r="AT39">
        <f t="shared" si="19"/>
        <v>2.9199668256484372</v>
      </c>
      <c r="AU39" t="str">
        <f t="shared" si="19"/>
        <v/>
      </c>
      <c r="AV39" t="str">
        <f t="shared" si="19"/>
        <v/>
      </c>
      <c r="AW39" t="str">
        <f t="shared" si="19"/>
        <v/>
      </c>
      <c r="AX39" t="str">
        <f t="shared" si="19"/>
        <v/>
      </c>
      <c r="AY39" t="str">
        <f t="shared" si="19"/>
        <v/>
      </c>
      <c r="AZ39" t="str">
        <f t="shared" si="19"/>
        <v/>
      </c>
      <c r="BA39" t="str">
        <f t="shared" si="19"/>
        <v/>
      </c>
      <c r="BB39" s="30">
        <f t="shared" si="27"/>
        <v>2.9262790376942864</v>
      </c>
      <c r="BC39" t="str">
        <f t="shared" si="20"/>
        <v/>
      </c>
      <c r="BD39">
        <f t="shared" ca="1" si="20"/>
        <v>0.41264199457544354</v>
      </c>
      <c r="BE39" t="str">
        <f t="shared" si="20"/>
        <v/>
      </c>
      <c r="BF39" t="str">
        <f t="shared" si="20"/>
        <v/>
      </c>
      <c r="BG39" t="str">
        <f t="shared" si="20"/>
        <v/>
      </c>
      <c r="BH39" t="str">
        <f t="shared" si="20"/>
        <v/>
      </c>
      <c r="BI39" t="str">
        <f t="shared" si="20"/>
        <v/>
      </c>
      <c r="BJ39" t="str">
        <f t="shared" si="20"/>
        <v/>
      </c>
      <c r="BK39" t="str">
        <f t="shared" si="20"/>
        <v/>
      </c>
      <c r="BL39" s="30">
        <f t="shared" ca="1" si="28"/>
        <v>0.40553945666318819</v>
      </c>
      <c r="BM39" t="str">
        <f t="shared" si="21"/>
        <v/>
      </c>
      <c r="BN39">
        <f t="shared" ca="1" si="21"/>
        <v>0.15013665711205851</v>
      </c>
      <c r="BO39" t="str">
        <f t="shared" si="21"/>
        <v/>
      </c>
      <c r="BP39" t="str">
        <f t="shared" si="21"/>
        <v/>
      </c>
      <c r="BQ39" t="str">
        <f t="shared" si="21"/>
        <v/>
      </c>
      <c r="BR39" t="str">
        <f t="shared" si="21"/>
        <v/>
      </c>
      <c r="BS39" t="str">
        <f t="shared" si="21"/>
        <v/>
      </c>
      <c r="BT39" t="str">
        <f t="shared" si="21"/>
        <v/>
      </c>
      <c r="BU39" t="str">
        <f t="shared" si="21"/>
        <v/>
      </c>
      <c r="BV39" s="30">
        <f t="shared" ca="1" si="22"/>
        <v>7.4327175988734132E-2</v>
      </c>
      <c r="BW39" t="str">
        <f t="shared" si="23"/>
        <v/>
      </c>
      <c r="BX39">
        <f t="shared" ca="1" si="23"/>
        <v>0.43839405808096538</v>
      </c>
      <c r="BY39" t="str">
        <f t="shared" si="23"/>
        <v/>
      </c>
      <c r="BZ39" t="str">
        <f t="shared" si="23"/>
        <v/>
      </c>
      <c r="CA39" t="str">
        <f t="shared" si="23"/>
        <v/>
      </c>
      <c r="CB39" t="str">
        <f t="shared" si="23"/>
        <v/>
      </c>
      <c r="CC39" t="str">
        <f t="shared" si="23"/>
        <v/>
      </c>
      <c r="CD39" t="str">
        <f t="shared" si="23"/>
        <v/>
      </c>
      <c r="CE39" t="str">
        <f t="shared" si="23"/>
        <v/>
      </c>
      <c r="CF39" s="30">
        <f t="shared" ca="1" si="23"/>
        <v>0.21750205702684677</v>
      </c>
      <c r="CG39" t="str">
        <f t="shared" si="24"/>
        <v/>
      </c>
      <c r="CH39">
        <f t="shared" ca="1" si="24"/>
        <v>6.1952689649609274E-2</v>
      </c>
      <c r="CI39" t="str">
        <f t="shared" si="24"/>
        <v/>
      </c>
      <c r="CJ39" t="str">
        <f t="shared" si="24"/>
        <v/>
      </c>
      <c r="CK39" t="str">
        <f t="shared" si="24"/>
        <v/>
      </c>
      <c r="CL39" t="str">
        <f t="shared" si="24"/>
        <v/>
      </c>
      <c r="CM39" t="str">
        <f t="shared" si="24"/>
        <v/>
      </c>
      <c r="CN39" t="str">
        <f t="shared" si="24"/>
        <v/>
      </c>
      <c r="CO39" t="str">
        <f t="shared" si="24"/>
        <v/>
      </c>
      <c r="CP39" s="30">
        <f t="shared" ca="1" si="24"/>
        <v>3.0142602565780406E-2</v>
      </c>
      <c r="CQ39"/>
      <c r="CR39"/>
      <c r="CS39"/>
      <c r="CT39"/>
      <c r="CU39"/>
      <c r="CV39" s="31">
        <f t="shared" ca="1" si="29"/>
        <v>39</v>
      </c>
      <c r="CW39" s="31"/>
      <c r="CX39" s="31"/>
      <c r="CY39"/>
      <c r="CZ39"/>
      <c r="DA39"/>
      <c r="DB39"/>
      <c r="DC39"/>
      <c r="DD39"/>
      <c r="DE39">
        <f t="shared" ca="1" si="30"/>
        <v>6.312212045849197E-3</v>
      </c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 s="60">
        <f t="shared" si="31"/>
        <v>6.1182877551669874E-4</v>
      </c>
      <c r="DV39">
        <f t="shared" si="32"/>
        <v>4.7798123232172442E-3</v>
      </c>
      <c r="DW39" t="str">
        <f t="shared" si="32"/>
        <v/>
      </c>
      <c r="DX39" t="str">
        <f t="shared" si="32"/>
        <v/>
      </c>
      <c r="DY39" t="str">
        <f t="shared" si="32"/>
        <v/>
      </c>
      <c r="DZ39" t="str">
        <f t="shared" si="32"/>
        <v/>
      </c>
      <c r="EA39" t="str">
        <f t="shared" si="32"/>
        <v/>
      </c>
      <c r="EB39" t="str">
        <f t="shared" si="32"/>
        <v/>
      </c>
      <c r="EC39" t="str">
        <f t="shared" si="32"/>
        <v/>
      </c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</row>
    <row r="40" spans="1:164" s="32" customFormat="1">
      <c r="A40"/>
      <c r="B40">
        <v>26</v>
      </c>
      <c r="C40">
        <f t="shared" si="0"/>
        <v>16.953125</v>
      </c>
      <c r="D40" s="26">
        <v>3.72295</v>
      </c>
      <c r="E40" s="26"/>
      <c r="F40">
        <f t="shared" si="26"/>
        <v>3.7242342499999999</v>
      </c>
      <c r="G40">
        <f t="shared" ca="1" si="1"/>
        <v>3.7243017089907844</v>
      </c>
      <c r="H40">
        <f t="shared" ca="1" si="2"/>
        <v>3.0324525325109852</v>
      </c>
      <c r="I40">
        <f t="shared" ca="1" si="33"/>
        <v>0.41036914537715841</v>
      </c>
      <c r="J40">
        <f t="shared" ca="1" si="34"/>
        <v>3.0322265519896829</v>
      </c>
      <c r="K40">
        <f t="shared" ca="1" si="35"/>
        <v>0.41271746776572082</v>
      </c>
      <c r="L40">
        <f t="shared" si="6"/>
        <v>4.9582719521462287E-2</v>
      </c>
      <c r="M40">
        <f t="shared" si="7"/>
        <v>0.82435820958378747</v>
      </c>
      <c r="N40">
        <v>-1.28425E-3</v>
      </c>
      <c r="O40"/>
      <c r="P40">
        <v>6.3688557939999999</v>
      </c>
      <c r="Q40"/>
      <c r="R40">
        <v>8.4881899999999995</v>
      </c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 s="12">
        <f t="shared" si="8"/>
        <v>-1.28425E-3</v>
      </c>
      <c r="AI40" s="12">
        <f t="shared" si="9"/>
        <v>0</v>
      </c>
      <c r="AJ40">
        <f t="shared" si="10"/>
        <v>6.3701400440000002</v>
      </c>
      <c r="AK40">
        <f t="shared" si="11"/>
        <v>8.4894742499999989</v>
      </c>
      <c r="AL40">
        <f t="shared" si="12"/>
        <v>1.28425E-3</v>
      </c>
      <c r="AM40">
        <f t="shared" si="13"/>
        <v>1.28425E-3</v>
      </c>
      <c r="AN40">
        <f t="shared" si="14"/>
        <v>1.28425E-3</v>
      </c>
      <c r="AO40">
        <f t="shared" si="15"/>
        <v>1.28425E-3</v>
      </c>
      <c r="AP40">
        <f t="shared" si="16"/>
        <v>1.28425E-3</v>
      </c>
      <c r="AQ40">
        <f t="shared" si="17"/>
        <v>1.28425E-3</v>
      </c>
      <c r="AR40">
        <f t="shared" si="18"/>
        <v>1.28425E-3</v>
      </c>
      <c r="AS40" t="str">
        <f t="shared" si="19"/>
        <v/>
      </c>
      <c r="AT40">
        <f t="shared" si="19"/>
        <v>3.0322265519896829</v>
      </c>
      <c r="AU40" t="str">
        <f t="shared" si="19"/>
        <v/>
      </c>
      <c r="AV40" t="str">
        <f t="shared" si="19"/>
        <v/>
      </c>
      <c r="AW40" t="str">
        <f t="shared" si="19"/>
        <v/>
      </c>
      <c r="AX40" t="str">
        <f t="shared" si="19"/>
        <v/>
      </c>
      <c r="AY40" t="str">
        <f t="shared" si="19"/>
        <v/>
      </c>
      <c r="AZ40" t="str">
        <f t="shared" si="19"/>
        <v/>
      </c>
      <c r="BA40" t="str">
        <f t="shared" si="19"/>
        <v/>
      </c>
      <c r="BB40" s="30">
        <f t="shared" si="27"/>
        <v>3.0328949746363185</v>
      </c>
      <c r="BC40" t="str">
        <f t="shared" si="20"/>
        <v/>
      </c>
      <c r="BD40">
        <f t="shared" ca="1" si="20"/>
        <v>0.41271746776572082</v>
      </c>
      <c r="BE40" t="str">
        <f t="shared" si="20"/>
        <v/>
      </c>
      <c r="BF40" t="str">
        <f t="shared" si="20"/>
        <v/>
      </c>
      <c r="BG40" t="str">
        <f t="shared" si="20"/>
        <v/>
      </c>
      <c r="BH40" t="str">
        <f t="shared" si="20"/>
        <v/>
      </c>
      <c r="BI40" t="str">
        <f t="shared" si="20"/>
        <v/>
      </c>
      <c r="BJ40" t="str">
        <f t="shared" si="20"/>
        <v/>
      </c>
      <c r="BK40" t="str">
        <f t="shared" si="20"/>
        <v/>
      </c>
      <c r="BL40" s="30">
        <f t="shared" ca="1" si="28"/>
        <v>0.40577141835813735</v>
      </c>
      <c r="BM40" t="str">
        <f t="shared" si="21"/>
        <v/>
      </c>
      <c r="BN40">
        <f t="shared" ca="1" si="21"/>
        <v>0.12961007102891028</v>
      </c>
      <c r="BO40" t="str">
        <f t="shared" si="21"/>
        <v/>
      </c>
      <c r="BP40" t="str">
        <f t="shared" si="21"/>
        <v/>
      </c>
      <c r="BQ40" t="str">
        <f t="shared" si="21"/>
        <v/>
      </c>
      <c r="BR40" t="str">
        <f t="shared" si="21"/>
        <v/>
      </c>
      <c r="BS40" t="str">
        <f t="shared" si="21"/>
        <v/>
      </c>
      <c r="BT40" t="str">
        <f t="shared" si="21"/>
        <v/>
      </c>
      <c r="BU40" t="str">
        <f t="shared" si="21"/>
        <v/>
      </c>
      <c r="BV40" s="30">
        <f t="shared" ca="1" si="22"/>
        <v>6.6199282889389824E-2</v>
      </c>
      <c r="BW40" t="str">
        <f t="shared" si="23"/>
        <v/>
      </c>
      <c r="BX40">
        <f t="shared" ca="1" si="23"/>
        <v>0.39300709877913054</v>
      </c>
      <c r="BY40" t="str">
        <f t="shared" si="23"/>
        <v/>
      </c>
      <c r="BZ40" t="str">
        <f t="shared" si="23"/>
        <v/>
      </c>
      <c r="CA40" t="str">
        <f t="shared" si="23"/>
        <v/>
      </c>
      <c r="CB40" t="str">
        <f t="shared" si="23"/>
        <v/>
      </c>
      <c r="CC40" t="str">
        <f t="shared" ref="CC40:CF46" si="36">IF(BS40="","",AY40*BS40)</f>
        <v/>
      </c>
      <c r="CD40" t="str">
        <f t="shared" si="36"/>
        <v/>
      </c>
      <c r="CE40" t="str">
        <f t="shared" si="36"/>
        <v/>
      </c>
      <c r="CF40" s="30">
        <f t="shared" ca="1" si="36"/>
        <v>0.20077547239975843</v>
      </c>
      <c r="CG40" t="str">
        <f t="shared" si="24"/>
        <v/>
      </c>
      <c r="CH40">
        <f t="shared" ca="1" si="24"/>
        <v>5.3492340311987067E-2</v>
      </c>
      <c r="CI40" t="str">
        <f t="shared" si="24"/>
        <v/>
      </c>
      <c r="CJ40" t="str">
        <f t="shared" si="24"/>
        <v/>
      </c>
      <c r="CK40" t="str">
        <f t="shared" si="24"/>
        <v/>
      </c>
      <c r="CL40" t="str">
        <f t="shared" ref="CJ40:CP46" si="37">IF(BR40="","",BH40*BR40)</f>
        <v/>
      </c>
      <c r="CM40" t="str">
        <f t="shared" si="37"/>
        <v/>
      </c>
      <c r="CN40" t="str">
        <f t="shared" si="37"/>
        <v/>
      </c>
      <c r="CO40" t="str">
        <f t="shared" si="37"/>
        <v/>
      </c>
      <c r="CP40" s="30">
        <f t="shared" ca="1" si="37"/>
        <v>2.6861776912319283E-2</v>
      </c>
      <c r="CQ40"/>
      <c r="CR40"/>
      <c r="CS40"/>
      <c r="CT40"/>
      <c r="CU40"/>
      <c r="CV40" s="31">
        <f t="shared" ca="1" si="29"/>
        <v>40</v>
      </c>
      <c r="CW40" s="31"/>
      <c r="CX40" s="31"/>
      <c r="CY40"/>
      <c r="CZ40"/>
      <c r="DA40"/>
      <c r="DB40"/>
      <c r="DC40"/>
      <c r="DD40"/>
      <c r="DE40">
        <f t="shared" ca="1" si="30"/>
        <v>6.6842264663558026E-4</v>
      </c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 s="60">
        <f t="shared" si="31"/>
        <v>6.8162458025709067E-4</v>
      </c>
      <c r="DV40">
        <f t="shared" si="32"/>
        <v>3.9010949412052001E-3</v>
      </c>
      <c r="DW40" t="str">
        <f t="shared" si="32"/>
        <v/>
      </c>
      <c r="DX40" t="str">
        <f t="shared" si="32"/>
        <v/>
      </c>
      <c r="DY40" t="str">
        <f t="shared" si="32"/>
        <v/>
      </c>
      <c r="DZ40" t="str">
        <f t="shared" si="32"/>
        <v/>
      </c>
      <c r="EA40" t="str">
        <f t="shared" si="32"/>
        <v/>
      </c>
      <c r="EB40" t="str">
        <f t="shared" si="32"/>
        <v/>
      </c>
      <c r="EC40" t="str">
        <f t="shared" si="32"/>
        <v/>
      </c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</row>
    <row r="41" spans="1:164" s="32" customFormat="1">
      <c r="A41"/>
      <c r="B41">
        <v>27</v>
      </c>
      <c r="C41">
        <f t="shared" si="0"/>
        <v>17.421875</v>
      </c>
      <c r="D41" s="26">
        <v>3.7091400000000001</v>
      </c>
      <c r="E41" s="26"/>
      <c r="F41">
        <f t="shared" si="26"/>
        <v>3.7075303600000002</v>
      </c>
      <c r="G41">
        <f t="shared" ca="1" si="1"/>
        <v>3.7036550612903723</v>
      </c>
      <c r="H41">
        <f t="shared" ca="1" si="2"/>
        <v>3.1805763620742775</v>
      </c>
      <c r="I41">
        <f t="shared" ca="1" si="33"/>
        <v>0.41048920537764211</v>
      </c>
      <c r="J41">
        <f t="shared" ca="1" si="34"/>
        <v>3.1976845460896017</v>
      </c>
      <c r="K41">
        <f t="shared" ca="1" si="35"/>
        <v>0.41292090220377314</v>
      </c>
      <c r="L41">
        <f t="shared" si="6"/>
        <v>4.8301508372683453E-2</v>
      </c>
      <c r="M41">
        <f t="shared" si="7"/>
        <v>0.82540570754617393</v>
      </c>
      <c r="N41">
        <v>1.6096400000000001E-3</v>
      </c>
      <c r="O41"/>
      <c r="P41">
        <v>6.3685497370000004</v>
      </c>
      <c r="Q41"/>
      <c r="R41">
        <v>8.4471900000000009</v>
      </c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 s="12">
        <f t="shared" si="8"/>
        <v>1.6096400000000001E-3</v>
      </c>
      <c r="AI41" s="12">
        <f t="shared" si="9"/>
        <v>0</v>
      </c>
      <c r="AJ41">
        <f t="shared" si="10"/>
        <v>6.3669400970000005</v>
      </c>
      <c r="AK41">
        <f t="shared" si="11"/>
        <v>8.445580360000001</v>
      </c>
      <c r="AL41">
        <f t="shared" si="12"/>
        <v>-1.6096400000000001E-3</v>
      </c>
      <c r="AM41">
        <f t="shared" si="13"/>
        <v>-1.6096400000000001E-3</v>
      </c>
      <c r="AN41">
        <f t="shared" si="14"/>
        <v>-1.6096400000000001E-3</v>
      </c>
      <c r="AO41">
        <f t="shared" si="15"/>
        <v>-1.6096400000000001E-3</v>
      </c>
      <c r="AP41">
        <f t="shared" si="16"/>
        <v>-1.6096400000000001E-3</v>
      </c>
      <c r="AQ41">
        <f t="shared" si="17"/>
        <v>-1.6096400000000001E-3</v>
      </c>
      <c r="AR41">
        <f t="shared" si="18"/>
        <v>-1.6096400000000001E-3</v>
      </c>
      <c r="AS41" t="str">
        <f t="shared" si="19"/>
        <v/>
      </c>
      <c r="AT41">
        <f t="shared" si="19"/>
        <v>3.1976845460896017</v>
      </c>
      <c r="AU41" t="str">
        <f t="shared" si="19"/>
        <v/>
      </c>
      <c r="AV41" t="str">
        <f t="shared" si="19"/>
        <v/>
      </c>
      <c r="AW41" t="str">
        <f t="shared" si="19"/>
        <v/>
      </c>
      <c r="AX41" t="str">
        <f t="shared" si="19"/>
        <v/>
      </c>
      <c r="AY41" t="str">
        <f t="shared" si="19"/>
        <v/>
      </c>
      <c r="AZ41" t="str">
        <f t="shared" si="19"/>
        <v/>
      </c>
      <c r="BA41" t="str">
        <f t="shared" si="19"/>
        <v/>
      </c>
      <c r="BB41" s="30">
        <f t="shared" si="27"/>
        <v>3.1502975992158571</v>
      </c>
      <c r="BC41" t="str">
        <f t="shared" si="20"/>
        <v/>
      </c>
      <c r="BD41">
        <f t="shared" ca="1" si="20"/>
        <v>0.41292090220377314</v>
      </c>
      <c r="BE41" t="str">
        <f t="shared" si="20"/>
        <v/>
      </c>
      <c r="BF41" t="str">
        <f t="shared" si="20"/>
        <v/>
      </c>
      <c r="BG41" t="str">
        <f t="shared" si="20"/>
        <v/>
      </c>
      <c r="BH41" t="str">
        <f t="shared" si="20"/>
        <v/>
      </c>
      <c r="BI41" t="str">
        <f t="shared" si="20"/>
        <v/>
      </c>
      <c r="BJ41" t="str">
        <f t="shared" si="20"/>
        <v/>
      </c>
      <c r="BK41" t="str">
        <f t="shared" si="20"/>
        <v/>
      </c>
      <c r="BL41" s="30">
        <f t="shared" ca="1" si="28"/>
        <v>0.4061854890114841</v>
      </c>
      <c r="BM41" t="str">
        <f t="shared" si="21"/>
        <v/>
      </c>
      <c r="BN41">
        <f t="shared" ca="1" si="21"/>
        <v>0.10050565041961525</v>
      </c>
      <c r="BO41" t="str">
        <f t="shared" si="21"/>
        <v/>
      </c>
      <c r="BP41" t="str">
        <f t="shared" si="21"/>
        <v/>
      </c>
      <c r="BQ41" t="str">
        <f t="shared" si="21"/>
        <v/>
      </c>
      <c r="BR41" t="str">
        <f t="shared" si="21"/>
        <v/>
      </c>
      <c r="BS41" t="str">
        <f t="shared" si="21"/>
        <v/>
      </c>
      <c r="BT41" t="str">
        <f t="shared" si="21"/>
        <v/>
      </c>
      <c r="BU41" t="str">
        <f t="shared" si="21"/>
        <v/>
      </c>
      <c r="BV41" s="30">
        <f t="shared" ca="1" si="22"/>
        <v>5.6787959600553495E-2</v>
      </c>
      <c r="BW41" t="str">
        <f t="shared" ref="BW41:CF68" si="38">IF(BM41="","",AS41*BM41)</f>
        <v/>
      </c>
      <c r="BX41">
        <f t="shared" ca="1" si="38"/>
        <v>0.32138536514148758</v>
      </c>
      <c r="BY41" t="str">
        <f t="shared" si="38"/>
        <v/>
      </c>
      <c r="BZ41" t="str">
        <f t="shared" si="38"/>
        <v/>
      </c>
      <c r="CA41" t="str">
        <f t="shared" si="38"/>
        <v/>
      </c>
      <c r="CB41" t="str">
        <f t="shared" si="38"/>
        <v/>
      </c>
      <c r="CC41" t="str">
        <f t="shared" si="36"/>
        <v/>
      </c>
      <c r="CD41" t="str">
        <f t="shared" si="36"/>
        <v/>
      </c>
      <c r="CE41" t="str">
        <f t="shared" si="36"/>
        <v/>
      </c>
      <c r="CF41" s="30">
        <f t="shared" ca="1" si="36"/>
        <v>0.17889897279399075</v>
      </c>
      <c r="CG41" t="str">
        <f t="shared" ref="CG41:CP70" si="39">IF(BM41="","",BC41*BM41)</f>
        <v/>
      </c>
      <c r="CH41">
        <f t="shared" ca="1" si="39"/>
        <v>4.1500883847844561E-2</v>
      </c>
      <c r="CI41" t="str">
        <f t="shared" si="39"/>
        <v/>
      </c>
      <c r="CJ41" t="str">
        <f t="shared" si="37"/>
        <v/>
      </c>
      <c r="CK41" t="str">
        <f t="shared" si="37"/>
        <v/>
      </c>
      <c r="CL41" t="str">
        <f t="shared" si="37"/>
        <v/>
      </c>
      <c r="CM41" t="str">
        <f t="shared" si="37"/>
        <v/>
      </c>
      <c r="CN41" t="str">
        <f t="shared" si="37"/>
        <v/>
      </c>
      <c r="CO41" t="str">
        <f t="shared" si="37"/>
        <v/>
      </c>
      <c r="CP41" s="30">
        <f t="shared" ca="1" si="37"/>
        <v>2.3066445140315226E-2</v>
      </c>
      <c r="CQ41"/>
      <c r="CR41"/>
      <c r="CS41"/>
      <c r="CT41"/>
      <c r="CU41"/>
      <c r="CV41" s="31">
        <f t="shared" ca="1" si="29"/>
        <v>41</v>
      </c>
      <c r="CW41" s="31"/>
      <c r="CX41" s="31"/>
      <c r="CY41"/>
      <c r="CZ41"/>
      <c r="DA41"/>
      <c r="DB41"/>
      <c r="DC41"/>
      <c r="DD41"/>
      <c r="DE41">
        <f t="shared" ca="1" si="30"/>
        <v>4.7386946873744673E-2</v>
      </c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 s="60">
        <f t="shared" si="31"/>
        <v>4.6386614992184502E-4</v>
      </c>
      <c r="DV41">
        <f t="shared" si="32"/>
        <v>2.8376422227616126E-3</v>
      </c>
      <c r="DW41" t="str">
        <f t="shared" si="32"/>
        <v/>
      </c>
      <c r="DX41" t="str">
        <f t="shared" si="32"/>
        <v/>
      </c>
      <c r="DY41" t="str">
        <f t="shared" si="32"/>
        <v/>
      </c>
      <c r="DZ41" t="str">
        <f t="shared" si="32"/>
        <v/>
      </c>
      <c r="EA41" t="str">
        <f t="shared" si="32"/>
        <v/>
      </c>
      <c r="EB41" t="str">
        <f t="shared" si="32"/>
        <v/>
      </c>
      <c r="EC41" t="str">
        <f t="shared" si="32"/>
        <v/>
      </c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</row>
    <row r="42" spans="1:164">
      <c r="A42" s="2"/>
      <c r="B42">
        <v>28</v>
      </c>
      <c r="C42">
        <f t="shared" si="0"/>
        <v>17.890625</v>
      </c>
      <c r="D42" s="26">
        <v>3.6863899999999998</v>
      </c>
      <c r="E42" s="26"/>
      <c r="F42">
        <f t="shared" si="26"/>
        <v>3.6857979479999998</v>
      </c>
      <c r="G42">
        <f t="shared" ca="1" si="1"/>
        <v>3.6861861554694211</v>
      </c>
      <c r="H42">
        <f t="shared" ca="1" si="2"/>
        <v>3.3369885680522255</v>
      </c>
      <c r="I42">
        <f t="shared" ca="1" si="33"/>
        <v>0.41124546679429014</v>
      </c>
      <c r="J42">
        <f t="shared" ca="1" si="34"/>
        <v>3.3348665424333439</v>
      </c>
      <c r="K42">
        <f t="shared" ca="1" si="35"/>
        <v>0.41324276217363481</v>
      </c>
      <c r="L42">
        <f t="shared" si="6"/>
        <v>4.7149514051579786E-2</v>
      </c>
      <c r="M42">
        <f t="shared" si="7"/>
        <v>0.82637260714008054</v>
      </c>
      <c r="N42">
        <v>5.9205200000000003E-4</v>
      </c>
      <c r="P42">
        <v>6.3664276769999999</v>
      </c>
      <c r="R42">
        <v>8.4177700000000009</v>
      </c>
      <c r="AH42">
        <f t="shared" si="8"/>
        <v>5.9205200000000003E-4</v>
      </c>
      <c r="AI42">
        <f t="shared" si="9"/>
        <v>0</v>
      </c>
      <c r="AJ42">
        <f t="shared" si="10"/>
        <v>6.3658356249999999</v>
      </c>
      <c r="AK42">
        <f t="shared" si="11"/>
        <v>8.4171779480000009</v>
      </c>
      <c r="AL42">
        <f t="shared" si="12"/>
        <v>-5.9205200000000003E-4</v>
      </c>
      <c r="AM42">
        <f t="shared" si="13"/>
        <v>-5.9205200000000003E-4</v>
      </c>
      <c r="AN42">
        <f t="shared" si="14"/>
        <v>-5.9205200000000003E-4</v>
      </c>
      <c r="AO42">
        <f t="shared" si="15"/>
        <v>-5.9205200000000003E-4</v>
      </c>
      <c r="AP42">
        <f t="shared" si="16"/>
        <v>-5.9205200000000003E-4</v>
      </c>
      <c r="AQ42">
        <f t="shared" si="17"/>
        <v>-5.9205200000000003E-4</v>
      </c>
      <c r="AR42">
        <f t="shared" si="18"/>
        <v>-5.9205200000000003E-4</v>
      </c>
      <c r="AS42" t="str">
        <f t="shared" si="19"/>
        <v/>
      </c>
      <c r="AT42">
        <f t="shared" si="19"/>
        <v>3.3348665424333443</v>
      </c>
      <c r="AU42" t="str">
        <f t="shared" si="19"/>
        <v/>
      </c>
      <c r="AV42" t="str">
        <f t="shared" si="19"/>
        <v/>
      </c>
      <c r="AW42" t="str">
        <f t="shared" si="19"/>
        <v/>
      </c>
      <c r="AX42" t="str">
        <f t="shared" si="19"/>
        <v/>
      </c>
      <c r="AY42" t="str">
        <f t="shared" si="19"/>
        <v/>
      </c>
      <c r="AZ42" t="str">
        <f t="shared" si="19"/>
        <v/>
      </c>
      <c r="BA42" t="str">
        <f t="shared" si="19"/>
        <v/>
      </c>
      <c r="BB42" s="30">
        <f t="shared" si="27"/>
        <v>3.340967321621553</v>
      </c>
      <c r="BC42" t="str">
        <f t="shared" si="20"/>
        <v/>
      </c>
      <c r="BD42">
        <f t="shared" ca="1" si="20"/>
        <v>0.41324276217363481</v>
      </c>
      <c r="BE42" t="str">
        <f t="shared" si="20"/>
        <v/>
      </c>
      <c r="BF42" t="str">
        <f t="shared" si="20"/>
        <v/>
      </c>
      <c r="BG42" t="str">
        <f t="shared" si="20"/>
        <v/>
      </c>
      <c r="BH42" t="str">
        <f t="shared" si="20"/>
        <v/>
      </c>
      <c r="BI42" t="str">
        <f t="shared" si="20"/>
        <v/>
      </c>
      <c r="BJ42" t="str">
        <f t="shared" si="20"/>
        <v/>
      </c>
      <c r="BK42" t="str">
        <f t="shared" si="20"/>
        <v/>
      </c>
      <c r="BL42" s="30">
        <f t="shared" ca="1" si="28"/>
        <v>0.4075005798104282</v>
      </c>
      <c r="BM42" t="str">
        <f t="shared" si="21"/>
        <v/>
      </c>
      <c r="BN42">
        <f t="shared" ca="1" si="21"/>
        <v>7.91856017802266E-2</v>
      </c>
      <c r="BO42" t="str">
        <f t="shared" si="21"/>
        <v/>
      </c>
      <c r="BP42" t="str">
        <f t="shared" si="21"/>
        <v/>
      </c>
      <c r="BQ42" t="str">
        <f t="shared" si="21"/>
        <v/>
      </c>
      <c r="BR42" t="str">
        <f t="shared" si="21"/>
        <v/>
      </c>
      <c r="BS42" t="str">
        <f t="shared" si="21"/>
        <v/>
      </c>
      <c r="BT42" t="str">
        <f t="shared" si="21"/>
        <v/>
      </c>
      <c r="BU42" t="str">
        <f t="shared" si="21"/>
        <v/>
      </c>
      <c r="BV42" s="30">
        <f t="shared" ca="1" si="22"/>
        <v>4.2232792932827452E-2</v>
      </c>
      <c r="BW42" t="str">
        <f t="shared" si="38"/>
        <v/>
      </c>
      <c r="BX42">
        <f t="shared" ca="1" si="38"/>
        <v>0.26407341401932793</v>
      </c>
      <c r="BY42" t="str">
        <f t="shared" si="38"/>
        <v/>
      </c>
      <c r="BZ42" t="str">
        <f t="shared" si="38"/>
        <v/>
      </c>
      <c r="CA42" t="str">
        <f t="shared" si="38"/>
        <v/>
      </c>
      <c r="CB42" t="str">
        <f t="shared" si="38"/>
        <v/>
      </c>
      <c r="CC42" t="str">
        <f t="shared" si="36"/>
        <v/>
      </c>
      <c r="CD42" t="str">
        <f t="shared" si="36"/>
        <v/>
      </c>
      <c r="CE42" t="str">
        <f t="shared" si="36"/>
        <v/>
      </c>
      <c r="CF42" s="30">
        <f t="shared" ca="1" si="36"/>
        <v>0.14109838108938619</v>
      </c>
      <c r="CG42" t="str">
        <f t="shared" si="39"/>
        <v/>
      </c>
      <c r="CH42">
        <f t="shared" ca="1" si="39"/>
        <v>3.2722876804042338E-2</v>
      </c>
      <c r="CI42" t="str">
        <f t="shared" si="39"/>
        <v/>
      </c>
      <c r="CJ42" t="str">
        <f t="shared" si="37"/>
        <v/>
      </c>
      <c r="CK42" t="str">
        <f t="shared" si="37"/>
        <v/>
      </c>
      <c r="CL42" t="str">
        <f t="shared" si="37"/>
        <v/>
      </c>
      <c r="CM42" t="str">
        <f t="shared" si="37"/>
        <v/>
      </c>
      <c r="CN42" t="str">
        <f t="shared" si="37"/>
        <v/>
      </c>
      <c r="CO42" t="str">
        <f t="shared" si="37"/>
        <v/>
      </c>
      <c r="CP42" s="30">
        <f t="shared" ca="1" si="37"/>
        <v>1.7209887607140942E-2</v>
      </c>
      <c r="CV42" s="31">
        <f t="shared" ca="1" si="29"/>
        <v>42</v>
      </c>
      <c r="DE42">
        <f t="shared" ca="1" si="30"/>
        <v>6.1007791882090601E-3</v>
      </c>
      <c r="DU42" s="60" t="str">
        <f t="shared" si="31"/>
        <v/>
      </c>
      <c r="DV42">
        <f t="shared" si="32"/>
        <v>2.1495140515797838E-3</v>
      </c>
      <c r="DW42" t="str">
        <f t="shared" si="32"/>
        <v/>
      </c>
      <c r="DX42" t="str">
        <f t="shared" si="32"/>
        <v/>
      </c>
      <c r="DY42" t="str">
        <f t="shared" si="32"/>
        <v/>
      </c>
      <c r="DZ42" t="str">
        <f t="shared" si="32"/>
        <v/>
      </c>
      <c r="EA42" t="str">
        <f t="shared" si="32"/>
        <v/>
      </c>
      <c r="EB42" t="str">
        <f t="shared" si="32"/>
        <v/>
      </c>
      <c r="EC42" t="str">
        <f t="shared" si="32"/>
        <v/>
      </c>
      <c r="ED42"/>
    </row>
    <row r="43" spans="1:164">
      <c r="A43" s="2"/>
      <c r="B43">
        <v>29</v>
      </c>
      <c r="C43">
        <f t="shared" si="0"/>
        <v>18.359375</v>
      </c>
      <c r="D43" s="26">
        <v>3.67238</v>
      </c>
      <c r="E43" s="26"/>
      <c r="F43">
        <f t="shared" si="26"/>
        <v>3.672223046</v>
      </c>
      <c r="G43">
        <f t="shared" ca="1" si="1"/>
        <v>3.6711609820155107</v>
      </c>
      <c r="H43">
        <f t="shared" ca="1" si="2"/>
        <v>3.5152760395986955</v>
      </c>
      <c r="I43">
        <f t="shared" ca="1" si="33"/>
        <v>0.41257246029012179</v>
      </c>
      <c r="J43">
        <f t="shared" ca="1" si="34"/>
        <v>3.5237244203639415</v>
      </c>
      <c r="K43">
        <f t="shared" ca="1" si="35"/>
        <v>0.41415705648386375</v>
      </c>
      <c r="L43">
        <f t="shared" si="6"/>
        <v>4.6445335200190715E-2</v>
      </c>
      <c r="M43">
        <f t="shared" si="7"/>
        <v>0.82697582286601456</v>
      </c>
      <c r="N43" s="12">
        <v>1.56954E-4</v>
      </c>
      <c r="P43">
        <v>6.3642113140000003</v>
      </c>
      <c r="R43">
        <v>8.3882700000000003</v>
      </c>
      <c r="AH43">
        <f t="shared" si="8"/>
        <v>1.56954E-4</v>
      </c>
      <c r="AI43">
        <f t="shared" si="9"/>
        <v>0</v>
      </c>
      <c r="AJ43">
        <f t="shared" si="10"/>
        <v>6.3640543599999999</v>
      </c>
      <c r="AK43">
        <f t="shared" si="11"/>
        <v>8.3881130460000008</v>
      </c>
      <c r="AL43">
        <f t="shared" si="12"/>
        <v>-1.56954E-4</v>
      </c>
      <c r="AM43">
        <f t="shared" si="13"/>
        <v>-1.56954E-4</v>
      </c>
      <c r="AN43">
        <f t="shared" si="14"/>
        <v>-1.56954E-4</v>
      </c>
      <c r="AO43">
        <f t="shared" si="15"/>
        <v>-1.56954E-4</v>
      </c>
      <c r="AP43">
        <f t="shared" si="16"/>
        <v>-1.56954E-4</v>
      </c>
      <c r="AQ43">
        <f t="shared" si="17"/>
        <v>-1.56954E-4</v>
      </c>
      <c r="AR43">
        <f t="shared" si="18"/>
        <v>-1.56954E-4</v>
      </c>
      <c r="AS43" t="str">
        <f t="shared" si="19"/>
        <v/>
      </c>
      <c r="AT43">
        <f t="shared" si="19"/>
        <v>3.5237244203639415</v>
      </c>
      <c r="AU43" t="str">
        <f t="shared" si="19"/>
        <v/>
      </c>
      <c r="AV43" t="str">
        <f t="shared" ref="AV43:BA74" si="40">IF(AM43&lt;AM$6+$C$3,"",IF(AM43&gt;AM$5-$C$3,"",AM$4-AM$8*LOG10($M43)+LOG10((AM$5-AM43)/(AM43-AM$6))))</f>
        <v/>
      </c>
      <c r="AW43" t="str">
        <f t="shared" si="40"/>
        <v/>
      </c>
      <c r="AX43" t="str">
        <f t="shared" si="40"/>
        <v/>
      </c>
      <c r="AY43" t="str">
        <f t="shared" si="40"/>
        <v/>
      </c>
      <c r="AZ43" t="str">
        <f t="shared" si="40"/>
        <v/>
      </c>
      <c r="BA43" t="str">
        <f t="shared" si="40"/>
        <v/>
      </c>
      <c r="BB43" s="30">
        <f t="shared" si="27"/>
        <v>3.5005794740126763</v>
      </c>
      <c r="BC43" t="str">
        <f t="shared" si="20"/>
        <v/>
      </c>
      <c r="BD43">
        <f t="shared" ca="1" si="20"/>
        <v>0.41415705648386369</v>
      </c>
      <c r="BE43" t="str">
        <f t="shared" si="20"/>
        <v/>
      </c>
      <c r="BF43" t="str">
        <f t="shared" ref="BF43:BK74" si="41">IF(AV43="","",SQRT(AM$3^2+($C$3/(2.303*(AM43-AM$5)))^2+($C$3/(2.303*(AM$6-AM43)))^2+($C$2*(AM$6-AM$5)/(2.303*(AM43-AM$5)*(AM$6-AM43)))^2))</f>
        <v/>
      </c>
      <c r="BG43" t="str">
        <f t="shared" si="41"/>
        <v/>
      </c>
      <c r="BH43" t="str">
        <f t="shared" si="41"/>
        <v/>
      </c>
      <c r="BI43" t="str">
        <f t="shared" si="41"/>
        <v/>
      </c>
      <c r="BJ43" t="str">
        <f t="shared" si="41"/>
        <v/>
      </c>
      <c r="BK43" t="str">
        <f t="shared" si="41"/>
        <v/>
      </c>
      <c r="BL43" s="30">
        <f t="shared" ca="1" si="28"/>
        <v>0.4098159413149729</v>
      </c>
      <c r="BM43" t="str">
        <f t="shared" si="21"/>
        <v/>
      </c>
      <c r="BN43">
        <f t="shared" ca="1" si="21"/>
        <v>5.5344896840600746E-2</v>
      </c>
      <c r="BO43" t="str">
        <f t="shared" si="21"/>
        <v/>
      </c>
      <c r="BP43" t="str">
        <f t="shared" ref="BP43:BU74" si="42">IF(BF43="","",IF(SQRT((BF43^2)-(AM$3^2))&gt;$C$1,"",SQRT(((AM$6-AM43)*(AM43-AM$5)/(AM$5-AM$6))^2)))</f>
        <v/>
      </c>
      <c r="BQ43" t="str">
        <f t="shared" si="42"/>
        <v/>
      </c>
      <c r="BR43" t="str">
        <f t="shared" si="42"/>
        <v/>
      </c>
      <c r="BS43" t="str">
        <f t="shared" si="42"/>
        <v/>
      </c>
      <c r="BT43" t="str">
        <f t="shared" si="42"/>
        <v/>
      </c>
      <c r="BU43" t="str">
        <f t="shared" si="42"/>
        <v/>
      </c>
      <c r="BV43" s="30">
        <f t="shared" ca="1" si="22"/>
        <v>3.1815240042712481E-2</v>
      </c>
      <c r="BW43" t="str">
        <f t="shared" si="38"/>
        <v/>
      </c>
      <c r="BX43">
        <f t="shared" ca="1" si="38"/>
        <v>0.19502016453974799</v>
      </c>
      <c r="BY43" t="str">
        <f t="shared" si="38"/>
        <v/>
      </c>
      <c r="BZ43" t="str">
        <f t="shared" si="38"/>
        <v/>
      </c>
      <c r="CA43" t="str">
        <f t="shared" si="38"/>
        <v/>
      </c>
      <c r="CB43" t="str">
        <f t="shared" si="38"/>
        <v/>
      </c>
      <c r="CC43" t="str">
        <f t="shared" si="36"/>
        <v/>
      </c>
      <c r="CD43" t="str">
        <f t="shared" si="36"/>
        <v/>
      </c>
      <c r="CE43" t="str">
        <f t="shared" si="36"/>
        <v/>
      </c>
      <c r="CF43" s="30">
        <f t="shared" ca="1" si="36"/>
        <v>0.1113717762543055</v>
      </c>
      <c r="CG43" t="str">
        <f t="shared" si="39"/>
        <v/>
      </c>
      <c r="CH43">
        <f t="shared" ca="1" si="39"/>
        <v>2.2921479566906294E-2</v>
      </c>
      <c r="CI43" t="str">
        <f t="shared" si="39"/>
        <v/>
      </c>
      <c r="CJ43" t="str">
        <f t="shared" si="37"/>
        <v/>
      </c>
      <c r="CK43" t="str">
        <f t="shared" si="37"/>
        <v/>
      </c>
      <c r="CL43" t="str">
        <f t="shared" si="37"/>
        <v/>
      </c>
      <c r="CM43" t="str">
        <f t="shared" si="37"/>
        <v/>
      </c>
      <c r="CN43" t="str">
        <f t="shared" si="37"/>
        <v/>
      </c>
      <c r="CO43" t="str">
        <f t="shared" si="37"/>
        <v/>
      </c>
      <c r="CP43" s="30">
        <f t="shared" ca="1" si="37"/>
        <v>1.3038392546266033E-2</v>
      </c>
      <c r="CV43" s="31">
        <f t="shared" ca="1" si="29"/>
        <v>43</v>
      </c>
      <c r="DE43">
        <f t="shared" ca="1" si="30"/>
        <v>2.3144946351265183E-2</v>
      </c>
      <c r="DU43" s="60" t="str">
        <f t="shared" si="31"/>
        <v/>
      </c>
      <c r="DV43">
        <f t="shared" si="32"/>
        <v>1.4453352001907191E-3</v>
      </c>
      <c r="DW43" t="str">
        <f t="shared" si="32"/>
        <v/>
      </c>
      <c r="DX43" t="str">
        <f t="shared" si="32"/>
        <v/>
      </c>
      <c r="DY43" t="str">
        <f t="shared" si="32"/>
        <v/>
      </c>
      <c r="DZ43" t="str">
        <f t="shared" si="32"/>
        <v/>
      </c>
      <c r="EA43" t="str">
        <f t="shared" si="32"/>
        <v/>
      </c>
      <c r="EB43" t="str">
        <f t="shared" si="32"/>
        <v/>
      </c>
      <c r="EC43" t="str">
        <f t="shared" si="32"/>
        <v/>
      </c>
      <c r="ED43"/>
    </row>
    <row r="44" spans="1:164">
      <c r="A44" s="2"/>
      <c r="B44">
        <v>30</v>
      </c>
      <c r="C44">
        <f t="shared" si="0"/>
        <v>18.828125</v>
      </c>
      <c r="D44" s="26">
        <v>3.6593599999999999</v>
      </c>
      <c r="E44" s="26"/>
      <c r="F44">
        <f t="shared" si="26"/>
        <v>3.6573530399999998</v>
      </c>
      <c r="G44" t="str">
        <f t="shared" ca="1" si="1"/>
        <v/>
      </c>
      <c r="H44" t="str">
        <f t="shared" ca="1" si="2"/>
        <v/>
      </c>
      <c r="I44" t="str">
        <f t="shared" ca="1" si="33"/>
        <v/>
      </c>
      <c r="J44" t="str">
        <f t="shared" ca="1" si="34"/>
        <v/>
      </c>
      <c r="K44" t="str">
        <f t="shared" ca="1" si="35"/>
        <v/>
      </c>
      <c r="L44">
        <f t="shared" si="6"/>
        <v>4.5720196775600526E-2</v>
      </c>
      <c r="M44">
        <f t="shared" si="7"/>
        <v>0.82760699643634916</v>
      </c>
      <c r="N44" s="12">
        <v>2.0069599999999999E-3</v>
      </c>
      <c r="P44">
        <v>6.3652555299999998</v>
      </c>
      <c r="R44">
        <v>8.3601899999999993</v>
      </c>
      <c r="AH44">
        <f t="shared" si="8"/>
        <v>2.0069599999999999E-3</v>
      </c>
      <c r="AI44">
        <f t="shared" si="9"/>
        <v>0</v>
      </c>
      <c r="AJ44">
        <f t="shared" si="10"/>
        <v>6.3632485699999997</v>
      </c>
      <c r="AK44">
        <f t="shared" si="11"/>
        <v>8.3581830400000001</v>
      </c>
      <c r="AL44">
        <f t="shared" si="12"/>
        <v>-2.0069599999999999E-3</v>
      </c>
      <c r="AM44">
        <f t="shared" si="13"/>
        <v>-2.0069599999999999E-3</v>
      </c>
      <c r="AN44">
        <f t="shared" si="14"/>
        <v>-2.0069599999999999E-3</v>
      </c>
      <c r="AO44">
        <f t="shared" si="15"/>
        <v>-2.0069599999999999E-3</v>
      </c>
      <c r="AP44">
        <f t="shared" si="16"/>
        <v>-2.0069599999999999E-3</v>
      </c>
      <c r="AQ44">
        <f t="shared" si="17"/>
        <v>-2.0069599999999999E-3</v>
      </c>
      <c r="AR44">
        <f t="shared" si="18"/>
        <v>-2.0069599999999999E-3</v>
      </c>
      <c r="AS44" t="str">
        <f t="shared" ref="AS44:BA75" si="43">IF(AJ44&lt;AJ$6+$C$3,"",IF(AJ44&gt;AJ$5-$C$3,"",AJ$4-AJ$8*LOG10($M44)+LOG10((AJ$5-AJ44)/(AJ44-AJ$6))))</f>
        <v/>
      </c>
      <c r="AT44">
        <f t="shared" si="43"/>
        <v>3.8425599709554312</v>
      </c>
      <c r="AU44" t="str">
        <f t="shared" si="43"/>
        <v/>
      </c>
      <c r="AV44" t="str">
        <f t="shared" si="40"/>
        <v/>
      </c>
      <c r="AW44" t="str">
        <f t="shared" si="40"/>
        <v/>
      </c>
      <c r="AX44" t="str">
        <f t="shared" si="40"/>
        <v/>
      </c>
      <c r="AY44" t="str">
        <f t="shared" si="40"/>
        <v/>
      </c>
      <c r="AZ44" t="str">
        <f t="shared" si="40"/>
        <v/>
      </c>
      <c r="BA44" t="str">
        <f t="shared" si="40"/>
        <v/>
      </c>
      <c r="BB44" s="30">
        <f t="shared" si="27"/>
        <v>3.7575324959025118</v>
      </c>
      <c r="BC44" t="str">
        <f t="shared" ref="BC44:BK75" si="44">IF(AS44="","",SQRT(AJ$3^2+($C$3/(2.303*(AJ44-AJ$5)))^2+($C$3/(2.303*(AJ$6-AJ44)))^2+($C$2*(AJ$6-AJ$5)/(2.303*(AJ44-AJ$5)*(AJ$6-AJ44)))^2))</f>
        <v/>
      </c>
      <c r="BD44">
        <f t="shared" ca="1" si="44"/>
        <v>0.41916985229863801</v>
      </c>
      <c r="BE44" t="str">
        <f t="shared" si="44"/>
        <v/>
      </c>
      <c r="BF44" t="str">
        <f t="shared" si="41"/>
        <v/>
      </c>
      <c r="BG44" t="str">
        <f t="shared" si="41"/>
        <v/>
      </c>
      <c r="BH44" t="str">
        <f t="shared" si="41"/>
        <v/>
      </c>
      <c r="BI44" t="str">
        <f t="shared" si="41"/>
        <v/>
      </c>
      <c r="BJ44" t="str">
        <f t="shared" si="41"/>
        <v/>
      </c>
      <c r="BK44" t="str">
        <f t="shared" si="41"/>
        <v/>
      </c>
      <c r="BL44" s="30">
        <f t="shared" ca="1" si="28"/>
        <v>0.41931037055281861</v>
      </c>
      <c r="BM44" t="str">
        <f t="shared" ref="BM44:BU75" si="45">IF(BC44="","",IF(SQRT((BC44^2)-(AJ$3^2))&gt;$C$1,"",SQRT(((AJ$6-AJ44)*(AJ44-AJ$5)/(AJ$5-AJ$6))^2)))</f>
        <v/>
      </c>
      <c r="BN44" t="str">
        <f t="shared" ca="1" si="45"/>
        <v/>
      </c>
      <c r="BO44" t="str">
        <f t="shared" si="45"/>
        <v/>
      </c>
      <c r="BP44" t="str">
        <f t="shared" si="42"/>
        <v/>
      </c>
      <c r="BQ44" t="str">
        <f t="shared" si="42"/>
        <v/>
      </c>
      <c r="BR44" t="str">
        <f t="shared" si="42"/>
        <v/>
      </c>
      <c r="BS44" t="str">
        <f t="shared" si="42"/>
        <v/>
      </c>
      <c r="BT44" t="str">
        <f t="shared" si="42"/>
        <v/>
      </c>
      <c r="BU44" t="str">
        <f t="shared" si="42"/>
        <v/>
      </c>
      <c r="BV44" s="30">
        <f t="shared" ca="1" si="22"/>
        <v>1.9233759658965441E-2</v>
      </c>
      <c r="BW44" t="str">
        <f t="shared" si="38"/>
        <v/>
      </c>
      <c r="BX44" t="str">
        <f t="shared" ca="1" si="38"/>
        <v/>
      </c>
      <c r="BY44" t="str">
        <f t="shared" si="38"/>
        <v/>
      </c>
      <c r="BZ44" t="str">
        <f t="shared" si="38"/>
        <v/>
      </c>
      <c r="CA44" t="str">
        <f t="shared" si="38"/>
        <v/>
      </c>
      <c r="CB44" t="str">
        <f t="shared" si="38"/>
        <v/>
      </c>
      <c r="CC44" t="str">
        <f t="shared" si="36"/>
        <v/>
      </c>
      <c r="CD44" t="str">
        <f t="shared" si="36"/>
        <v/>
      </c>
      <c r="CE44" t="str">
        <f t="shared" si="36"/>
        <v/>
      </c>
      <c r="CF44" s="30">
        <f t="shared" ca="1" si="36"/>
        <v>7.2271476936941456E-2</v>
      </c>
      <c r="CG44" t="str">
        <f t="shared" si="39"/>
        <v/>
      </c>
      <c r="CH44" t="str">
        <f t="shared" ca="1" si="39"/>
        <v/>
      </c>
      <c r="CI44" t="str">
        <f t="shared" si="39"/>
        <v/>
      </c>
      <c r="CJ44" t="str">
        <f t="shared" si="37"/>
        <v/>
      </c>
      <c r="CK44" t="str">
        <f t="shared" si="37"/>
        <v/>
      </c>
      <c r="CL44" t="str">
        <f t="shared" si="37"/>
        <v/>
      </c>
      <c r="CM44" t="str">
        <f t="shared" si="37"/>
        <v/>
      </c>
      <c r="CN44" t="str">
        <f t="shared" si="37"/>
        <v/>
      </c>
      <c r="CO44" t="str">
        <f t="shared" si="37"/>
        <v/>
      </c>
      <c r="CP44" s="30">
        <f t="shared" ca="1" si="37"/>
        <v>8.0649148897246527E-3</v>
      </c>
      <c r="CV44" s="31" t="str">
        <f t="shared" ca="1" si="29"/>
        <v/>
      </c>
      <c r="DE44" t="str">
        <f t="shared" ca="1" si="30"/>
        <v/>
      </c>
      <c r="DU44" s="60" t="str">
        <f t="shared" si="31"/>
        <v/>
      </c>
      <c r="DV44">
        <f t="shared" si="32"/>
        <v>7.2019677560052715E-4</v>
      </c>
      <c r="DW44" t="str">
        <f t="shared" si="32"/>
        <v/>
      </c>
      <c r="DX44" t="str">
        <f t="shared" si="32"/>
        <v/>
      </c>
      <c r="DY44" t="str">
        <f t="shared" si="32"/>
        <v/>
      </c>
      <c r="DZ44" t="str">
        <f t="shared" si="32"/>
        <v/>
      </c>
      <c r="EA44" t="str">
        <f t="shared" si="32"/>
        <v/>
      </c>
      <c r="EB44" t="str">
        <f t="shared" si="32"/>
        <v/>
      </c>
      <c r="EC44" t="str">
        <f t="shared" si="32"/>
        <v/>
      </c>
      <c r="ED44"/>
    </row>
    <row r="45" spans="1:164">
      <c r="A45" s="2"/>
      <c r="B45">
        <v>31</v>
      </c>
      <c r="C45">
        <f t="shared" si="0"/>
        <v>19.296875</v>
      </c>
      <c r="D45" s="26">
        <v>3.6515</v>
      </c>
      <c r="E45" s="26"/>
      <c r="F45">
        <f t="shared" si="26"/>
        <v>3.6501964500000001</v>
      </c>
      <c r="G45" t="str">
        <f t="shared" ca="1" si="1"/>
        <v/>
      </c>
      <c r="H45" t="str">
        <f t="shared" ca="1" si="2"/>
        <v/>
      </c>
      <c r="I45" t="str">
        <f t="shared" ca="1" si="33"/>
        <v/>
      </c>
      <c r="J45" t="str">
        <f t="shared" ca="1" si="34"/>
        <v/>
      </c>
      <c r="K45" t="str">
        <f t="shared" ca="1" si="35"/>
        <v/>
      </c>
      <c r="L45">
        <f t="shared" si="6"/>
        <v>4.5507316964279419E-2</v>
      </c>
      <c r="M45">
        <f t="shared" si="7"/>
        <v>0.82779426232495679</v>
      </c>
      <c r="N45">
        <v>1.3035500000000001E-3</v>
      </c>
      <c r="P45">
        <v>6.3652849170000003</v>
      </c>
      <c r="R45">
        <v>8.3506999999999998</v>
      </c>
      <c r="AH45">
        <f t="shared" si="8"/>
        <v>1.3035500000000001E-3</v>
      </c>
      <c r="AI45">
        <f t="shared" si="9"/>
        <v>0</v>
      </c>
      <c r="AJ45">
        <f t="shared" si="10"/>
        <v>6.3639813670000001</v>
      </c>
      <c r="AK45">
        <f t="shared" si="11"/>
        <v>8.3493964500000004</v>
      </c>
      <c r="AL45">
        <f t="shared" si="12"/>
        <v>-1.3035500000000001E-3</v>
      </c>
      <c r="AM45">
        <f t="shared" si="13"/>
        <v>-1.3035500000000001E-3</v>
      </c>
      <c r="AN45">
        <f t="shared" si="14"/>
        <v>-1.3035500000000001E-3</v>
      </c>
      <c r="AO45">
        <f t="shared" si="15"/>
        <v>-1.3035500000000001E-3</v>
      </c>
      <c r="AP45">
        <f t="shared" si="16"/>
        <v>-1.3035500000000001E-3</v>
      </c>
      <c r="AQ45">
        <f t="shared" si="17"/>
        <v>-1.3035500000000001E-3</v>
      </c>
      <c r="AR45">
        <f t="shared" si="18"/>
        <v>-1.3035500000000001E-3</v>
      </c>
      <c r="AS45" t="str">
        <f t="shared" si="43"/>
        <v/>
      </c>
      <c r="AT45">
        <f t="shared" si="43"/>
        <v>3.9994025240603053</v>
      </c>
      <c r="AU45" t="str">
        <f t="shared" si="43"/>
        <v/>
      </c>
      <c r="AV45" t="str">
        <f t="shared" si="40"/>
        <v/>
      </c>
      <c r="AW45" t="str">
        <f t="shared" si="40"/>
        <v/>
      </c>
      <c r="AX45" t="str">
        <f t="shared" si="40"/>
        <v/>
      </c>
      <c r="AY45" t="str">
        <f t="shared" si="40"/>
        <v/>
      </c>
      <c r="AZ45" t="str">
        <f t="shared" si="40"/>
        <v/>
      </c>
      <c r="BA45" t="str">
        <f t="shared" si="40"/>
        <v/>
      </c>
      <c r="BB45" s="30">
        <f t="shared" si="27"/>
        <v>3.9542770007261012</v>
      </c>
      <c r="BC45" t="str">
        <f t="shared" si="44"/>
        <v/>
      </c>
      <c r="BD45">
        <f t="shared" ca="1" si="44"/>
        <v>0.42584304324258027</v>
      </c>
      <c r="BE45" t="str">
        <f t="shared" si="44"/>
        <v/>
      </c>
      <c r="BF45" t="str">
        <f t="shared" si="41"/>
        <v/>
      </c>
      <c r="BG45" t="str">
        <f t="shared" si="41"/>
        <v/>
      </c>
      <c r="BH45" t="str">
        <f t="shared" si="41"/>
        <v/>
      </c>
      <c r="BI45" t="str">
        <f t="shared" si="41"/>
        <v/>
      </c>
      <c r="BJ45" t="str">
        <f t="shared" si="41"/>
        <v/>
      </c>
      <c r="BK45" t="str">
        <f t="shared" si="41"/>
        <v/>
      </c>
      <c r="BL45" s="30">
        <f t="shared" ca="1" si="28"/>
        <v>0.43825793847200234</v>
      </c>
      <c r="BM45" t="str">
        <f t="shared" si="45"/>
        <v/>
      </c>
      <c r="BN45" t="str">
        <f t="shared" ca="1" si="45"/>
        <v/>
      </c>
      <c r="BO45" t="str">
        <f t="shared" si="45"/>
        <v/>
      </c>
      <c r="BP45" t="str">
        <f t="shared" si="42"/>
        <v/>
      </c>
      <c r="BQ45" t="str">
        <f t="shared" si="42"/>
        <v/>
      </c>
      <c r="BR45" t="str">
        <f t="shared" si="42"/>
        <v/>
      </c>
      <c r="BS45" t="str">
        <f t="shared" si="42"/>
        <v/>
      </c>
      <c r="BT45" t="str">
        <f t="shared" si="42"/>
        <v/>
      </c>
      <c r="BU45" t="str">
        <f t="shared" si="42"/>
        <v/>
      </c>
      <c r="BV45" s="30">
        <f t="shared" ca="1" si="22"/>
        <v>1.2742528794380493E-2</v>
      </c>
      <c r="BW45" t="str">
        <f t="shared" si="38"/>
        <v/>
      </c>
      <c r="BX45" t="str">
        <f t="shared" ca="1" si="38"/>
        <v/>
      </c>
      <c r="BY45" t="str">
        <f t="shared" si="38"/>
        <v/>
      </c>
      <c r="BZ45" t="str">
        <f t="shared" si="38"/>
        <v/>
      </c>
      <c r="CA45" t="str">
        <f t="shared" si="38"/>
        <v/>
      </c>
      <c r="CB45" t="str">
        <f t="shared" si="38"/>
        <v/>
      </c>
      <c r="CC45" t="str">
        <f t="shared" si="36"/>
        <v/>
      </c>
      <c r="CD45" t="str">
        <f t="shared" si="36"/>
        <v/>
      </c>
      <c r="CE45" t="str">
        <f t="shared" si="36"/>
        <v/>
      </c>
      <c r="CF45" s="30">
        <f t="shared" ca="1" si="36"/>
        <v>5.0387488542708879E-2</v>
      </c>
      <c r="CG45" t="str">
        <f t="shared" si="39"/>
        <v/>
      </c>
      <c r="CH45" t="str">
        <f t="shared" ca="1" si="39"/>
        <v/>
      </c>
      <c r="CI45" t="str">
        <f t="shared" si="39"/>
        <v/>
      </c>
      <c r="CJ45" t="str">
        <f t="shared" si="37"/>
        <v/>
      </c>
      <c r="CK45" t="str">
        <f t="shared" si="37"/>
        <v/>
      </c>
      <c r="CL45" t="str">
        <f t="shared" si="37"/>
        <v/>
      </c>
      <c r="CM45" t="str">
        <f t="shared" si="37"/>
        <v/>
      </c>
      <c r="CN45" t="str">
        <f t="shared" si="37"/>
        <v/>
      </c>
      <c r="CO45" t="str">
        <f t="shared" si="37"/>
        <v/>
      </c>
      <c r="CP45" s="30">
        <f t="shared" ca="1" si="37"/>
        <v>5.5845144003453242E-3</v>
      </c>
      <c r="CV45" s="31" t="str">
        <f t="shared" ca="1" si="29"/>
        <v/>
      </c>
      <c r="DE45" t="str">
        <f t="shared" ca="1" si="30"/>
        <v/>
      </c>
      <c r="DU45" s="60" t="str">
        <f t="shared" si="31"/>
        <v/>
      </c>
      <c r="DV45">
        <f t="shared" si="32"/>
        <v>5.0731696427942135E-4</v>
      </c>
      <c r="DW45" t="str">
        <f t="shared" si="32"/>
        <v/>
      </c>
      <c r="DX45" t="str">
        <f t="shared" si="32"/>
        <v/>
      </c>
      <c r="DY45" t="str">
        <f t="shared" si="32"/>
        <v/>
      </c>
      <c r="DZ45" t="str">
        <f t="shared" si="32"/>
        <v/>
      </c>
      <c r="EA45" t="str">
        <f t="shared" si="32"/>
        <v/>
      </c>
      <c r="EB45" t="str">
        <f t="shared" si="32"/>
        <v/>
      </c>
      <c r="EC45" t="str">
        <f t="shared" si="32"/>
        <v/>
      </c>
      <c r="ED45"/>
    </row>
    <row r="46" spans="1:164">
      <c r="A46" s="2"/>
      <c r="B46">
        <v>32</v>
      </c>
      <c r="C46">
        <f t="shared" si="0"/>
        <v>19.765625</v>
      </c>
      <c r="D46" s="26">
        <v>3.6480600000000001</v>
      </c>
      <c r="E46" s="26"/>
      <c r="F46">
        <f t="shared" si="26"/>
        <v>3.6477706410000001</v>
      </c>
      <c r="G46" t="str">
        <f t="shared" ca="1" si="1"/>
        <v/>
      </c>
      <c r="H46" t="str">
        <f t="shared" ca="1" si="2"/>
        <v/>
      </c>
      <c r="I46" t="str">
        <f t="shared" ca="1" si="33"/>
        <v/>
      </c>
      <c r="J46" t="str">
        <f t="shared" ca="1" si="34"/>
        <v/>
      </c>
      <c r="K46" t="str">
        <f t="shared" ca="1" si="35"/>
        <v/>
      </c>
      <c r="L46">
        <f t="shared" si="6"/>
        <v>4.5347999529506217E-2</v>
      </c>
      <c r="M46">
        <f t="shared" si="7"/>
        <v>0.82793500496704697</v>
      </c>
      <c r="N46" s="12">
        <v>2.8935899999999999E-4</v>
      </c>
      <c r="P46">
        <v>6.3636236750000004</v>
      </c>
      <c r="R46">
        <v>8.3431099999999994</v>
      </c>
      <c r="AH46">
        <f t="shared" si="8"/>
        <v>2.8935899999999999E-4</v>
      </c>
      <c r="AI46">
        <f t="shared" si="9"/>
        <v>0</v>
      </c>
      <c r="AJ46">
        <f t="shared" si="10"/>
        <v>6.3633343160000004</v>
      </c>
      <c r="AK46">
        <f t="shared" si="11"/>
        <v>8.3428206409999994</v>
      </c>
      <c r="AL46">
        <f t="shared" si="12"/>
        <v>-2.8935899999999999E-4</v>
      </c>
      <c r="AM46">
        <f t="shared" si="13"/>
        <v>-2.8935899999999999E-4</v>
      </c>
      <c r="AN46">
        <f t="shared" si="14"/>
        <v>-2.8935899999999999E-4</v>
      </c>
      <c r="AO46">
        <f t="shared" si="15"/>
        <v>-2.8935899999999999E-4</v>
      </c>
      <c r="AP46">
        <f t="shared" si="16"/>
        <v>-2.8935899999999999E-4</v>
      </c>
      <c r="AQ46">
        <f t="shared" si="17"/>
        <v>-2.8935899999999999E-4</v>
      </c>
      <c r="AR46">
        <f t="shared" si="18"/>
        <v>-2.8935899999999999E-4</v>
      </c>
      <c r="AS46" t="str">
        <f t="shared" si="43"/>
        <v/>
      </c>
      <c r="AT46">
        <f t="shared" si="43"/>
        <v>4.1665645642105869</v>
      </c>
      <c r="AU46" t="str">
        <f t="shared" si="43"/>
        <v/>
      </c>
      <c r="AV46" t="str">
        <f t="shared" si="40"/>
        <v/>
      </c>
      <c r="AW46" t="str">
        <f t="shared" si="40"/>
        <v/>
      </c>
      <c r="AX46" t="str">
        <f t="shared" si="40"/>
        <v/>
      </c>
      <c r="AY46" t="str">
        <f t="shared" si="40"/>
        <v/>
      </c>
      <c r="AZ46" t="str">
        <f t="shared" si="40"/>
        <v/>
      </c>
      <c r="BA46" t="str">
        <f t="shared" si="40"/>
        <v/>
      </c>
      <c r="BB46" s="30">
        <f t="shared" si="27"/>
        <v>4.0452113845371498</v>
      </c>
      <c r="BC46" t="str">
        <f t="shared" si="44"/>
        <v/>
      </c>
      <c r="BD46">
        <f t="shared" ca="1" si="44"/>
        <v>0.44037752477910552</v>
      </c>
      <c r="BE46" t="str">
        <f t="shared" si="44"/>
        <v/>
      </c>
      <c r="BF46" t="str">
        <f t="shared" si="41"/>
        <v/>
      </c>
      <c r="BG46" t="str">
        <f t="shared" si="41"/>
        <v/>
      </c>
      <c r="BH46" t="str">
        <f t="shared" si="41"/>
        <v/>
      </c>
      <c r="BI46" t="str">
        <f t="shared" si="41"/>
        <v/>
      </c>
      <c r="BJ46" t="str">
        <f t="shared" si="41"/>
        <v/>
      </c>
      <c r="BK46" t="str">
        <f t="shared" si="41"/>
        <v/>
      </c>
      <c r="BL46" s="30">
        <f t="shared" ca="1" si="28"/>
        <v>0.4539692825155397</v>
      </c>
      <c r="BM46" t="str">
        <f t="shared" si="45"/>
        <v/>
      </c>
      <c r="BN46" t="str">
        <f t="shared" ca="1" si="45"/>
        <v/>
      </c>
      <c r="BO46" t="str">
        <f t="shared" si="45"/>
        <v/>
      </c>
      <c r="BP46" t="str">
        <f t="shared" si="42"/>
        <v/>
      </c>
      <c r="BQ46" t="str">
        <f t="shared" si="42"/>
        <v/>
      </c>
      <c r="BR46" t="str">
        <f t="shared" si="42"/>
        <v/>
      </c>
      <c r="BS46" t="str">
        <f t="shared" si="42"/>
        <v/>
      </c>
      <c r="BT46" t="str">
        <f t="shared" si="42"/>
        <v/>
      </c>
      <c r="BU46" t="str">
        <f t="shared" si="42"/>
        <v/>
      </c>
      <c r="BV46" s="30">
        <f t="shared" ca="1" si="22"/>
        <v>1.0477949796873122E-2</v>
      </c>
      <c r="BW46" t="str">
        <f t="shared" si="38"/>
        <v/>
      </c>
      <c r="BX46" t="str">
        <f t="shared" ca="1" si="38"/>
        <v/>
      </c>
      <c r="BY46" t="str">
        <f t="shared" si="38"/>
        <v/>
      </c>
      <c r="BZ46" t="str">
        <f t="shared" si="38"/>
        <v/>
      </c>
      <c r="CA46" t="str">
        <f t="shared" si="38"/>
        <v/>
      </c>
      <c r="CB46" t="str">
        <f t="shared" si="38"/>
        <v/>
      </c>
      <c r="CC46" t="str">
        <f t="shared" si="36"/>
        <v/>
      </c>
      <c r="CD46" t="str">
        <f t="shared" si="36"/>
        <v/>
      </c>
      <c r="CE46" t="str">
        <f t="shared" si="36"/>
        <v/>
      </c>
      <c r="CF46" s="30">
        <f t="shared" ca="1" si="36"/>
        <v>4.2385521804919869E-2</v>
      </c>
      <c r="CG46" t="str">
        <f t="shared" si="39"/>
        <v/>
      </c>
      <c r="CH46" t="str">
        <f t="shared" ca="1" si="39"/>
        <v/>
      </c>
      <c r="CI46" t="str">
        <f t="shared" si="39"/>
        <v/>
      </c>
      <c r="CJ46" t="str">
        <f t="shared" si="37"/>
        <v/>
      </c>
      <c r="CK46" t="str">
        <f t="shared" si="37"/>
        <v/>
      </c>
      <c r="CL46" t="str">
        <f t="shared" si="37"/>
        <v/>
      </c>
      <c r="CM46" t="str">
        <f t="shared" si="37"/>
        <v/>
      </c>
      <c r="CN46" t="str">
        <f t="shared" si="37"/>
        <v/>
      </c>
      <c r="CO46" t="str">
        <f t="shared" si="37"/>
        <v/>
      </c>
      <c r="CP46" s="30">
        <f t="shared" ca="1" si="37"/>
        <v>4.7566673515203363E-3</v>
      </c>
      <c r="CV46" s="31" t="str">
        <f t="shared" ca="1" si="29"/>
        <v/>
      </c>
      <c r="DE46" t="str">
        <f t="shared" ca="1" si="30"/>
        <v/>
      </c>
      <c r="DU46" s="60" t="str">
        <f t="shared" si="31"/>
        <v/>
      </c>
      <c r="DV46">
        <f t="shared" si="32"/>
        <v>3.4799952950621729E-4</v>
      </c>
      <c r="DW46" t="str">
        <f t="shared" si="32"/>
        <v/>
      </c>
      <c r="DX46" t="str">
        <f t="shared" si="32"/>
        <v/>
      </c>
      <c r="DY46" t="str">
        <f t="shared" si="32"/>
        <v/>
      </c>
      <c r="DZ46" t="str">
        <f t="shared" si="32"/>
        <v/>
      </c>
      <c r="EA46" t="str">
        <f t="shared" si="32"/>
        <v/>
      </c>
      <c r="EB46" t="str">
        <f t="shared" si="32"/>
        <v/>
      </c>
      <c r="EC46" t="str">
        <f t="shared" si="32"/>
        <v/>
      </c>
      <c r="ED46"/>
    </row>
    <row r="47" spans="1:164">
      <c r="B47">
        <v>33</v>
      </c>
      <c r="C47">
        <f t="shared" si="0"/>
        <v>20.234375</v>
      </c>
      <c r="D47" s="26">
        <v>3.6441699999999999</v>
      </c>
      <c r="E47" s="26"/>
      <c r="F47">
        <f>D47-AH47</f>
        <v>3.645032939</v>
      </c>
      <c r="G47" t="str">
        <f t="shared" ca="1" si="1"/>
        <v/>
      </c>
      <c r="H47" t="str">
        <f t="shared" ca="1" si="2"/>
        <v/>
      </c>
      <c r="I47" t="str">
        <f t="shared" ref="I47:I52" ca="1" si="46">IF(B47&lt;$C$7,"",IF(B47&gt;$C$8,"",IF(SUM(BW47:CE47)&gt;0,(1/(SUM(BM47:BV47)))*SUM(CG47:CP47),"")))</f>
        <v/>
      </c>
      <c r="J47" t="str">
        <f t="shared" ca="1" si="34"/>
        <v/>
      </c>
      <c r="K47" t="str">
        <f t="shared" ca="1" si="35"/>
        <v/>
      </c>
      <c r="L47">
        <f t="shared" si="6"/>
        <v>4.5248236638004889E-2</v>
      </c>
      <c r="M47">
        <f t="shared" si="7"/>
        <v>0.82802339734970898</v>
      </c>
      <c r="N47" s="12">
        <v>-8.6293899999999996E-4</v>
      </c>
      <c r="P47">
        <v>6.3624273090000001</v>
      </c>
      <c r="R47">
        <v>8.3378399999999999</v>
      </c>
      <c r="AH47">
        <f t="shared" si="8"/>
        <v>-8.6293899999999996E-4</v>
      </c>
      <c r="AI47">
        <f t="shared" si="9"/>
        <v>0</v>
      </c>
      <c r="AJ47">
        <f t="shared" si="10"/>
        <v>6.3632902480000002</v>
      </c>
      <c r="AK47">
        <f t="shared" si="11"/>
        <v>8.3387029389999991</v>
      </c>
      <c r="AL47">
        <f t="shared" si="12"/>
        <v>8.6293899999999996E-4</v>
      </c>
      <c r="AM47">
        <f t="shared" si="13"/>
        <v>8.6293899999999996E-4</v>
      </c>
      <c r="AN47">
        <f t="shared" si="14"/>
        <v>8.6293899999999996E-4</v>
      </c>
      <c r="AO47">
        <f t="shared" si="15"/>
        <v>8.6293899999999996E-4</v>
      </c>
      <c r="AP47">
        <f t="shared" si="16"/>
        <v>8.6293899999999996E-4</v>
      </c>
      <c r="AQ47">
        <f t="shared" si="17"/>
        <v>8.6293899999999996E-4</v>
      </c>
      <c r="AR47">
        <f t="shared" si="18"/>
        <v>8.6293899999999996E-4</v>
      </c>
      <c r="AS47" t="str">
        <f t="shared" si="43"/>
        <v/>
      </c>
      <c r="AT47">
        <f t="shared" si="43"/>
        <v>4.3154300843593631</v>
      </c>
      <c r="AU47" t="str">
        <f t="shared" si="43"/>
        <v/>
      </c>
      <c r="AV47" t="str">
        <f t="shared" si="40"/>
        <v/>
      </c>
      <c r="AW47" t="str">
        <f t="shared" si="40"/>
        <v/>
      </c>
      <c r="AX47" t="str">
        <f t="shared" si="40"/>
        <v/>
      </c>
      <c r="AY47" t="str">
        <f t="shared" si="40"/>
        <v/>
      </c>
      <c r="AZ47" t="str">
        <f t="shared" si="40"/>
        <v/>
      </c>
      <c r="BA47" t="str">
        <f t="shared" si="40"/>
        <v/>
      </c>
      <c r="BB47" s="30">
        <f>IF(F47&lt;G$9+$C$3,"",IF(F47&gt;G$8-$C$3,"",G$7-G$11*LOG10($M47)+LOG10((G$8-F47)/(F47-G$9))))</f>
        <v>4.1754982634704172</v>
      </c>
      <c r="BC47" t="str">
        <f t="shared" si="44"/>
        <v/>
      </c>
      <c r="BD47">
        <f t="shared" ca="1" si="44"/>
        <v>0.46570459084409943</v>
      </c>
      <c r="BE47" t="str">
        <f t="shared" si="44"/>
        <v/>
      </c>
      <c r="BF47" t="str">
        <f t="shared" si="41"/>
        <v/>
      </c>
      <c r="BG47" t="str">
        <f t="shared" si="41"/>
        <v/>
      </c>
      <c r="BH47" t="str">
        <f t="shared" si="41"/>
        <v/>
      </c>
      <c r="BI47" t="str">
        <f t="shared" si="41"/>
        <v/>
      </c>
      <c r="BJ47" t="str">
        <f t="shared" si="41"/>
        <v/>
      </c>
      <c r="BK47" t="str">
        <f t="shared" si="41"/>
        <v/>
      </c>
      <c r="BL47" s="30">
        <f t="shared" ca="1" si="28"/>
        <v>0.48938949656527564</v>
      </c>
      <c r="BM47" t="str">
        <f t="shared" si="45"/>
        <v/>
      </c>
      <c r="BN47" t="str">
        <f t="shared" ca="1" si="45"/>
        <v/>
      </c>
      <c r="BO47" t="str">
        <f t="shared" si="45"/>
        <v/>
      </c>
      <c r="BP47" t="str">
        <f t="shared" si="42"/>
        <v/>
      </c>
      <c r="BQ47" t="str">
        <f t="shared" si="42"/>
        <v/>
      </c>
      <c r="BR47" t="str">
        <f t="shared" si="42"/>
        <v/>
      </c>
      <c r="BS47" t="str">
        <f t="shared" si="42"/>
        <v/>
      </c>
      <c r="BT47" t="str">
        <f t="shared" si="42"/>
        <v/>
      </c>
      <c r="BU47" t="str">
        <f t="shared" si="42"/>
        <v/>
      </c>
      <c r="BV47" s="30">
        <f t="shared" ca="1" si="22"/>
        <v>7.8831037542192572E-3</v>
      </c>
      <c r="BW47" t="str">
        <f t="shared" si="38"/>
        <v/>
      </c>
      <c r="BX47" t="str">
        <f t="shared" ca="1" si="38"/>
        <v/>
      </c>
      <c r="BY47" t="str">
        <f t="shared" si="38"/>
        <v/>
      </c>
      <c r="BZ47" t="str">
        <f t="shared" si="38"/>
        <v/>
      </c>
      <c r="CA47" t="str">
        <f t="shared" si="38"/>
        <v/>
      </c>
      <c r="CB47" t="str">
        <f t="shared" si="38"/>
        <v/>
      </c>
      <c r="CC47" t="str">
        <f t="shared" si="38"/>
        <v/>
      </c>
      <c r="CD47" t="str">
        <f t="shared" si="38"/>
        <v/>
      </c>
      <c r="CE47" t="str">
        <f t="shared" si="38"/>
        <v/>
      </c>
      <c r="CF47" s="30">
        <f ca="1">IF(BV47="","",BB47*BV47)</f>
        <v>3.2915886036499635E-2</v>
      </c>
      <c r="CG47" t="str">
        <f t="shared" si="39"/>
        <v/>
      </c>
      <c r="CH47" t="str">
        <f t="shared" ca="1" si="39"/>
        <v/>
      </c>
      <c r="CI47" t="str">
        <f t="shared" si="39"/>
        <v/>
      </c>
      <c r="CJ47" t="str">
        <f t="shared" si="39"/>
        <v/>
      </c>
      <c r="CK47" t="str">
        <f t="shared" si="39"/>
        <v/>
      </c>
      <c r="CL47" t="str">
        <f t="shared" si="39"/>
        <v/>
      </c>
      <c r="CM47" t="str">
        <f t="shared" si="39"/>
        <v/>
      </c>
      <c r="CN47" t="str">
        <f t="shared" si="39"/>
        <v/>
      </c>
      <c r="CO47" t="str">
        <f t="shared" si="39"/>
        <v/>
      </c>
      <c r="CP47" s="30">
        <f t="shared" ca="1" si="39"/>
        <v>3.8579081776491967E-3</v>
      </c>
      <c r="CV47" s="31" t="str">
        <f t="shared" ca="1" si="29"/>
        <v/>
      </c>
      <c r="DE47" t="str">
        <f ca="1">IF(J47="","",IF(BV47="","",SQRT((SQRT((BB47-J47)^2))^2)))</f>
        <v/>
      </c>
      <c r="DU47" s="60" t="str">
        <f>IF(AJ47&lt;$AJ$6,"",IF(AJ47&gt;$AJ$5,"",(10^-$AJ$4)*(AJ47-$AJ$6)/($AJ$5-AJ47)))</f>
        <v/>
      </c>
      <c r="DV47">
        <f t="shared" si="32"/>
        <v>2.4823663800489207E-4</v>
      </c>
      <c r="DW47" t="str">
        <f t="shared" si="32"/>
        <v/>
      </c>
      <c r="DX47" t="str">
        <f t="shared" si="32"/>
        <v/>
      </c>
      <c r="DY47" t="str">
        <f t="shared" si="32"/>
        <v/>
      </c>
      <c r="DZ47" t="str">
        <f t="shared" si="32"/>
        <v/>
      </c>
      <c r="EA47" t="str">
        <f t="shared" si="32"/>
        <v/>
      </c>
      <c r="EB47" t="str">
        <f t="shared" si="32"/>
        <v/>
      </c>
      <c r="EC47" t="str">
        <f t="shared" si="32"/>
        <v/>
      </c>
      <c r="ED47"/>
    </row>
    <row r="48" spans="1:164">
      <c r="B48">
        <v>34</v>
      </c>
      <c r="C48">
        <f t="shared" si="0"/>
        <v>20.703125</v>
      </c>
      <c r="D48" s="26">
        <v>3.64358</v>
      </c>
      <c r="E48" s="26"/>
      <c r="F48">
        <f t="shared" ref="F48:F78" si="47">D48-AH48</f>
        <v>3.6436290618</v>
      </c>
      <c r="G48" t="str">
        <f t="shared" ca="1" si="1"/>
        <v/>
      </c>
      <c r="H48" t="str">
        <f t="shared" ca="1" si="2"/>
        <v/>
      </c>
      <c r="I48" t="str">
        <f t="shared" ca="1" si="46"/>
        <v/>
      </c>
      <c r="J48" t="str">
        <f t="shared" ca="1" si="34"/>
        <v/>
      </c>
      <c r="K48" t="str">
        <f t="shared" ca="1" si="35"/>
        <v/>
      </c>
      <c r="L48">
        <f t="shared" si="6"/>
        <v>4.5175701557449842E-2</v>
      </c>
      <c r="M48">
        <f t="shared" si="7"/>
        <v>0.82808779192952675</v>
      </c>
      <c r="N48" s="12">
        <v>-4.9061799999999998E-5</v>
      </c>
      <c r="P48">
        <v>6.3620093229999997</v>
      </c>
      <c r="R48">
        <v>8.3356600000000007</v>
      </c>
      <c r="AH48">
        <f t="shared" si="8"/>
        <v>-4.9061799999999998E-5</v>
      </c>
      <c r="AI48">
        <f t="shared" si="9"/>
        <v>0</v>
      </c>
      <c r="AJ48">
        <f t="shared" si="10"/>
        <v>6.3620583848000001</v>
      </c>
      <c r="AK48">
        <f t="shared" si="11"/>
        <v>8.3357090618000012</v>
      </c>
      <c r="AL48">
        <f t="shared" si="12"/>
        <v>4.9061799999999998E-5</v>
      </c>
      <c r="AM48">
        <f t="shared" si="13"/>
        <v>4.9061799999999998E-5</v>
      </c>
      <c r="AN48">
        <f t="shared" si="14"/>
        <v>4.9061799999999998E-5</v>
      </c>
      <c r="AO48">
        <f t="shared" si="15"/>
        <v>4.9061799999999998E-5</v>
      </c>
      <c r="AP48">
        <f t="shared" si="16"/>
        <v>4.9061799999999998E-5</v>
      </c>
      <c r="AQ48">
        <f t="shared" si="17"/>
        <v>4.9061799999999998E-5</v>
      </c>
      <c r="AR48">
        <f t="shared" si="18"/>
        <v>4.9061799999999998E-5</v>
      </c>
      <c r="AS48" t="str">
        <f t="shared" si="43"/>
        <v/>
      </c>
      <c r="AT48">
        <f t="shared" si="43"/>
        <v>4.4670785338491843</v>
      </c>
      <c r="AU48" t="str">
        <f t="shared" si="43"/>
        <v/>
      </c>
      <c r="AV48" t="str">
        <f t="shared" si="40"/>
        <v/>
      </c>
      <c r="AW48" t="str">
        <f t="shared" si="40"/>
        <v/>
      </c>
      <c r="AX48" t="str">
        <f t="shared" si="40"/>
        <v/>
      </c>
      <c r="AY48" t="str">
        <f t="shared" si="40"/>
        <v/>
      </c>
      <c r="AZ48" t="str">
        <f t="shared" si="40"/>
        <v/>
      </c>
      <c r="BA48" t="str">
        <f t="shared" si="40"/>
        <v/>
      </c>
      <c r="BB48" s="30">
        <f t="shared" ref="BB48:BB78" si="48">IF(F48&lt;G$9+$C$3,"",IF(F48&gt;G$8-$C$3,"",G$7-G$11*LOG10($M48)+LOG10((G$8-F48)/(F48-G$9))))</f>
        <v>4.260266435840049</v>
      </c>
      <c r="BC48" t="str">
        <f t="shared" si="44"/>
        <v/>
      </c>
      <c r="BD48">
        <f t="shared" ca="1" si="44"/>
        <v>0.51323763145480528</v>
      </c>
      <c r="BE48" t="str">
        <f t="shared" si="44"/>
        <v/>
      </c>
      <c r="BF48" t="str">
        <f t="shared" si="41"/>
        <v/>
      </c>
      <c r="BG48" t="str">
        <f t="shared" si="41"/>
        <v/>
      </c>
      <c r="BH48" t="str">
        <f t="shared" si="41"/>
        <v/>
      </c>
      <c r="BI48" t="str">
        <f t="shared" si="41"/>
        <v/>
      </c>
      <c r="BJ48" t="str">
        <f t="shared" si="41"/>
        <v/>
      </c>
      <c r="BK48" t="str">
        <f t="shared" si="41"/>
        <v/>
      </c>
      <c r="BL48" s="30">
        <f t="shared" ca="1" si="28"/>
        <v>0.52409392301226232</v>
      </c>
      <c r="BM48" t="str">
        <f t="shared" si="45"/>
        <v/>
      </c>
      <c r="BN48" t="str">
        <f t="shared" ca="1" si="45"/>
        <v/>
      </c>
      <c r="BO48" t="str">
        <f t="shared" si="45"/>
        <v/>
      </c>
      <c r="BP48" t="str">
        <f t="shared" si="42"/>
        <v/>
      </c>
      <c r="BQ48" t="str">
        <f t="shared" si="42"/>
        <v/>
      </c>
      <c r="BR48" t="str">
        <f t="shared" si="42"/>
        <v/>
      </c>
      <c r="BS48" t="str">
        <f t="shared" si="42"/>
        <v/>
      </c>
      <c r="BT48" t="str">
        <f t="shared" si="42"/>
        <v/>
      </c>
      <c r="BU48" t="str">
        <f t="shared" si="42"/>
        <v/>
      </c>
      <c r="BV48" s="30">
        <f t="shared" ca="1" si="22"/>
        <v>6.5363986381104331E-3</v>
      </c>
      <c r="BW48" t="str">
        <f t="shared" si="38"/>
        <v/>
      </c>
      <c r="BX48" t="str">
        <f t="shared" ca="1" si="38"/>
        <v/>
      </c>
      <c r="BY48" t="str">
        <f t="shared" si="38"/>
        <v/>
      </c>
      <c r="BZ48" t="str">
        <f t="shared" si="38"/>
        <v/>
      </c>
      <c r="CA48" t="str">
        <f t="shared" si="38"/>
        <v/>
      </c>
      <c r="CB48" t="str">
        <f t="shared" si="38"/>
        <v/>
      </c>
      <c r="CC48" t="str">
        <f t="shared" si="38"/>
        <v/>
      </c>
      <c r="CD48" t="str">
        <f t="shared" si="38"/>
        <v/>
      </c>
      <c r="CE48" t="str">
        <f t="shared" si="38"/>
        <v/>
      </c>
      <c r="CF48" s="30">
        <f t="shared" ca="1" si="38"/>
        <v>2.7846799729212484E-2</v>
      </c>
      <c r="CG48" t="str">
        <f t="shared" si="39"/>
        <v/>
      </c>
      <c r="CH48" t="str">
        <f t="shared" ca="1" si="39"/>
        <v/>
      </c>
      <c r="CI48" t="str">
        <f t="shared" si="39"/>
        <v/>
      </c>
      <c r="CJ48" t="str">
        <f t="shared" si="39"/>
        <v/>
      </c>
      <c r="CK48" t="str">
        <f t="shared" si="39"/>
        <v/>
      </c>
      <c r="CL48" t="str">
        <f t="shared" si="39"/>
        <v/>
      </c>
      <c r="CM48" t="str">
        <f t="shared" si="39"/>
        <v/>
      </c>
      <c r="CN48" t="str">
        <f t="shared" si="39"/>
        <v/>
      </c>
      <c r="CO48" t="str">
        <f t="shared" si="39"/>
        <v/>
      </c>
      <c r="CP48" s="30">
        <f t="shared" ca="1" si="39"/>
        <v>3.4256868046193055E-3</v>
      </c>
      <c r="CV48" s="31" t="str">
        <f t="shared" ca="1" si="29"/>
        <v/>
      </c>
      <c r="DE48" t="str">
        <f t="shared" ref="DE48:DE78" ca="1" si="49">IF(J48="","",IF(BV48="","",SQRT((SQRT((BB48-J48)^2))^2)))</f>
        <v/>
      </c>
      <c r="DU48" s="60" t="str">
        <f t="shared" ref="DU48:DU78" si="50">IF(AJ47&lt;$AJ$6,"",IF(AJ47&gt;$AJ$5,"",(10^-$AJ$4)*(AJ47-$AJ$6)/($AJ$5-AJ47)))</f>
        <v/>
      </c>
      <c r="DV48">
        <f t="shared" si="32"/>
        <v>1.7570155744984679E-4</v>
      </c>
      <c r="DW48" t="str">
        <f t="shared" si="32"/>
        <v/>
      </c>
      <c r="DX48" t="str">
        <f t="shared" si="32"/>
        <v/>
      </c>
      <c r="DY48" t="str">
        <f t="shared" si="32"/>
        <v/>
      </c>
      <c r="DZ48" t="str">
        <f t="shared" si="32"/>
        <v/>
      </c>
      <c r="EA48" t="str">
        <f t="shared" si="32"/>
        <v/>
      </c>
      <c r="EB48" t="str">
        <f t="shared" si="32"/>
        <v/>
      </c>
      <c r="EC48" t="str">
        <f t="shared" si="32"/>
        <v/>
      </c>
      <c r="ED48"/>
    </row>
    <row r="49" spans="1:164">
      <c r="B49">
        <v>35</v>
      </c>
      <c r="C49">
        <f t="shared" si="0"/>
        <v>21.171875</v>
      </c>
      <c r="D49" s="26">
        <v>3.6425000000000001</v>
      </c>
      <c r="E49" s="26"/>
      <c r="F49">
        <f t="shared" si="47"/>
        <v>3.6422106350000001</v>
      </c>
      <c r="G49" t="str">
        <f t="shared" ca="1" si="1"/>
        <v/>
      </c>
      <c r="H49" t="str">
        <f t="shared" ca="1" si="2"/>
        <v/>
      </c>
      <c r="I49" t="str">
        <f t="shared" ca="1" si="46"/>
        <v/>
      </c>
      <c r="J49" t="str">
        <f t="shared" ca="1" si="34"/>
        <v/>
      </c>
      <c r="K49" t="str">
        <f t="shared" ca="1" si="35"/>
        <v/>
      </c>
      <c r="L49">
        <f t="shared" si="6"/>
        <v>4.5121711661855836E-2</v>
      </c>
      <c r="M49">
        <f t="shared" si="7"/>
        <v>0.82813579210118771</v>
      </c>
      <c r="N49" s="12">
        <v>2.8936499999999998E-4</v>
      </c>
      <c r="P49">
        <v>6.3604831810000002</v>
      </c>
      <c r="R49">
        <v>8.3337699999999995</v>
      </c>
      <c r="AH49">
        <f t="shared" si="8"/>
        <v>2.8936499999999998E-4</v>
      </c>
      <c r="AI49">
        <f t="shared" si="9"/>
        <v>0</v>
      </c>
      <c r="AJ49">
        <f t="shared" si="10"/>
        <v>6.3601938159999998</v>
      </c>
      <c r="AK49">
        <f t="shared" si="11"/>
        <v>8.333480634999999</v>
      </c>
      <c r="AL49">
        <f t="shared" si="12"/>
        <v>-2.8936499999999998E-4</v>
      </c>
      <c r="AM49">
        <f t="shared" si="13"/>
        <v>-2.8936499999999998E-4</v>
      </c>
      <c r="AN49">
        <f t="shared" si="14"/>
        <v>-2.8936499999999998E-4</v>
      </c>
      <c r="AO49">
        <f t="shared" si="15"/>
        <v>-2.8936499999999998E-4</v>
      </c>
      <c r="AP49">
        <f t="shared" si="16"/>
        <v>-2.8936499999999998E-4</v>
      </c>
      <c r="AQ49">
        <f t="shared" si="17"/>
        <v>-2.8936499999999998E-4</v>
      </c>
      <c r="AR49">
        <f t="shared" si="18"/>
        <v>-2.8936499999999998E-4</v>
      </c>
      <c r="AS49" t="str">
        <f t="shared" si="43"/>
        <v/>
      </c>
      <c r="AT49">
        <f t="shared" si="43"/>
        <v>4.6276779382183726</v>
      </c>
      <c r="AU49" t="str">
        <f t="shared" si="43"/>
        <v/>
      </c>
      <c r="AV49" t="str">
        <f t="shared" si="40"/>
        <v/>
      </c>
      <c r="AW49" t="str">
        <f t="shared" si="40"/>
        <v/>
      </c>
      <c r="AX49" t="str">
        <f t="shared" si="40"/>
        <v/>
      </c>
      <c r="AY49" t="str">
        <f t="shared" si="40"/>
        <v/>
      </c>
      <c r="AZ49" t="str">
        <f t="shared" si="40"/>
        <v/>
      </c>
      <c r="BA49" t="str">
        <f t="shared" si="40"/>
        <v/>
      </c>
      <c r="BB49" s="30">
        <f t="shared" si="48"/>
        <v>4.3660029509708203</v>
      </c>
      <c r="BC49" t="str">
        <f t="shared" si="44"/>
        <v/>
      </c>
      <c r="BD49">
        <f t="shared" ca="1" si="44"/>
        <v>0.60371809206902027</v>
      </c>
      <c r="BE49" t="str">
        <f t="shared" si="44"/>
        <v/>
      </c>
      <c r="BF49" t="str">
        <f t="shared" si="41"/>
        <v/>
      </c>
      <c r="BG49" t="str">
        <f t="shared" si="41"/>
        <v/>
      </c>
      <c r="BH49" t="str">
        <f t="shared" si="41"/>
        <v/>
      </c>
      <c r="BI49" t="str">
        <f t="shared" si="41"/>
        <v/>
      </c>
      <c r="BJ49" t="str">
        <f t="shared" si="41"/>
        <v/>
      </c>
      <c r="BK49" t="str">
        <f t="shared" si="41"/>
        <v/>
      </c>
      <c r="BL49" s="30">
        <f t="shared" ca="1" si="28"/>
        <v>0.58536988217875718</v>
      </c>
      <c r="BM49" t="str">
        <f t="shared" si="45"/>
        <v/>
      </c>
      <c r="BN49" t="str">
        <f t="shared" ca="1" si="45"/>
        <v/>
      </c>
      <c r="BO49" t="str">
        <f t="shared" si="45"/>
        <v/>
      </c>
      <c r="BP49" t="str">
        <f t="shared" si="42"/>
        <v/>
      </c>
      <c r="BQ49" t="str">
        <f t="shared" si="42"/>
        <v/>
      </c>
      <c r="BR49" t="str">
        <f t="shared" si="42"/>
        <v/>
      </c>
      <c r="BS49" t="str">
        <f t="shared" si="42"/>
        <v/>
      </c>
      <c r="BT49" t="str">
        <f t="shared" si="42"/>
        <v/>
      </c>
      <c r="BU49" t="str">
        <f t="shared" si="42"/>
        <v/>
      </c>
      <c r="BV49" s="30" t="str">
        <f t="shared" ca="1" si="22"/>
        <v/>
      </c>
      <c r="BW49" t="str">
        <f t="shared" si="38"/>
        <v/>
      </c>
      <c r="BX49" t="str">
        <f t="shared" ca="1" si="38"/>
        <v/>
      </c>
      <c r="BY49" t="str">
        <f t="shared" si="38"/>
        <v/>
      </c>
      <c r="BZ49" t="str">
        <f t="shared" si="38"/>
        <v/>
      </c>
      <c r="CA49" t="str">
        <f t="shared" si="38"/>
        <v/>
      </c>
      <c r="CB49" t="str">
        <f t="shared" si="38"/>
        <v/>
      </c>
      <c r="CC49" t="str">
        <f t="shared" si="38"/>
        <v/>
      </c>
      <c r="CD49" t="str">
        <f t="shared" si="38"/>
        <v/>
      </c>
      <c r="CE49" t="str">
        <f t="shared" si="38"/>
        <v/>
      </c>
      <c r="CF49" s="30" t="str">
        <f t="shared" ca="1" si="38"/>
        <v/>
      </c>
      <c r="CG49" t="str">
        <f t="shared" si="39"/>
        <v/>
      </c>
      <c r="CH49" t="str">
        <f t="shared" ca="1" si="39"/>
        <v/>
      </c>
      <c r="CI49" t="str">
        <f t="shared" si="39"/>
        <v/>
      </c>
      <c r="CJ49" t="str">
        <f t="shared" si="39"/>
        <v/>
      </c>
      <c r="CK49" t="str">
        <f t="shared" si="39"/>
        <v/>
      </c>
      <c r="CL49" t="str">
        <f t="shared" si="39"/>
        <v/>
      </c>
      <c r="CM49" t="str">
        <f t="shared" si="39"/>
        <v/>
      </c>
      <c r="CN49" t="str">
        <f t="shared" si="39"/>
        <v/>
      </c>
      <c r="CO49" t="str">
        <f t="shared" si="39"/>
        <v/>
      </c>
      <c r="CP49" s="30" t="str">
        <f t="shared" ca="1" si="39"/>
        <v/>
      </c>
      <c r="CV49" s="31" t="str">
        <f t="shared" ca="1" si="29"/>
        <v/>
      </c>
      <c r="DE49" t="str">
        <f t="shared" ca="1" si="49"/>
        <v/>
      </c>
      <c r="DU49" s="60" t="str">
        <f t="shared" si="50"/>
        <v/>
      </c>
      <c r="DV49">
        <f t="shared" si="32"/>
        <v>1.2171166185583771E-4</v>
      </c>
      <c r="DW49" t="str">
        <f t="shared" si="32"/>
        <v/>
      </c>
      <c r="DX49" t="str">
        <f t="shared" si="32"/>
        <v/>
      </c>
      <c r="DY49" t="str">
        <f t="shared" si="32"/>
        <v/>
      </c>
      <c r="DZ49" t="str">
        <f t="shared" si="32"/>
        <v/>
      </c>
      <c r="EA49" t="str">
        <f t="shared" si="32"/>
        <v/>
      </c>
      <c r="EB49" t="str">
        <f t="shared" si="32"/>
        <v/>
      </c>
      <c r="EC49" t="str">
        <f t="shared" si="32"/>
        <v/>
      </c>
      <c r="ED49"/>
    </row>
    <row r="50" spans="1:164">
      <c r="B50">
        <v>36</v>
      </c>
      <c r="C50">
        <f t="shared" si="0"/>
        <v>21.640625</v>
      </c>
      <c r="D50" s="26">
        <v>3.6415500000000001</v>
      </c>
      <c r="E50" s="26"/>
      <c r="F50">
        <f t="shared" si="47"/>
        <v>3.6416800330000001</v>
      </c>
      <c r="G50" t="str">
        <f t="shared" si="1"/>
        <v/>
      </c>
      <c r="H50" t="str">
        <f t="shared" si="2"/>
        <v/>
      </c>
      <c r="I50" t="str">
        <f t="shared" si="46"/>
        <v/>
      </c>
      <c r="J50" t="str">
        <f t="shared" si="34"/>
        <v/>
      </c>
      <c r="K50" t="str">
        <f t="shared" si="35"/>
        <v/>
      </c>
      <c r="L50">
        <f t="shared" si="6"/>
        <v>4.5109098616802706E-2</v>
      </c>
      <c r="M50">
        <f t="shared" si="7"/>
        <v>0.82814701439633742</v>
      </c>
      <c r="N50" s="12">
        <v>-1.3003299999999999E-4</v>
      </c>
      <c r="P50">
        <v>6.3609445100000004</v>
      </c>
      <c r="R50">
        <v>8.3328299999999995</v>
      </c>
      <c r="AH50">
        <f t="shared" si="8"/>
        <v>-1.3003299999999999E-4</v>
      </c>
      <c r="AI50">
        <f t="shared" si="9"/>
        <v>0</v>
      </c>
      <c r="AJ50">
        <f t="shared" si="10"/>
        <v>6.361074543</v>
      </c>
      <c r="AK50">
        <f t="shared" si="11"/>
        <v>8.3329600329999991</v>
      </c>
      <c r="AL50">
        <f t="shared" si="12"/>
        <v>1.3003299999999999E-4</v>
      </c>
      <c r="AM50">
        <f t="shared" si="13"/>
        <v>1.3003299999999999E-4</v>
      </c>
      <c r="AN50">
        <f t="shared" si="14"/>
        <v>1.3003299999999999E-4</v>
      </c>
      <c r="AO50">
        <f t="shared" si="15"/>
        <v>1.3003299999999999E-4</v>
      </c>
      <c r="AP50">
        <f t="shared" si="16"/>
        <v>1.3003299999999999E-4</v>
      </c>
      <c r="AQ50">
        <f t="shared" si="17"/>
        <v>1.3003299999999999E-4</v>
      </c>
      <c r="AR50">
        <f t="shared" si="18"/>
        <v>1.3003299999999999E-4</v>
      </c>
      <c r="AS50" t="str">
        <f t="shared" si="43"/>
        <v/>
      </c>
      <c r="AT50" t="str">
        <f t="shared" si="43"/>
        <v/>
      </c>
      <c r="AU50" t="str">
        <f t="shared" si="43"/>
        <v/>
      </c>
      <c r="AV50" t="str">
        <f t="shared" si="40"/>
        <v/>
      </c>
      <c r="AW50" t="str">
        <f t="shared" si="40"/>
        <v/>
      </c>
      <c r="AX50" t="str">
        <f t="shared" si="40"/>
        <v/>
      </c>
      <c r="AY50" t="str">
        <f t="shared" si="40"/>
        <v/>
      </c>
      <c r="AZ50" t="str">
        <f t="shared" si="40"/>
        <v/>
      </c>
      <c r="BA50" t="str">
        <f t="shared" si="40"/>
        <v/>
      </c>
      <c r="BB50" s="30" t="str">
        <f t="shared" si="48"/>
        <v/>
      </c>
      <c r="BC50" t="str">
        <f t="shared" si="44"/>
        <v/>
      </c>
      <c r="BD50" t="str">
        <f t="shared" si="44"/>
        <v/>
      </c>
      <c r="BE50" t="str">
        <f t="shared" si="44"/>
        <v/>
      </c>
      <c r="BF50" t="str">
        <f t="shared" si="41"/>
        <v/>
      </c>
      <c r="BG50" t="str">
        <f t="shared" si="41"/>
        <v/>
      </c>
      <c r="BH50" t="str">
        <f t="shared" si="41"/>
        <v/>
      </c>
      <c r="BI50" t="str">
        <f t="shared" si="41"/>
        <v/>
      </c>
      <c r="BJ50" t="str">
        <f t="shared" si="41"/>
        <v/>
      </c>
      <c r="BK50" t="str">
        <f t="shared" si="41"/>
        <v/>
      </c>
      <c r="BL50" s="30" t="str">
        <f t="shared" si="28"/>
        <v/>
      </c>
      <c r="BM50" t="str">
        <f t="shared" si="45"/>
        <v/>
      </c>
      <c r="BN50" t="str">
        <f t="shared" si="45"/>
        <v/>
      </c>
      <c r="BO50" t="str">
        <f t="shared" si="45"/>
        <v/>
      </c>
      <c r="BP50" t="str">
        <f t="shared" si="42"/>
        <v/>
      </c>
      <c r="BQ50" t="str">
        <f t="shared" si="42"/>
        <v/>
      </c>
      <c r="BR50" t="str">
        <f t="shared" si="42"/>
        <v/>
      </c>
      <c r="BS50" t="str">
        <f t="shared" si="42"/>
        <v/>
      </c>
      <c r="BT50" t="str">
        <f t="shared" si="42"/>
        <v/>
      </c>
      <c r="BU50" t="str">
        <f t="shared" si="42"/>
        <v/>
      </c>
      <c r="BV50" s="30" t="str">
        <f t="shared" si="22"/>
        <v/>
      </c>
      <c r="BW50" t="str">
        <f t="shared" si="38"/>
        <v/>
      </c>
      <c r="BX50" t="str">
        <f t="shared" si="38"/>
        <v/>
      </c>
      <c r="BY50" t="str">
        <f t="shared" si="38"/>
        <v/>
      </c>
      <c r="BZ50" t="str">
        <f t="shared" si="38"/>
        <v/>
      </c>
      <c r="CA50" t="str">
        <f t="shared" si="38"/>
        <v/>
      </c>
      <c r="CB50" t="str">
        <f t="shared" si="38"/>
        <v/>
      </c>
      <c r="CC50" t="str">
        <f t="shared" si="38"/>
        <v/>
      </c>
      <c r="CD50" t="str">
        <f t="shared" si="38"/>
        <v/>
      </c>
      <c r="CE50" t="str">
        <f t="shared" si="38"/>
        <v/>
      </c>
      <c r="CF50" s="30" t="str">
        <f t="shared" si="38"/>
        <v/>
      </c>
      <c r="CG50" t="str">
        <f t="shared" si="39"/>
        <v/>
      </c>
      <c r="CH50" t="str">
        <f t="shared" si="39"/>
        <v/>
      </c>
      <c r="CI50" t="str">
        <f t="shared" si="39"/>
        <v/>
      </c>
      <c r="CJ50" t="str">
        <f t="shared" si="39"/>
        <v/>
      </c>
      <c r="CK50" t="str">
        <f t="shared" si="39"/>
        <v/>
      </c>
      <c r="CL50" t="str">
        <f t="shared" si="39"/>
        <v/>
      </c>
      <c r="CM50" t="str">
        <f t="shared" si="39"/>
        <v/>
      </c>
      <c r="CN50" t="str">
        <f t="shared" si="39"/>
        <v/>
      </c>
      <c r="CO50" t="str">
        <f t="shared" si="39"/>
        <v/>
      </c>
      <c r="CP50" s="30" t="str">
        <f t="shared" si="39"/>
        <v/>
      </c>
      <c r="CV50" s="31" t="str">
        <f t="shared" si="29"/>
        <v/>
      </c>
      <c r="DE50" t="str">
        <f t="shared" si="49"/>
        <v/>
      </c>
      <c r="DU50" s="60" t="str">
        <f t="shared" si="50"/>
        <v/>
      </c>
      <c r="DV50">
        <f t="shared" si="32"/>
        <v>1.0909861680270809E-4</v>
      </c>
      <c r="DW50" t="str">
        <f t="shared" si="32"/>
        <v/>
      </c>
      <c r="DX50" t="str">
        <f t="shared" si="32"/>
        <v/>
      </c>
      <c r="DY50" t="str">
        <f t="shared" si="32"/>
        <v/>
      </c>
      <c r="DZ50" t="str">
        <f t="shared" si="32"/>
        <v/>
      </c>
      <c r="EA50" t="str">
        <f t="shared" si="32"/>
        <v/>
      </c>
      <c r="EB50" t="str">
        <f t="shared" si="32"/>
        <v/>
      </c>
      <c r="EC50" t="str">
        <f t="shared" si="32"/>
        <v/>
      </c>
      <c r="ED50"/>
    </row>
    <row r="51" spans="1:164">
      <c r="A51" s="2"/>
      <c r="B51">
        <v>37</v>
      </c>
      <c r="C51">
        <f t="shared" si="0"/>
        <v>22.109375</v>
      </c>
      <c r="D51" s="26">
        <v>3.6410999999999998</v>
      </c>
      <c r="E51" s="26"/>
      <c r="F51">
        <f t="shared" si="47"/>
        <v>3.6410235738999996</v>
      </c>
      <c r="G51" t="str">
        <f t="shared" si="1"/>
        <v/>
      </c>
      <c r="H51" t="str">
        <f t="shared" si="2"/>
        <v/>
      </c>
      <c r="I51" t="str">
        <f t="shared" si="46"/>
        <v/>
      </c>
      <c r="J51" t="str">
        <f t="shared" si="34"/>
        <v/>
      </c>
      <c r="K51" t="str">
        <f t="shared" si="35"/>
        <v/>
      </c>
      <c r="L51">
        <f t="shared" si="6"/>
        <v>4.5074538640285634E-2</v>
      </c>
      <c r="M51">
        <f t="shared" si="7"/>
        <v>0.82817778033064071</v>
      </c>
      <c r="N51" s="12">
        <v>7.6426099999999997E-5</v>
      </c>
      <c r="P51">
        <v>6.3610567600000003</v>
      </c>
      <c r="R51">
        <v>8.3316099999999995</v>
      </c>
      <c r="AH51">
        <f t="shared" si="8"/>
        <v>7.6426099999999997E-5</v>
      </c>
      <c r="AI51">
        <f t="shared" si="9"/>
        <v>0</v>
      </c>
      <c r="AJ51">
        <f t="shared" si="10"/>
        <v>6.3609803339000006</v>
      </c>
      <c r="AK51">
        <f t="shared" si="11"/>
        <v>8.3315335738999998</v>
      </c>
      <c r="AL51">
        <f t="shared" si="12"/>
        <v>-7.6426099999999997E-5</v>
      </c>
      <c r="AM51">
        <f t="shared" si="13"/>
        <v>-7.6426099999999997E-5</v>
      </c>
      <c r="AN51">
        <f t="shared" si="14"/>
        <v>-7.6426099999999997E-5</v>
      </c>
      <c r="AO51">
        <f t="shared" si="15"/>
        <v>-7.6426099999999997E-5</v>
      </c>
      <c r="AP51">
        <f t="shared" si="16"/>
        <v>-7.6426099999999997E-5</v>
      </c>
      <c r="AQ51">
        <f t="shared" si="17"/>
        <v>-7.6426099999999997E-5</v>
      </c>
      <c r="AR51">
        <f t="shared" si="18"/>
        <v>-7.6426099999999997E-5</v>
      </c>
      <c r="AS51" t="str">
        <f t="shared" si="43"/>
        <v/>
      </c>
      <c r="AT51" t="str">
        <f t="shared" si="43"/>
        <v/>
      </c>
      <c r="AU51" t="str">
        <f t="shared" si="43"/>
        <v/>
      </c>
      <c r="AV51" t="str">
        <f t="shared" si="40"/>
        <v/>
      </c>
      <c r="AW51" t="str">
        <f t="shared" si="40"/>
        <v/>
      </c>
      <c r="AX51" t="str">
        <f t="shared" si="40"/>
        <v/>
      </c>
      <c r="AY51" t="str">
        <f t="shared" si="40"/>
        <v/>
      </c>
      <c r="AZ51" t="str">
        <f t="shared" si="40"/>
        <v/>
      </c>
      <c r="BA51" t="str">
        <f t="shared" si="40"/>
        <v/>
      </c>
      <c r="BB51" s="30" t="str">
        <f t="shared" si="48"/>
        <v/>
      </c>
      <c r="BC51" t="str">
        <f t="shared" si="44"/>
        <v/>
      </c>
      <c r="BD51" t="str">
        <f t="shared" si="44"/>
        <v/>
      </c>
      <c r="BE51" t="str">
        <f t="shared" si="44"/>
        <v/>
      </c>
      <c r="BF51" t="str">
        <f t="shared" si="41"/>
        <v/>
      </c>
      <c r="BG51" t="str">
        <f t="shared" si="41"/>
        <v/>
      </c>
      <c r="BH51" t="str">
        <f t="shared" si="41"/>
        <v/>
      </c>
      <c r="BI51" t="str">
        <f t="shared" si="41"/>
        <v/>
      </c>
      <c r="BJ51" t="str">
        <f t="shared" si="41"/>
        <v/>
      </c>
      <c r="BK51" t="str">
        <f t="shared" si="41"/>
        <v/>
      </c>
      <c r="BL51" s="30" t="str">
        <f t="shared" si="28"/>
        <v/>
      </c>
      <c r="BM51" t="str">
        <f t="shared" si="45"/>
        <v/>
      </c>
      <c r="BN51" t="str">
        <f t="shared" si="45"/>
        <v/>
      </c>
      <c r="BO51" t="str">
        <f t="shared" si="45"/>
        <v/>
      </c>
      <c r="BP51" t="str">
        <f t="shared" si="42"/>
        <v/>
      </c>
      <c r="BQ51" t="str">
        <f t="shared" si="42"/>
        <v/>
      </c>
      <c r="BR51" t="str">
        <f t="shared" si="42"/>
        <v/>
      </c>
      <c r="BS51" t="str">
        <f t="shared" si="42"/>
        <v/>
      </c>
      <c r="BT51" t="str">
        <f t="shared" si="42"/>
        <v/>
      </c>
      <c r="BU51" t="str">
        <f t="shared" si="42"/>
        <v/>
      </c>
      <c r="BV51" s="30" t="str">
        <f t="shared" si="22"/>
        <v/>
      </c>
      <c r="BW51" t="str">
        <f t="shared" si="38"/>
        <v/>
      </c>
      <c r="BX51" t="str">
        <f t="shared" si="38"/>
        <v/>
      </c>
      <c r="BY51" t="str">
        <f t="shared" si="38"/>
        <v/>
      </c>
      <c r="BZ51" t="str">
        <f t="shared" si="38"/>
        <v/>
      </c>
      <c r="CA51" t="str">
        <f t="shared" si="38"/>
        <v/>
      </c>
      <c r="CB51" t="str">
        <f t="shared" si="38"/>
        <v/>
      </c>
      <c r="CC51" t="str">
        <f t="shared" si="38"/>
        <v/>
      </c>
      <c r="CD51" t="str">
        <f t="shared" si="38"/>
        <v/>
      </c>
      <c r="CE51" t="str">
        <f t="shared" si="38"/>
        <v/>
      </c>
      <c r="CF51" s="30" t="str">
        <f t="shared" si="38"/>
        <v/>
      </c>
      <c r="CG51" t="str">
        <f t="shared" si="39"/>
        <v/>
      </c>
      <c r="CH51" t="str">
        <f t="shared" si="39"/>
        <v/>
      </c>
      <c r="CI51" t="str">
        <f t="shared" si="39"/>
        <v/>
      </c>
      <c r="CJ51" t="str">
        <f t="shared" si="39"/>
        <v/>
      </c>
      <c r="CK51" t="str">
        <f t="shared" si="39"/>
        <v/>
      </c>
      <c r="CL51" t="str">
        <f t="shared" si="39"/>
        <v/>
      </c>
      <c r="CM51" t="str">
        <f t="shared" si="39"/>
        <v/>
      </c>
      <c r="CN51" t="str">
        <f t="shared" si="39"/>
        <v/>
      </c>
      <c r="CO51" t="str">
        <f t="shared" si="39"/>
        <v/>
      </c>
      <c r="CP51" s="30" t="str">
        <f t="shared" si="39"/>
        <v/>
      </c>
      <c r="CV51" s="31" t="str">
        <f t="shared" si="29"/>
        <v/>
      </c>
      <c r="DE51" t="str">
        <f t="shared" si="49"/>
        <v/>
      </c>
      <c r="DU51" s="60" t="str">
        <f t="shared" si="50"/>
        <v/>
      </c>
      <c r="DV51">
        <f t="shared" si="32"/>
        <v>7.4538640285637088E-5</v>
      </c>
      <c r="DW51" t="str">
        <f t="shared" si="32"/>
        <v/>
      </c>
      <c r="DX51" t="str">
        <f t="shared" si="32"/>
        <v/>
      </c>
      <c r="DY51" t="str">
        <f t="shared" si="32"/>
        <v/>
      </c>
      <c r="DZ51" t="str">
        <f t="shared" si="32"/>
        <v/>
      </c>
      <c r="EA51" t="str">
        <f t="shared" si="32"/>
        <v/>
      </c>
      <c r="EB51" t="str">
        <f t="shared" si="32"/>
        <v/>
      </c>
      <c r="EC51" t="str">
        <f t="shared" si="32"/>
        <v/>
      </c>
      <c r="ED51"/>
    </row>
    <row r="52" spans="1:164">
      <c r="A52" s="2"/>
      <c r="B52">
        <v>38</v>
      </c>
      <c r="C52">
        <f t="shared" si="0"/>
        <v>22.578125</v>
      </c>
      <c r="D52" s="26">
        <v>3.6392600000000002</v>
      </c>
      <c r="E52" s="26"/>
      <c r="F52">
        <f t="shared" si="47"/>
        <v>3.639391292</v>
      </c>
      <c r="G52" t="str">
        <f t="shared" si="1"/>
        <v/>
      </c>
      <c r="H52" t="str">
        <f t="shared" si="2"/>
        <v/>
      </c>
      <c r="I52" t="str">
        <f t="shared" si="46"/>
        <v/>
      </c>
      <c r="J52" t="str">
        <f t="shared" si="34"/>
        <v/>
      </c>
      <c r="K52" t="str">
        <f t="shared" si="35"/>
        <v/>
      </c>
      <c r="L52">
        <f t="shared" si="6"/>
        <v>4.5035961140886913E-2</v>
      </c>
      <c r="M52">
        <f t="shared" si="7"/>
        <v>0.82821215156831207</v>
      </c>
      <c r="N52" s="12">
        <v>-1.31292E-4</v>
      </c>
      <c r="P52">
        <v>6.3600694070000001</v>
      </c>
      <c r="R52">
        <v>8.3298100000000002</v>
      </c>
      <c r="AH52">
        <f t="shared" si="8"/>
        <v>-1.31292E-4</v>
      </c>
      <c r="AI52">
        <f t="shared" si="9"/>
        <v>0</v>
      </c>
      <c r="AJ52">
        <f t="shared" si="10"/>
        <v>6.360200699</v>
      </c>
      <c r="AK52">
        <f t="shared" si="11"/>
        <v>8.3299412920000009</v>
      </c>
      <c r="AL52">
        <f t="shared" si="12"/>
        <v>1.31292E-4</v>
      </c>
      <c r="AM52">
        <f t="shared" si="13"/>
        <v>1.31292E-4</v>
      </c>
      <c r="AN52">
        <f t="shared" si="14"/>
        <v>1.31292E-4</v>
      </c>
      <c r="AO52">
        <f t="shared" si="15"/>
        <v>1.31292E-4</v>
      </c>
      <c r="AP52">
        <f t="shared" si="16"/>
        <v>1.31292E-4</v>
      </c>
      <c r="AQ52">
        <f t="shared" si="17"/>
        <v>1.31292E-4</v>
      </c>
      <c r="AR52">
        <f t="shared" si="18"/>
        <v>1.31292E-4</v>
      </c>
      <c r="AS52" t="str">
        <f t="shared" si="43"/>
        <v/>
      </c>
      <c r="AT52" t="str">
        <f t="shared" si="43"/>
        <v/>
      </c>
      <c r="AU52" t="str">
        <f t="shared" si="43"/>
        <v/>
      </c>
      <c r="AV52" t="str">
        <f t="shared" si="40"/>
        <v/>
      </c>
      <c r="AW52" t="str">
        <f t="shared" si="40"/>
        <v/>
      </c>
      <c r="AX52" t="str">
        <f t="shared" si="40"/>
        <v/>
      </c>
      <c r="AY52" t="str">
        <f t="shared" si="40"/>
        <v/>
      </c>
      <c r="AZ52" t="str">
        <f t="shared" si="40"/>
        <v/>
      </c>
      <c r="BA52" t="str">
        <f t="shared" si="40"/>
        <v/>
      </c>
      <c r="BB52" s="30" t="str">
        <f t="shared" si="48"/>
        <v/>
      </c>
      <c r="BC52" t="str">
        <f t="shared" si="44"/>
        <v/>
      </c>
      <c r="BD52" t="str">
        <f t="shared" si="44"/>
        <v/>
      </c>
      <c r="BE52" t="str">
        <f t="shared" si="44"/>
        <v/>
      </c>
      <c r="BF52" t="str">
        <f t="shared" si="41"/>
        <v/>
      </c>
      <c r="BG52" t="str">
        <f t="shared" si="41"/>
        <v/>
      </c>
      <c r="BH52" t="str">
        <f t="shared" si="41"/>
        <v/>
      </c>
      <c r="BI52" t="str">
        <f t="shared" si="41"/>
        <v/>
      </c>
      <c r="BJ52" t="str">
        <f t="shared" si="41"/>
        <v/>
      </c>
      <c r="BK52" t="str">
        <f t="shared" si="41"/>
        <v/>
      </c>
      <c r="BL52" s="30" t="str">
        <f t="shared" si="28"/>
        <v/>
      </c>
      <c r="BM52" t="str">
        <f t="shared" si="45"/>
        <v/>
      </c>
      <c r="BN52" t="str">
        <f t="shared" si="45"/>
        <v/>
      </c>
      <c r="BO52" t="str">
        <f t="shared" si="45"/>
        <v/>
      </c>
      <c r="BP52" t="str">
        <f t="shared" si="42"/>
        <v/>
      </c>
      <c r="BQ52" t="str">
        <f t="shared" si="42"/>
        <v/>
      </c>
      <c r="BR52" t="str">
        <f t="shared" si="42"/>
        <v/>
      </c>
      <c r="BS52" t="str">
        <f t="shared" si="42"/>
        <v/>
      </c>
      <c r="BT52" t="str">
        <f t="shared" si="42"/>
        <v/>
      </c>
      <c r="BU52" t="str">
        <f t="shared" si="42"/>
        <v/>
      </c>
      <c r="BV52" s="30" t="str">
        <f t="shared" si="22"/>
        <v/>
      </c>
      <c r="BW52" t="str">
        <f t="shared" si="38"/>
        <v/>
      </c>
      <c r="BX52" t="str">
        <f t="shared" si="38"/>
        <v/>
      </c>
      <c r="BY52" t="str">
        <f t="shared" si="38"/>
        <v/>
      </c>
      <c r="BZ52" t="str">
        <f t="shared" si="38"/>
        <v/>
      </c>
      <c r="CA52" t="str">
        <f t="shared" si="38"/>
        <v/>
      </c>
      <c r="CB52" t="str">
        <f t="shared" si="38"/>
        <v/>
      </c>
      <c r="CC52" t="str">
        <f t="shared" si="38"/>
        <v/>
      </c>
      <c r="CD52" t="str">
        <f t="shared" si="38"/>
        <v/>
      </c>
      <c r="CE52" t="str">
        <f t="shared" si="38"/>
        <v/>
      </c>
      <c r="CF52" s="30" t="str">
        <f t="shared" si="38"/>
        <v/>
      </c>
      <c r="CG52" t="str">
        <f t="shared" si="39"/>
        <v/>
      </c>
      <c r="CH52" t="str">
        <f t="shared" si="39"/>
        <v/>
      </c>
      <c r="CI52" t="str">
        <f t="shared" si="39"/>
        <v/>
      </c>
      <c r="CJ52" t="str">
        <f t="shared" si="39"/>
        <v/>
      </c>
      <c r="CK52" t="str">
        <f t="shared" si="39"/>
        <v/>
      </c>
      <c r="CL52" t="str">
        <f t="shared" si="39"/>
        <v/>
      </c>
      <c r="CM52" t="str">
        <f t="shared" si="39"/>
        <v/>
      </c>
      <c r="CN52" t="str">
        <f t="shared" si="39"/>
        <v/>
      </c>
      <c r="CO52" t="str">
        <f t="shared" si="39"/>
        <v/>
      </c>
      <c r="CP52" s="30" t="str">
        <f t="shared" si="39"/>
        <v/>
      </c>
      <c r="CV52" s="31" t="str">
        <f t="shared" si="29"/>
        <v/>
      </c>
      <c r="DE52" t="str">
        <f t="shared" si="49"/>
        <v/>
      </c>
      <c r="DU52" s="60" t="str">
        <f t="shared" si="50"/>
        <v/>
      </c>
      <c r="DV52">
        <f t="shared" si="32"/>
        <v>3.5961140886917323E-5</v>
      </c>
      <c r="DW52" t="str">
        <f t="shared" si="32"/>
        <v/>
      </c>
      <c r="DX52" t="str">
        <f t="shared" si="32"/>
        <v/>
      </c>
      <c r="DY52" t="str">
        <f t="shared" si="32"/>
        <v/>
      </c>
      <c r="DZ52" t="str">
        <f t="shared" si="32"/>
        <v/>
      </c>
      <c r="EA52" t="str">
        <f t="shared" si="32"/>
        <v/>
      </c>
      <c r="EB52" t="str">
        <f t="shared" si="32"/>
        <v/>
      </c>
      <c r="EC52" t="str">
        <f t="shared" si="32"/>
        <v/>
      </c>
      <c r="ED52"/>
    </row>
    <row r="53" spans="1:164" s="32" customFormat="1">
      <c r="A53"/>
      <c r="B53">
        <v>39</v>
      </c>
      <c r="C53">
        <f t="shared" si="0"/>
        <v>23.046875</v>
      </c>
      <c r="D53" s="26">
        <v>3.6406200000000002</v>
      </c>
      <c r="E53" s="26"/>
      <c r="F53">
        <f t="shared" si="47"/>
        <v>3.6403190740000002</v>
      </c>
      <c r="G53" t="str">
        <f t="shared" si="1"/>
        <v/>
      </c>
      <c r="H53" t="str">
        <f>IF(B53&lt;$C$7,"",IF(B53&gt;$C$8,"",IF(SUM(BW53:CE53)&gt;0,(1/(SUM(BM53:BV53)))*SUM(BW53:CF53),"")))</f>
        <v/>
      </c>
      <c r="I53" t="str">
        <f>IF(B53&lt;$C$7,"",IF(B53&gt;$C$8,"",IF(SUM(BW53:CE53)&gt;0,(1/(SUM(BM53:BV53)))*SUM(CG53:CP53),"")))</f>
        <v/>
      </c>
      <c r="J53" t="str">
        <f>IF(B53&lt;$C$7,"",IF(B53&gt;$C$8,"",IF(SUM(BW53:CE53)&gt;0,(1/(SUM(BM53:BU53)))*SUM(BW53:CE53),"")))</f>
        <v/>
      </c>
      <c r="K53" t="str">
        <f>IF(B53&lt;$C$7,"",IF(B53&gt;$C$8,"",IF(SUM(BW53:CE53)&gt;0,(1/(SUM(BM53:BU53)))*SUM(CG53:CO53),"")))</f>
        <v/>
      </c>
      <c r="L53">
        <f t="shared" si="6"/>
        <v>4.5055289649629814E-2</v>
      </c>
      <c r="M53">
        <f t="shared" si="7"/>
        <v>0.82819492672097272</v>
      </c>
      <c r="N53" s="12">
        <v>3.0092600000000003E-4</v>
      </c>
      <c r="O53"/>
      <c r="P53">
        <v>6.3607279759999997</v>
      </c>
      <c r="Q53"/>
      <c r="R53">
        <v>8.3310399999999998</v>
      </c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 s="12">
        <f t="shared" si="8"/>
        <v>3.0092600000000003E-4</v>
      </c>
      <c r="AI53" s="12">
        <f t="shared" si="9"/>
        <v>0</v>
      </c>
      <c r="AJ53">
        <f t="shared" si="10"/>
        <v>6.3604270499999993</v>
      </c>
      <c r="AK53">
        <f t="shared" si="11"/>
        <v>8.3307390740000002</v>
      </c>
      <c r="AL53">
        <f t="shared" si="12"/>
        <v>-3.0092600000000003E-4</v>
      </c>
      <c r="AM53">
        <f t="shared" si="13"/>
        <v>-3.0092600000000003E-4</v>
      </c>
      <c r="AN53">
        <f t="shared" si="14"/>
        <v>-3.0092600000000003E-4</v>
      </c>
      <c r="AO53">
        <f t="shared" si="15"/>
        <v>-3.0092600000000003E-4</v>
      </c>
      <c r="AP53">
        <f t="shared" si="16"/>
        <v>-3.0092600000000003E-4</v>
      </c>
      <c r="AQ53">
        <f t="shared" si="17"/>
        <v>-3.0092600000000003E-4</v>
      </c>
      <c r="AR53">
        <f t="shared" si="18"/>
        <v>-3.0092600000000003E-4</v>
      </c>
      <c r="AS53" t="str">
        <f t="shared" si="43"/>
        <v/>
      </c>
      <c r="AT53" t="str">
        <f t="shared" si="43"/>
        <v/>
      </c>
      <c r="AU53" t="str">
        <f t="shared" si="43"/>
        <v/>
      </c>
      <c r="AV53" t="str">
        <f t="shared" si="40"/>
        <v/>
      </c>
      <c r="AW53" t="str">
        <f t="shared" si="40"/>
        <v/>
      </c>
      <c r="AX53" t="str">
        <f t="shared" si="40"/>
        <v/>
      </c>
      <c r="AY53" t="str">
        <f t="shared" si="40"/>
        <v/>
      </c>
      <c r="AZ53" t="str">
        <f t="shared" si="40"/>
        <v/>
      </c>
      <c r="BA53" t="str">
        <f t="shared" si="40"/>
        <v/>
      </c>
      <c r="BB53" s="30" t="str">
        <f t="shared" si="48"/>
        <v/>
      </c>
      <c r="BC53" t="str">
        <f t="shared" si="44"/>
        <v/>
      </c>
      <c r="BD53" t="str">
        <f t="shared" si="44"/>
        <v/>
      </c>
      <c r="BE53" t="str">
        <f t="shared" si="44"/>
        <v/>
      </c>
      <c r="BF53" t="str">
        <f t="shared" si="41"/>
        <v/>
      </c>
      <c r="BG53" t="str">
        <f t="shared" si="41"/>
        <v/>
      </c>
      <c r="BH53" t="str">
        <f t="shared" si="41"/>
        <v/>
      </c>
      <c r="BI53" t="str">
        <f t="shared" si="41"/>
        <v/>
      </c>
      <c r="BJ53" t="str">
        <f t="shared" si="41"/>
        <v/>
      </c>
      <c r="BK53" t="str">
        <f t="shared" si="41"/>
        <v/>
      </c>
      <c r="BL53" s="30" t="str">
        <f t="shared" si="28"/>
        <v/>
      </c>
      <c r="BM53" t="str">
        <f t="shared" si="45"/>
        <v/>
      </c>
      <c r="BN53" t="str">
        <f t="shared" si="45"/>
        <v/>
      </c>
      <c r="BO53" t="str">
        <f t="shared" si="45"/>
        <v/>
      </c>
      <c r="BP53" t="str">
        <f t="shared" si="42"/>
        <v/>
      </c>
      <c r="BQ53" t="str">
        <f t="shared" si="42"/>
        <v/>
      </c>
      <c r="BR53" t="str">
        <f t="shared" si="42"/>
        <v/>
      </c>
      <c r="BS53" t="str">
        <f t="shared" si="42"/>
        <v/>
      </c>
      <c r="BT53" t="str">
        <f t="shared" si="42"/>
        <v/>
      </c>
      <c r="BU53" t="str">
        <f t="shared" si="42"/>
        <v/>
      </c>
      <c r="BV53" s="30" t="str">
        <f t="shared" si="22"/>
        <v/>
      </c>
      <c r="BW53" t="str">
        <f t="shared" si="38"/>
        <v/>
      </c>
      <c r="BX53" t="str">
        <f t="shared" si="38"/>
        <v/>
      </c>
      <c r="BY53" t="str">
        <f t="shared" si="38"/>
        <v/>
      </c>
      <c r="BZ53" t="str">
        <f t="shared" si="38"/>
        <v/>
      </c>
      <c r="CA53" t="str">
        <f t="shared" si="38"/>
        <v/>
      </c>
      <c r="CB53" t="str">
        <f t="shared" si="38"/>
        <v/>
      </c>
      <c r="CC53" t="str">
        <f t="shared" si="38"/>
        <v/>
      </c>
      <c r="CD53" t="str">
        <f t="shared" si="38"/>
        <v/>
      </c>
      <c r="CE53" t="str">
        <f t="shared" si="38"/>
        <v/>
      </c>
      <c r="CF53" s="30" t="str">
        <f t="shared" si="38"/>
        <v/>
      </c>
      <c r="CG53" t="str">
        <f t="shared" si="39"/>
        <v/>
      </c>
      <c r="CH53" t="str">
        <f t="shared" si="39"/>
        <v/>
      </c>
      <c r="CI53" t="str">
        <f t="shared" si="39"/>
        <v/>
      </c>
      <c r="CJ53" t="str">
        <f t="shared" si="39"/>
        <v/>
      </c>
      <c r="CK53" t="str">
        <f t="shared" si="39"/>
        <v/>
      </c>
      <c r="CL53" t="str">
        <f t="shared" si="39"/>
        <v/>
      </c>
      <c r="CM53" t="str">
        <f t="shared" si="39"/>
        <v/>
      </c>
      <c r="CN53" t="str">
        <f t="shared" si="39"/>
        <v/>
      </c>
      <c r="CO53" t="str">
        <f t="shared" si="39"/>
        <v/>
      </c>
      <c r="CP53" s="30" t="str">
        <f t="shared" si="39"/>
        <v/>
      </c>
      <c r="CQ53"/>
      <c r="CR53"/>
      <c r="CS53"/>
      <c r="CT53"/>
      <c r="CU53"/>
      <c r="CV53" s="31" t="str">
        <f t="shared" si="29"/>
        <v/>
      </c>
      <c r="CW53" s="31"/>
      <c r="CX53" s="31"/>
      <c r="CY53"/>
      <c r="CZ53"/>
      <c r="DA53"/>
      <c r="DB53"/>
      <c r="DC53"/>
      <c r="DD53"/>
      <c r="DE53" t="str">
        <f t="shared" si="49"/>
        <v/>
      </c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 s="60" t="str">
        <f t="shared" si="50"/>
        <v/>
      </c>
      <c r="DV53">
        <f t="shared" si="32"/>
        <v>5.5289649629813443E-5</v>
      </c>
      <c r="DW53" t="str">
        <f t="shared" si="32"/>
        <v/>
      </c>
      <c r="DX53" t="str">
        <f t="shared" si="32"/>
        <v/>
      </c>
      <c r="DY53" t="str">
        <f t="shared" si="32"/>
        <v/>
      </c>
      <c r="DZ53" t="str">
        <f t="shared" si="32"/>
        <v/>
      </c>
      <c r="EA53" t="str">
        <f t="shared" si="32"/>
        <v/>
      </c>
      <c r="EB53" t="str">
        <f t="shared" si="32"/>
        <v/>
      </c>
      <c r="EC53" t="str">
        <f t="shared" si="32"/>
        <v/>
      </c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</row>
    <row r="54" spans="1:164" s="32" customFormat="1">
      <c r="A54"/>
      <c r="B54">
        <v>40</v>
      </c>
      <c r="C54">
        <f t="shared" si="0"/>
        <v>23.515625</v>
      </c>
      <c r="D54" s="26">
        <v>3.6391399999999998</v>
      </c>
      <c r="E54" s="26"/>
      <c r="F54">
        <f t="shared" si="47"/>
        <v>3.6384408309999996</v>
      </c>
      <c r="G54" t="str">
        <f t="shared" si="1"/>
        <v/>
      </c>
      <c r="H54" t="str">
        <f>IF(B54&lt;$C$7,"",IF(B54&gt;$C$8,"",IF(SUM(BW54:CE54)&gt;0,(1/(SUM(BM54:BV54)))*SUM(BW54:CF54),"")))</f>
        <v/>
      </c>
      <c r="I54" t="str">
        <f t="shared" ref="I54:I78" si="51">IF(B54&lt;$C$7,"",IF(B54&gt;$C$8,"",IF(SUM(BW54:CE54)&gt;0,(1/(SUM(BM54:BV54)))*SUM(CG54:CP54),"")))</f>
        <v/>
      </c>
      <c r="J54" t="str">
        <f t="shared" ref="J54:J62" si="52">IF(B54&lt;$C$7,"",IF(B54&gt;$C$8,"",IF(SUM(BW54:CE54)&gt;0,(1/(SUM(BM54:BU54)))*SUM(BW54:CE54),"")))</f>
        <v/>
      </c>
      <c r="K54" t="str">
        <f t="shared" ref="K54:K78" si="53">IF(B54&lt;$C$7,"",IF(B54&gt;$C$8,"",IF(SUM(BW54:CE54)&gt;0,(1/(SUM(BM54:BU54)))*SUM(CG54:CO54),"")))</f>
        <v/>
      </c>
      <c r="L54">
        <f t="shared" si="6"/>
        <v>4.4999999999999998E-2</v>
      </c>
      <c r="M54">
        <f t="shared" si="7"/>
        <v>0.82824421915133595</v>
      </c>
      <c r="N54" s="12">
        <v>6.9916900000000003E-4</v>
      </c>
      <c r="O54"/>
      <c r="P54">
        <v>6.360077338</v>
      </c>
      <c r="Q54"/>
      <c r="R54">
        <v>8.3268599999999999</v>
      </c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 s="12">
        <f t="shared" si="8"/>
        <v>6.9916900000000003E-4</v>
      </c>
      <c r="AI54" s="12">
        <f t="shared" si="9"/>
        <v>0</v>
      </c>
      <c r="AJ54">
        <f t="shared" si="10"/>
        <v>6.3593781690000002</v>
      </c>
      <c r="AK54">
        <f t="shared" si="11"/>
        <v>8.3261608309999993</v>
      </c>
      <c r="AL54">
        <f t="shared" si="12"/>
        <v>-6.9916900000000003E-4</v>
      </c>
      <c r="AM54">
        <f t="shared" si="13"/>
        <v>-6.9916900000000003E-4</v>
      </c>
      <c r="AN54">
        <f t="shared" si="14"/>
        <v>-6.9916900000000003E-4</v>
      </c>
      <c r="AO54">
        <f t="shared" si="15"/>
        <v>-6.9916900000000003E-4</v>
      </c>
      <c r="AP54">
        <f t="shared" si="16"/>
        <v>-6.9916900000000003E-4</v>
      </c>
      <c r="AQ54">
        <f t="shared" si="17"/>
        <v>-6.9916900000000003E-4</v>
      </c>
      <c r="AR54">
        <f t="shared" si="18"/>
        <v>-6.9916900000000003E-4</v>
      </c>
      <c r="AS54" t="str">
        <f t="shared" si="43"/>
        <v/>
      </c>
      <c r="AT54" t="str">
        <f t="shared" si="43"/>
        <v/>
      </c>
      <c r="AU54" t="str">
        <f t="shared" si="43"/>
        <v/>
      </c>
      <c r="AV54" t="str">
        <f t="shared" si="40"/>
        <v/>
      </c>
      <c r="AW54" t="str">
        <f t="shared" si="40"/>
        <v/>
      </c>
      <c r="AX54" t="str">
        <f t="shared" si="40"/>
        <v/>
      </c>
      <c r="AY54" t="str">
        <f t="shared" si="40"/>
        <v/>
      </c>
      <c r="AZ54" t="str">
        <f t="shared" si="40"/>
        <v/>
      </c>
      <c r="BA54" t="str">
        <f t="shared" si="40"/>
        <v/>
      </c>
      <c r="BB54" s="30" t="str">
        <f t="shared" si="48"/>
        <v/>
      </c>
      <c r="BC54" t="str">
        <f t="shared" si="44"/>
        <v/>
      </c>
      <c r="BD54" t="str">
        <f t="shared" si="44"/>
        <v/>
      </c>
      <c r="BE54" t="str">
        <f t="shared" si="44"/>
        <v/>
      </c>
      <c r="BF54" t="str">
        <f t="shared" si="41"/>
        <v/>
      </c>
      <c r="BG54" t="str">
        <f t="shared" si="41"/>
        <v/>
      </c>
      <c r="BH54" t="str">
        <f t="shared" si="41"/>
        <v/>
      </c>
      <c r="BI54" t="str">
        <f t="shared" si="41"/>
        <v/>
      </c>
      <c r="BJ54" t="str">
        <f t="shared" si="41"/>
        <v/>
      </c>
      <c r="BK54" t="str">
        <f t="shared" si="41"/>
        <v/>
      </c>
      <c r="BL54" s="30" t="str">
        <f t="shared" si="28"/>
        <v/>
      </c>
      <c r="BM54" t="str">
        <f t="shared" si="45"/>
        <v/>
      </c>
      <c r="BN54" t="str">
        <f t="shared" si="45"/>
        <v/>
      </c>
      <c r="BO54" t="str">
        <f t="shared" si="45"/>
        <v/>
      </c>
      <c r="BP54" t="str">
        <f t="shared" si="42"/>
        <v/>
      </c>
      <c r="BQ54" t="str">
        <f t="shared" si="42"/>
        <v/>
      </c>
      <c r="BR54" t="str">
        <f t="shared" si="42"/>
        <v/>
      </c>
      <c r="BS54" t="str">
        <f t="shared" si="42"/>
        <v/>
      </c>
      <c r="BT54" t="str">
        <f t="shared" si="42"/>
        <v/>
      </c>
      <c r="BU54" t="str">
        <f t="shared" si="42"/>
        <v/>
      </c>
      <c r="BV54" s="30" t="str">
        <f t="shared" si="22"/>
        <v/>
      </c>
      <c r="BW54" t="str">
        <f t="shared" si="38"/>
        <v/>
      </c>
      <c r="BX54" t="str">
        <f t="shared" si="38"/>
        <v/>
      </c>
      <c r="BY54" t="str">
        <f t="shared" si="38"/>
        <v/>
      </c>
      <c r="BZ54" t="str">
        <f t="shared" si="38"/>
        <v/>
      </c>
      <c r="CA54" t="str">
        <f t="shared" si="38"/>
        <v/>
      </c>
      <c r="CB54" t="str">
        <f t="shared" si="38"/>
        <v/>
      </c>
      <c r="CC54" t="str">
        <f t="shared" si="38"/>
        <v/>
      </c>
      <c r="CD54" t="str">
        <f t="shared" si="38"/>
        <v/>
      </c>
      <c r="CE54" t="str">
        <f t="shared" si="38"/>
        <v/>
      </c>
      <c r="CF54" s="30" t="str">
        <f t="shared" si="38"/>
        <v/>
      </c>
      <c r="CG54" t="str">
        <f t="shared" si="39"/>
        <v/>
      </c>
      <c r="CH54" t="str">
        <f t="shared" si="39"/>
        <v/>
      </c>
      <c r="CI54" t="str">
        <f t="shared" si="39"/>
        <v/>
      </c>
      <c r="CJ54" t="str">
        <f t="shared" si="39"/>
        <v/>
      </c>
      <c r="CK54" t="str">
        <f t="shared" si="39"/>
        <v/>
      </c>
      <c r="CL54" t="str">
        <f t="shared" si="39"/>
        <v/>
      </c>
      <c r="CM54" t="str">
        <f t="shared" si="39"/>
        <v/>
      </c>
      <c r="CN54" t="str">
        <f t="shared" si="39"/>
        <v/>
      </c>
      <c r="CO54" t="str">
        <f t="shared" si="39"/>
        <v/>
      </c>
      <c r="CP54" s="30" t="str">
        <f t="shared" si="39"/>
        <v/>
      </c>
      <c r="CQ54"/>
      <c r="CR54"/>
      <c r="CS54"/>
      <c r="CT54"/>
      <c r="CU54"/>
      <c r="CV54" s="31" t="str">
        <f t="shared" si="29"/>
        <v/>
      </c>
      <c r="CW54" s="31"/>
      <c r="CX54" s="31"/>
      <c r="CY54"/>
      <c r="CZ54"/>
      <c r="DA54"/>
      <c r="DB54"/>
      <c r="DC54"/>
      <c r="DD54"/>
      <c r="DE54" t="str">
        <f t="shared" si="49"/>
        <v/>
      </c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 s="60" t="str">
        <f t="shared" si="50"/>
        <v/>
      </c>
      <c r="DV54" t="str">
        <f t="shared" si="32"/>
        <v/>
      </c>
      <c r="DW54" t="str">
        <f t="shared" si="32"/>
        <v/>
      </c>
      <c r="DX54" t="str">
        <f t="shared" si="32"/>
        <v/>
      </c>
      <c r="DY54" t="str">
        <f t="shared" si="32"/>
        <v/>
      </c>
      <c r="DZ54" t="str">
        <f t="shared" si="32"/>
        <v/>
      </c>
      <c r="EA54" t="str">
        <f t="shared" si="32"/>
        <v/>
      </c>
      <c r="EB54" t="str">
        <f t="shared" si="32"/>
        <v/>
      </c>
      <c r="EC54" t="str">
        <f t="shared" si="32"/>
        <v/>
      </c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</row>
    <row r="55" spans="1:164" s="32" customFormat="1">
      <c r="A55"/>
      <c r="B55">
        <v>41</v>
      </c>
      <c r="C55">
        <f t="shared" si="0"/>
        <v>23.984375</v>
      </c>
      <c r="D55" s="26">
        <v>3.6392699999999998</v>
      </c>
      <c r="E55" s="26"/>
      <c r="F55">
        <f t="shared" si="47"/>
        <v>3.6390472229999999</v>
      </c>
      <c r="G55" t="str">
        <f t="shared" si="1"/>
        <v/>
      </c>
      <c r="H55" t="str">
        <f t="shared" ref="H55:H62" si="54">IF(B55&lt;$C$7,"",IF(B55&gt;$C$8,"",IF(SUM(BW55:CE55)&gt;0,(1/(SUM(BM55:BV55)))*SUM(BW55:CF55),"")))</f>
        <v/>
      </c>
      <c r="I55" t="str">
        <f t="shared" si="51"/>
        <v/>
      </c>
      <c r="J55" t="str">
        <f t="shared" si="52"/>
        <v/>
      </c>
      <c r="K55" t="str">
        <f t="shared" si="53"/>
        <v/>
      </c>
      <c r="L55">
        <f t="shared" si="6"/>
        <v>4.5053306579356106E-2</v>
      </c>
      <c r="M55">
        <f t="shared" si="7"/>
        <v>0.82819669360752102</v>
      </c>
      <c r="N55" s="12">
        <v>2.2277700000000001E-4</v>
      </c>
      <c r="O55"/>
      <c r="P55">
        <v>6.36050206</v>
      </c>
      <c r="Q55"/>
      <c r="R55">
        <v>8.3308800000000005</v>
      </c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 s="12">
        <f t="shared" si="8"/>
        <v>2.2277700000000001E-4</v>
      </c>
      <c r="AI55" s="12">
        <f t="shared" si="9"/>
        <v>0</v>
      </c>
      <c r="AJ55">
        <f t="shared" si="10"/>
        <v>6.3602792829999997</v>
      </c>
      <c r="AK55">
        <f t="shared" si="11"/>
        <v>8.3306572230000011</v>
      </c>
      <c r="AL55">
        <f t="shared" si="12"/>
        <v>-2.2277700000000001E-4</v>
      </c>
      <c r="AM55">
        <f t="shared" si="13"/>
        <v>-2.2277700000000001E-4</v>
      </c>
      <c r="AN55">
        <f t="shared" si="14"/>
        <v>-2.2277700000000001E-4</v>
      </c>
      <c r="AO55">
        <f t="shared" si="15"/>
        <v>-2.2277700000000001E-4</v>
      </c>
      <c r="AP55">
        <f t="shared" si="16"/>
        <v>-2.2277700000000001E-4</v>
      </c>
      <c r="AQ55">
        <f t="shared" si="17"/>
        <v>-2.2277700000000001E-4</v>
      </c>
      <c r="AR55">
        <f t="shared" si="18"/>
        <v>-2.2277700000000001E-4</v>
      </c>
      <c r="AS55" t="str">
        <f t="shared" si="43"/>
        <v/>
      </c>
      <c r="AT55" t="str">
        <f t="shared" si="43"/>
        <v/>
      </c>
      <c r="AU55" t="str">
        <f t="shared" si="43"/>
        <v/>
      </c>
      <c r="AV55" t="str">
        <f t="shared" si="40"/>
        <v/>
      </c>
      <c r="AW55" t="str">
        <f t="shared" si="40"/>
        <v/>
      </c>
      <c r="AX55" t="str">
        <f t="shared" si="40"/>
        <v/>
      </c>
      <c r="AY55" t="str">
        <f t="shared" si="40"/>
        <v/>
      </c>
      <c r="AZ55" t="str">
        <f t="shared" si="40"/>
        <v/>
      </c>
      <c r="BA55" t="str">
        <f t="shared" si="40"/>
        <v/>
      </c>
      <c r="BB55" s="30" t="str">
        <f t="shared" si="48"/>
        <v/>
      </c>
      <c r="BC55" t="str">
        <f t="shared" si="44"/>
        <v/>
      </c>
      <c r="BD55" t="str">
        <f t="shared" si="44"/>
        <v/>
      </c>
      <c r="BE55" t="str">
        <f t="shared" si="44"/>
        <v/>
      </c>
      <c r="BF55" t="str">
        <f t="shared" si="41"/>
        <v/>
      </c>
      <c r="BG55" t="str">
        <f t="shared" si="41"/>
        <v/>
      </c>
      <c r="BH55" t="str">
        <f t="shared" si="41"/>
        <v/>
      </c>
      <c r="BI55" t="str">
        <f t="shared" si="41"/>
        <v/>
      </c>
      <c r="BJ55" t="str">
        <f t="shared" si="41"/>
        <v/>
      </c>
      <c r="BK55" t="str">
        <f t="shared" si="41"/>
        <v/>
      </c>
      <c r="BL55" s="30" t="str">
        <f t="shared" si="28"/>
        <v/>
      </c>
      <c r="BM55" t="str">
        <f t="shared" si="45"/>
        <v/>
      </c>
      <c r="BN55" t="str">
        <f t="shared" si="45"/>
        <v/>
      </c>
      <c r="BO55" t="str">
        <f t="shared" si="45"/>
        <v/>
      </c>
      <c r="BP55" t="str">
        <f t="shared" si="42"/>
        <v/>
      </c>
      <c r="BQ55" t="str">
        <f t="shared" si="42"/>
        <v/>
      </c>
      <c r="BR55" t="str">
        <f t="shared" si="42"/>
        <v/>
      </c>
      <c r="BS55" t="str">
        <f t="shared" si="42"/>
        <v/>
      </c>
      <c r="BT55" t="str">
        <f t="shared" si="42"/>
        <v/>
      </c>
      <c r="BU55" t="str">
        <f t="shared" si="42"/>
        <v/>
      </c>
      <c r="BV55" s="30" t="str">
        <f t="shared" si="22"/>
        <v/>
      </c>
      <c r="BW55" t="str">
        <f t="shared" si="38"/>
        <v/>
      </c>
      <c r="BX55" t="str">
        <f t="shared" si="38"/>
        <v/>
      </c>
      <c r="BY55" t="str">
        <f t="shared" si="38"/>
        <v/>
      </c>
      <c r="BZ55" t="str">
        <f t="shared" si="38"/>
        <v/>
      </c>
      <c r="CA55" t="str">
        <f t="shared" si="38"/>
        <v/>
      </c>
      <c r="CB55" t="str">
        <f t="shared" si="38"/>
        <v/>
      </c>
      <c r="CC55" t="str">
        <f t="shared" si="38"/>
        <v/>
      </c>
      <c r="CD55" t="str">
        <f t="shared" si="38"/>
        <v/>
      </c>
      <c r="CE55" t="str">
        <f t="shared" si="38"/>
        <v/>
      </c>
      <c r="CF55" s="30" t="str">
        <f t="shared" si="38"/>
        <v/>
      </c>
      <c r="CG55" t="str">
        <f t="shared" si="39"/>
        <v/>
      </c>
      <c r="CH55" t="str">
        <f t="shared" si="39"/>
        <v/>
      </c>
      <c r="CI55" t="str">
        <f t="shared" si="39"/>
        <v/>
      </c>
      <c r="CJ55" t="str">
        <f t="shared" si="39"/>
        <v/>
      </c>
      <c r="CK55" t="str">
        <f t="shared" si="39"/>
        <v/>
      </c>
      <c r="CL55" t="str">
        <f t="shared" si="39"/>
        <v/>
      </c>
      <c r="CM55" t="str">
        <f t="shared" si="39"/>
        <v/>
      </c>
      <c r="CN55" t="str">
        <f t="shared" si="39"/>
        <v/>
      </c>
      <c r="CO55" t="str">
        <f t="shared" si="39"/>
        <v/>
      </c>
      <c r="CP55" s="30" t="str">
        <f t="shared" si="39"/>
        <v/>
      </c>
      <c r="CQ55"/>
      <c r="CR55"/>
      <c r="CS55"/>
      <c r="CT55"/>
      <c r="CU55"/>
      <c r="CV55" s="31" t="str">
        <f t="shared" si="29"/>
        <v/>
      </c>
      <c r="CW55" s="31"/>
      <c r="CX55" s="31"/>
      <c r="CY55"/>
      <c r="CZ55"/>
      <c r="DA55"/>
      <c r="DB55"/>
      <c r="DC55"/>
      <c r="DD55"/>
      <c r="DE55" t="str">
        <f t="shared" si="49"/>
        <v/>
      </c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 s="60" t="str">
        <f t="shared" si="50"/>
        <v/>
      </c>
      <c r="DV55">
        <f t="shared" si="32"/>
        <v>5.3306579356105443E-5</v>
      </c>
      <c r="DW55" t="str">
        <f t="shared" si="32"/>
        <v/>
      </c>
      <c r="DX55" t="str">
        <f t="shared" si="32"/>
        <v/>
      </c>
      <c r="DY55" t="str">
        <f t="shared" si="32"/>
        <v/>
      </c>
      <c r="DZ55" t="str">
        <f t="shared" si="32"/>
        <v/>
      </c>
      <c r="EA55" t="str">
        <f t="shared" si="32"/>
        <v/>
      </c>
      <c r="EB55" t="str">
        <f t="shared" si="32"/>
        <v/>
      </c>
      <c r="EC55" t="str">
        <f t="shared" si="32"/>
        <v/>
      </c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</row>
    <row r="56" spans="1:164" s="32" customFormat="1">
      <c r="A56"/>
      <c r="B56">
        <v>42</v>
      </c>
      <c r="C56">
        <f t="shared" si="0"/>
        <v>24.453125</v>
      </c>
      <c r="D56" s="26">
        <v>3.6387999999999998</v>
      </c>
      <c r="E56" s="26"/>
      <c r="F56">
        <f t="shared" si="47"/>
        <v>3.63745261</v>
      </c>
      <c r="G56" t="str">
        <f t="shared" si="1"/>
        <v/>
      </c>
      <c r="H56" t="str">
        <f t="shared" si="54"/>
        <v/>
      </c>
      <c r="I56" t="str">
        <f t="shared" si="51"/>
        <v/>
      </c>
      <c r="J56" t="str">
        <f t="shared" si="52"/>
        <v/>
      </c>
      <c r="K56" t="str">
        <f t="shared" si="53"/>
        <v/>
      </c>
      <c r="L56">
        <f t="shared" si="6"/>
        <v>4.4999999999999998E-2</v>
      </c>
      <c r="M56">
        <f t="shared" si="7"/>
        <v>0.82824421915133595</v>
      </c>
      <c r="N56">
        <v>1.34739E-3</v>
      </c>
      <c r="O56"/>
      <c r="P56">
        <v>6.3586201469999999</v>
      </c>
      <c r="Q56"/>
      <c r="R56">
        <v>8.3286899999999999</v>
      </c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 s="12">
        <f t="shared" si="8"/>
        <v>1.34739E-3</v>
      </c>
      <c r="AI56" s="12">
        <f t="shared" si="9"/>
        <v>0</v>
      </c>
      <c r="AJ56">
        <f t="shared" si="10"/>
        <v>6.3572727569999996</v>
      </c>
      <c r="AK56">
        <f t="shared" si="11"/>
        <v>8.3273426100000005</v>
      </c>
      <c r="AL56">
        <f t="shared" si="12"/>
        <v>-1.34739E-3</v>
      </c>
      <c r="AM56">
        <f t="shared" si="13"/>
        <v>-1.34739E-3</v>
      </c>
      <c r="AN56">
        <f t="shared" si="14"/>
        <v>-1.34739E-3</v>
      </c>
      <c r="AO56">
        <f t="shared" si="15"/>
        <v>-1.34739E-3</v>
      </c>
      <c r="AP56">
        <f t="shared" si="16"/>
        <v>-1.34739E-3</v>
      </c>
      <c r="AQ56">
        <f t="shared" si="17"/>
        <v>-1.34739E-3</v>
      </c>
      <c r="AR56">
        <f t="shared" si="18"/>
        <v>-1.34739E-3</v>
      </c>
      <c r="AS56" t="str">
        <f t="shared" si="43"/>
        <v/>
      </c>
      <c r="AT56" t="str">
        <f t="shared" si="43"/>
        <v/>
      </c>
      <c r="AU56" t="str">
        <f t="shared" si="43"/>
        <v/>
      </c>
      <c r="AV56" t="str">
        <f t="shared" si="40"/>
        <v/>
      </c>
      <c r="AW56" t="str">
        <f t="shared" si="40"/>
        <v/>
      </c>
      <c r="AX56" t="str">
        <f t="shared" si="40"/>
        <v/>
      </c>
      <c r="AY56" t="str">
        <f t="shared" si="40"/>
        <v/>
      </c>
      <c r="AZ56" t="str">
        <f t="shared" si="40"/>
        <v/>
      </c>
      <c r="BA56" t="str">
        <f t="shared" si="40"/>
        <v/>
      </c>
      <c r="BB56" s="30" t="str">
        <f t="shared" si="48"/>
        <v/>
      </c>
      <c r="BC56" t="str">
        <f t="shared" si="44"/>
        <v/>
      </c>
      <c r="BD56" t="str">
        <f t="shared" si="44"/>
        <v/>
      </c>
      <c r="BE56" t="str">
        <f t="shared" si="44"/>
        <v/>
      </c>
      <c r="BF56" t="str">
        <f t="shared" si="41"/>
        <v/>
      </c>
      <c r="BG56" t="str">
        <f t="shared" si="41"/>
        <v/>
      </c>
      <c r="BH56" t="str">
        <f t="shared" si="41"/>
        <v/>
      </c>
      <c r="BI56" t="str">
        <f t="shared" si="41"/>
        <v/>
      </c>
      <c r="BJ56" t="str">
        <f t="shared" si="41"/>
        <v/>
      </c>
      <c r="BK56" t="str">
        <f t="shared" si="41"/>
        <v/>
      </c>
      <c r="BL56" s="30" t="str">
        <f t="shared" si="28"/>
        <v/>
      </c>
      <c r="BM56" t="str">
        <f t="shared" si="45"/>
        <v/>
      </c>
      <c r="BN56" t="str">
        <f t="shared" si="45"/>
        <v/>
      </c>
      <c r="BO56" t="str">
        <f t="shared" si="45"/>
        <v/>
      </c>
      <c r="BP56" t="str">
        <f t="shared" si="42"/>
        <v/>
      </c>
      <c r="BQ56" t="str">
        <f t="shared" si="42"/>
        <v/>
      </c>
      <c r="BR56" t="str">
        <f t="shared" si="42"/>
        <v/>
      </c>
      <c r="BS56" t="str">
        <f t="shared" si="42"/>
        <v/>
      </c>
      <c r="BT56" t="str">
        <f t="shared" si="42"/>
        <v/>
      </c>
      <c r="BU56" t="str">
        <f t="shared" si="42"/>
        <v/>
      </c>
      <c r="BV56" s="30" t="str">
        <f t="shared" si="22"/>
        <v/>
      </c>
      <c r="BW56" t="str">
        <f t="shared" si="38"/>
        <v/>
      </c>
      <c r="BX56" t="str">
        <f t="shared" si="38"/>
        <v/>
      </c>
      <c r="BY56" t="str">
        <f t="shared" si="38"/>
        <v/>
      </c>
      <c r="BZ56" t="str">
        <f t="shared" si="38"/>
        <v/>
      </c>
      <c r="CA56" t="str">
        <f t="shared" si="38"/>
        <v/>
      </c>
      <c r="CB56" t="str">
        <f t="shared" si="38"/>
        <v/>
      </c>
      <c r="CC56" t="str">
        <f t="shared" si="38"/>
        <v/>
      </c>
      <c r="CD56" t="str">
        <f t="shared" si="38"/>
        <v/>
      </c>
      <c r="CE56" t="str">
        <f t="shared" si="38"/>
        <v/>
      </c>
      <c r="CF56" s="30" t="str">
        <f t="shared" si="38"/>
        <v/>
      </c>
      <c r="CG56" t="str">
        <f t="shared" si="39"/>
        <v/>
      </c>
      <c r="CH56" t="str">
        <f t="shared" si="39"/>
        <v/>
      </c>
      <c r="CI56" t="str">
        <f t="shared" si="39"/>
        <v/>
      </c>
      <c r="CJ56" t="str">
        <f t="shared" si="39"/>
        <v/>
      </c>
      <c r="CK56" t="str">
        <f t="shared" si="39"/>
        <v/>
      </c>
      <c r="CL56" t="str">
        <f t="shared" si="39"/>
        <v/>
      </c>
      <c r="CM56" t="str">
        <f t="shared" si="39"/>
        <v/>
      </c>
      <c r="CN56" t="str">
        <f t="shared" si="39"/>
        <v/>
      </c>
      <c r="CO56" t="str">
        <f t="shared" si="39"/>
        <v/>
      </c>
      <c r="CP56" s="30" t="str">
        <f t="shared" si="39"/>
        <v/>
      </c>
      <c r="CQ56"/>
      <c r="CR56"/>
      <c r="CS56"/>
      <c r="CT56"/>
      <c r="CU56"/>
      <c r="CV56" s="31" t="str">
        <f t="shared" si="29"/>
        <v/>
      </c>
      <c r="CW56" s="31"/>
      <c r="CX56" s="31"/>
      <c r="CY56"/>
      <c r="CZ56"/>
      <c r="DA56"/>
      <c r="DB56"/>
      <c r="DC56"/>
      <c r="DD56"/>
      <c r="DE56" t="str">
        <f t="shared" si="49"/>
        <v/>
      </c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 s="60" t="str">
        <f t="shared" si="50"/>
        <v/>
      </c>
      <c r="DV56" t="str">
        <f t="shared" si="32"/>
        <v/>
      </c>
      <c r="DW56" t="str">
        <f t="shared" si="32"/>
        <v/>
      </c>
      <c r="DX56" t="str">
        <f t="shared" si="32"/>
        <v/>
      </c>
      <c r="DY56" t="str">
        <f t="shared" si="32"/>
        <v/>
      </c>
      <c r="DZ56" t="str">
        <f t="shared" si="32"/>
        <v/>
      </c>
      <c r="EA56" t="str">
        <f t="shared" si="32"/>
        <v/>
      </c>
      <c r="EB56" t="str">
        <f t="shared" si="32"/>
        <v/>
      </c>
      <c r="EC56" t="str">
        <f t="shared" si="32"/>
        <v/>
      </c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</row>
    <row r="57" spans="1:164" s="32" customFormat="1">
      <c r="A57"/>
      <c r="B57">
        <v>43</v>
      </c>
      <c r="C57">
        <f t="shared" si="0"/>
        <v>24.921875</v>
      </c>
      <c r="D57" s="26">
        <v>3.6381600000000001</v>
      </c>
      <c r="E57" s="26"/>
      <c r="F57">
        <f t="shared" si="47"/>
        <v>3.6379386070000002</v>
      </c>
      <c r="G57" t="str">
        <f t="shared" si="1"/>
        <v/>
      </c>
      <c r="H57" t="str">
        <f t="shared" si="54"/>
        <v/>
      </c>
      <c r="I57" t="str">
        <f t="shared" si="51"/>
        <v/>
      </c>
      <c r="J57" t="str">
        <f t="shared" si="52"/>
        <v/>
      </c>
      <c r="K57" t="str">
        <f t="shared" si="53"/>
        <v/>
      </c>
      <c r="L57">
        <f t="shared" si="6"/>
        <v>4.5000523490237164E-2</v>
      </c>
      <c r="M57">
        <f t="shared" si="7"/>
        <v>0.82824375214999479</v>
      </c>
      <c r="N57" s="12">
        <v>2.2139300000000001E-4</v>
      </c>
      <c r="O57"/>
      <c r="P57">
        <v>6.3597362589999999</v>
      </c>
      <c r="Q57"/>
      <c r="R57">
        <v>8.3286999999999995</v>
      </c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 s="12">
        <f t="shared" si="8"/>
        <v>2.2139300000000001E-4</v>
      </c>
      <c r="AI57" s="12">
        <f t="shared" si="9"/>
        <v>0</v>
      </c>
      <c r="AJ57">
        <f t="shared" si="10"/>
        <v>6.3595148659999996</v>
      </c>
      <c r="AK57">
        <f t="shared" si="11"/>
        <v>8.3284786069999992</v>
      </c>
      <c r="AL57">
        <f t="shared" si="12"/>
        <v>-2.2139300000000001E-4</v>
      </c>
      <c r="AM57">
        <f t="shared" si="13"/>
        <v>-2.2139300000000001E-4</v>
      </c>
      <c r="AN57">
        <f t="shared" si="14"/>
        <v>-2.2139300000000001E-4</v>
      </c>
      <c r="AO57">
        <f t="shared" si="15"/>
        <v>-2.2139300000000001E-4</v>
      </c>
      <c r="AP57">
        <f t="shared" si="16"/>
        <v>-2.2139300000000001E-4</v>
      </c>
      <c r="AQ57">
        <f t="shared" si="17"/>
        <v>-2.2139300000000001E-4</v>
      </c>
      <c r="AR57">
        <f t="shared" si="18"/>
        <v>-2.2139300000000001E-4</v>
      </c>
      <c r="AS57" t="str">
        <f t="shared" si="43"/>
        <v/>
      </c>
      <c r="AT57" t="str">
        <f t="shared" si="43"/>
        <v/>
      </c>
      <c r="AU57" t="str">
        <f t="shared" si="43"/>
        <v/>
      </c>
      <c r="AV57" t="str">
        <f t="shared" si="40"/>
        <v/>
      </c>
      <c r="AW57" t="str">
        <f t="shared" si="40"/>
        <v/>
      </c>
      <c r="AX57" t="str">
        <f t="shared" si="40"/>
        <v/>
      </c>
      <c r="AY57" t="str">
        <f t="shared" si="40"/>
        <v/>
      </c>
      <c r="AZ57" t="str">
        <f t="shared" si="40"/>
        <v/>
      </c>
      <c r="BA57" t="str">
        <f t="shared" si="40"/>
        <v/>
      </c>
      <c r="BB57" s="30" t="str">
        <f t="shared" si="48"/>
        <v/>
      </c>
      <c r="BC57" t="str">
        <f t="shared" si="44"/>
        <v/>
      </c>
      <c r="BD57" t="str">
        <f t="shared" si="44"/>
        <v/>
      </c>
      <c r="BE57" t="str">
        <f t="shared" si="44"/>
        <v/>
      </c>
      <c r="BF57" t="str">
        <f t="shared" si="41"/>
        <v/>
      </c>
      <c r="BG57" t="str">
        <f t="shared" si="41"/>
        <v/>
      </c>
      <c r="BH57" t="str">
        <f t="shared" si="41"/>
        <v/>
      </c>
      <c r="BI57" t="str">
        <f t="shared" si="41"/>
        <v/>
      </c>
      <c r="BJ57" t="str">
        <f t="shared" si="41"/>
        <v/>
      </c>
      <c r="BK57" t="str">
        <f t="shared" si="41"/>
        <v/>
      </c>
      <c r="BL57" s="30" t="str">
        <f t="shared" si="28"/>
        <v/>
      </c>
      <c r="BM57" t="str">
        <f t="shared" si="45"/>
        <v/>
      </c>
      <c r="BN57" t="str">
        <f t="shared" si="45"/>
        <v/>
      </c>
      <c r="BO57" t="str">
        <f t="shared" si="45"/>
        <v/>
      </c>
      <c r="BP57" t="str">
        <f t="shared" si="42"/>
        <v/>
      </c>
      <c r="BQ57" t="str">
        <f t="shared" si="42"/>
        <v/>
      </c>
      <c r="BR57" t="str">
        <f t="shared" si="42"/>
        <v/>
      </c>
      <c r="BS57" t="str">
        <f t="shared" si="42"/>
        <v/>
      </c>
      <c r="BT57" t="str">
        <f t="shared" si="42"/>
        <v/>
      </c>
      <c r="BU57" t="str">
        <f t="shared" si="42"/>
        <v/>
      </c>
      <c r="BV57" s="30" t="str">
        <f t="shared" si="22"/>
        <v/>
      </c>
      <c r="BW57" t="str">
        <f t="shared" si="38"/>
        <v/>
      </c>
      <c r="BX57" t="str">
        <f t="shared" si="38"/>
        <v/>
      </c>
      <c r="BY57" t="str">
        <f t="shared" si="38"/>
        <v/>
      </c>
      <c r="BZ57" t="str">
        <f t="shared" si="38"/>
        <v/>
      </c>
      <c r="CA57" t="str">
        <f t="shared" si="38"/>
        <v/>
      </c>
      <c r="CB57" t="str">
        <f t="shared" si="38"/>
        <v/>
      </c>
      <c r="CC57" t="str">
        <f t="shared" si="38"/>
        <v/>
      </c>
      <c r="CD57" t="str">
        <f t="shared" si="38"/>
        <v/>
      </c>
      <c r="CE57" t="str">
        <f t="shared" si="38"/>
        <v/>
      </c>
      <c r="CF57" s="30" t="str">
        <f t="shared" si="38"/>
        <v/>
      </c>
      <c r="CG57" t="str">
        <f t="shared" si="39"/>
        <v/>
      </c>
      <c r="CH57" t="str">
        <f t="shared" si="39"/>
        <v/>
      </c>
      <c r="CI57" t="str">
        <f t="shared" si="39"/>
        <v/>
      </c>
      <c r="CJ57" t="str">
        <f t="shared" si="39"/>
        <v/>
      </c>
      <c r="CK57" t="str">
        <f t="shared" si="39"/>
        <v/>
      </c>
      <c r="CL57" t="str">
        <f t="shared" si="39"/>
        <v/>
      </c>
      <c r="CM57" t="str">
        <f t="shared" si="39"/>
        <v/>
      </c>
      <c r="CN57" t="str">
        <f t="shared" si="39"/>
        <v/>
      </c>
      <c r="CO57" t="str">
        <f t="shared" si="39"/>
        <v/>
      </c>
      <c r="CP57" s="30" t="str">
        <f t="shared" si="39"/>
        <v/>
      </c>
      <c r="CQ57"/>
      <c r="CR57"/>
      <c r="CS57"/>
      <c r="CT57"/>
      <c r="CU57"/>
      <c r="CV57" s="31" t="str">
        <f t="shared" si="29"/>
        <v/>
      </c>
      <c r="CW57" s="31"/>
      <c r="CX57" s="31"/>
      <c r="CY57"/>
      <c r="CZ57"/>
      <c r="DA57"/>
      <c r="DB57"/>
      <c r="DC57"/>
      <c r="DD57"/>
      <c r="DE57" t="str">
        <f t="shared" si="49"/>
        <v/>
      </c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 s="60" t="str">
        <f t="shared" si="50"/>
        <v/>
      </c>
      <c r="DV57">
        <f t="shared" si="32"/>
        <v>5.2349023716801639E-7</v>
      </c>
      <c r="DW57" t="str">
        <f t="shared" si="32"/>
        <v/>
      </c>
      <c r="DX57" t="str">
        <f t="shared" si="32"/>
        <v/>
      </c>
      <c r="DY57" t="str">
        <f t="shared" si="32"/>
        <v/>
      </c>
      <c r="DZ57" t="str">
        <f t="shared" si="32"/>
        <v/>
      </c>
      <c r="EA57" t="str">
        <f t="shared" si="32"/>
        <v/>
      </c>
      <c r="EB57" t="str">
        <f t="shared" si="32"/>
        <v/>
      </c>
      <c r="EC57" t="str">
        <f t="shared" si="32"/>
        <v/>
      </c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</row>
    <row r="58" spans="1:164" s="32" customFormat="1">
      <c r="A58"/>
      <c r="B58">
        <v>44</v>
      </c>
      <c r="C58">
        <f t="shared" si="0"/>
        <v>25.390625</v>
      </c>
      <c r="D58" s="26">
        <v>3.6387399999999999</v>
      </c>
      <c r="E58" s="26"/>
      <c r="F58">
        <f t="shared" si="47"/>
        <v>3.6367233799999998</v>
      </c>
      <c r="G58" t="str">
        <f t="shared" si="1"/>
        <v/>
      </c>
      <c r="H58" t="str">
        <f t="shared" si="54"/>
        <v/>
      </c>
      <c r="I58" t="str">
        <f t="shared" si="51"/>
        <v/>
      </c>
      <c r="J58" t="str">
        <f t="shared" si="52"/>
        <v/>
      </c>
      <c r="K58" t="str">
        <f t="shared" si="53"/>
        <v/>
      </c>
      <c r="L58">
        <f t="shared" si="6"/>
        <v>4.4999999999999998E-2</v>
      </c>
      <c r="M58">
        <f t="shared" si="7"/>
        <v>0.82824421915133595</v>
      </c>
      <c r="N58" s="12">
        <v>2.0166199999999998E-3</v>
      </c>
      <c r="O58"/>
      <c r="P58">
        <v>6.3591616220000002</v>
      </c>
      <c r="Q58"/>
      <c r="R58">
        <v>8.3284300000000009</v>
      </c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 s="12">
        <f t="shared" si="8"/>
        <v>2.0166199999999998E-3</v>
      </c>
      <c r="AI58" s="12">
        <f t="shared" si="9"/>
        <v>0</v>
      </c>
      <c r="AJ58">
        <f t="shared" si="10"/>
        <v>6.3571450020000002</v>
      </c>
      <c r="AK58">
        <f t="shared" si="11"/>
        <v>8.3264133800000018</v>
      </c>
      <c r="AL58">
        <f t="shared" si="12"/>
        <v>-2.0166199999999998E-3</v>
      </c>
      <c r="AM58">
        <f t="shared" si="13"/>
        <v>-2.0166199999999998E-3</v>
      </c>
      <c r="AN58">
        <f t="shared" si="14"/>
        <v>-2.0166199999999998E-3</v>
      </c>
      <c r="AO58">
        <f t="shared" si="15"/>
        <v>-2.0166199999999998E-3</v>
      </c>
      <c r="AP58">
        <f t="shared" si="16"/>
        <v>-2.0166199999999998E-3</v>
      </c>
      <c r="AQ58">
        <f t="shared" si="17"/>
        <v>-2.0166199999999998E-3</v>
      </c>
      <c r="AR58">
        <f t="shared" si="18"/>
        <v>-2.0166199999999998E-3</v>
      </c>
      <c r="AS58" t="str">
        <f t="shared" si="43"/>
        <v/>
      </c>
      <c r="AT58" t="str">
        <f t="shared" si="43"/>
        <v/>
      </c>
      <c r="AU58" t="str">
        <f t="shared" si="43"/>
        <v/>
      </c>
      <c r="AV58" t="str">
        <f t="shared" si="40"/>
        <v/>
      </c>
      <c r="AW58" t="str">
        <f t="shared" si="40"/>
        <v/>
      </c>
      <c r="AX58" t="str">
        <f t="shared" si="40"/>
        <v/>
      </c>
      <c r="AY58" t="str">
        <f t="shared" si="40"/>
        <v/>
      </c>
      <c r="AZ58" t="str">
        <f t="shared" si="40"/>
        <v/>
      </c>
      <c r="BA58" t="str">
        <f t="shared" si="40"/>
        <v/>
      </c>
      <c r="BB58" s="30" t="str">
        <f t="shared" si="48"/>
        <v/>
      </c>
      <c r="BC58" t="str">
        <f t="shared" si="44"/>
        <v/>
      </c>
      <c r="BD58" t="str">
        <f t="shared" si="44"/>
        <v/>
      </c>
      <c r="BE58" t="str">
        <f t="shared" si="44"/>
        <v/>
      </c>
      <c r="BF58" t="str">
        <f t="shared" si="41"/>
        <v/>
      </c>
      <c r="BG58" t="str">
        <f t="shared" si="41"/>
        <v/>
      </c>
      <c r="BH58" t="str">
        <f t="shared" si="41"/>
        <v/>
      </c>
      <c r="BI58" t="str">
        <f t="shared" si="41"/>
        <v/>
      </c>
      <c r="BJ58" t="str">
        <f t="shared" si="41"/>
        <v/>
      </c>
      <c r="BK58" t="str">
        <f t="shared" si="41"/>
        <v/>
      </c>
      <c r="BL58" s="30" t="str">
        <f t="shared" si="28"/>
        <v/>
      </c>
      <c r="BM58" t="str">
        <f t="shared" si="45"/>
        <v/>
      </c>
      <c r="BN58" t="str">
        <f t="shared" si="45"/>
        <v/>
      </c>
      <c r="BO58" t="str">
        <f t="shared" si="45"/>
        <v/>
      </c>
      <c r="BP58" t="str">
        <f t="shared" si="42"/>
        <v/>
      </c>
      <c r="BQ58" t="str">
        <f t="shared" si="42"/>
        <v/>
      </c>
      <c r="BR58" t="str">
        <f t="shared" si="42"/>
        <v/>
      </c>
      <c r="BS58" t="str">
        <f t="shared" si="42"/>
        <v/>
      </c>
      <c r="BT58" t="str">
        <f t="shared" si="42"/>
        <v/>
      </c>
      <c r="BU58" t="str">
        <f t="shared" si="42"/>
        <v/>
      </c>
      <c r="BV58" s="30" t="str">
        <f t="shared" si="22"/>
        <v/>
      </c>
      <c r="BW58" t="str">
        <f t="shared" si="38"/>
        <v/>
      </c>
      <c r="BX58" t="str">
        <f t="shared" si="38"/>
        <v/>
      </c>
      <c r="BY58" t="str">
        <f t="shared" si="38"/>
        <v/>
      </c>
      <c r="BZ58" t="str">
        <f t="shared" si="38"/>
        <v/>
      </c>
      <c r="CA58" t="str">
        <f t="shared" si="38"/>
        <v/>
      </c>
      <c r="CB58" t="str">
        <f t="shared" si="38"/>
        <v/>
      </c>
      <c r="CC58" t="str">
        <f t="shared" si="38"/>
        <v/>
      </c>
      <c r="CD58" t="str">
        <f t="shared" si="38"/>
        <v/>
      </c>
      <c r="CE58" t="str">
        <f t="shared" si="38"/>
        <v/>
      </c>
      <c r="CF58" s="30" t="str">
        <f t="shared" si="38"/>
        <v/>
      </c>
      <c r="CG58" t="str">
        <f t="shared" si="39"/>
        <v/>
      </c>
      <c r="CH58" t="str">
        <f t="shared" si="39"/>
        <v/>
      </c>
      <c r="CI58" t="str">
        <f t="shared" si="39"/>
        <v/>
      </c>
      <c r="CJ58" t="str">
        <f t="shared" si="39"/>
        <v/>
      </c>
      <c r="CK58" t="str">
        <f t="shared" si="39"/>
        <v/>
      </c>
      <c r="CL58" t="str">
        <f t="shared" si="39"/>
        <v/>
      </c>
      <c r="CM58" t="str">
        <f t="shared" si="39"/>
        <v/>
      </c>
      <c r="CN58" t="str">
        <f t="shared" si="39"/>
        <v/>
      </c>
      <c r="CO58" t="str">
        <f t="shared" si="39"/>
        <v/>
      </c>
      <c r="CP58" s="30" t="str">
        <f t="shared" si="39"/>
        <v/>
      </c>
      <c r="CQ58"/>
      <c r="CR58"/>
      <c r="CS58"/>
      <c r="CT58"/>
      <c r="CU58"/>
      <c r="CV58" s="31" t="str">
        <f t="shared" si="29"/>
        <v/>
      </c>
      <c r="CW58" s="31"/>
      <c r="CX58" s="31"/>
      <c r="CY58"/>
      <c r="CZ58"/>
      <c r="DA58"/>
      <c r="DB58"/>
      <c r="DC58"/>
      <c r="DD58"/>
      <c r="DE58" t="str">
        <f t="shared" si="49"/>
        <v/>
      </c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 s="60" t="str">
        <f t="shared" si="50"/>
        <v/>
      </c>
      <c r="DV58" t="str">
        <f t="shared" ref="DV58:EC78" si="55">IF(AK$8&lt;1,"",IF(AK58&lt;AK$6,"",IF(AK58&gt;AK$5,AK$7,AK$7*(AK58-AK$6)/(AK$5-AK$6))))</f>
        <v/>
      </c>
      <c r="DW58" t="str">
        <f t="shared" si="55"/>
        <v/>
      </c>
      <c r="DX58" t="str">
        <f t="shared" si="55"/>
        <v/>
      </c>
      <c r="DY58" t="str">
        <f t="shared" si="55"/>
        <v/>
      </c>
      <c r="DZ58" t="str">
        <f t="shared" si="55"/>
        <v/>
      </c>
      <c r="EA58" t="str">
        <f t="shared" si="55"/>
        <v/>
      </c>
      <c r="EB58" t="str">
        <f t="shared" si="55"/>
        <v/>
      </c>
      <c r="EC58" t="str">
        <f t="shared" si="55"/>
        <v/>
      </c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</row>
    <row r="59" spans="1:164" s="32" customFormat="1">
      <c r="A59"/>
      <c r="B59">
        <v>45</v>
      </c>
      <c r="C59">
        <f t="shared" si="0"/>
        <v>25.859375</v>
      </c>
      <c r="D59" s="26">
        <v>3.6373099999999998</v>
      </c>
      <c r="E59" s="26"/>
      <c r="F59">
        <f t="shared" si="47"/>
        <v>3.6359469499999997</v>
      </c>
      <c r="G59" t="str">
        <f t="shared" si="1"/>
        <v/>
      </c>
      <c r="H59" t="str">
        <f t="shared" si="54"/>
        <v/>
      </c>
      <c r="I59" t="str">
        <f t="shared" si="51"/>
        <v/>
      </c>
      <c r="J59" t="str">
        <f t="shared" si="52"/>
        <v/>
      </c>
      <c r="K59" t="str">
        <f t="shared" si="53"/>
        <v/>
      </c>
      <c r="L59">
        <f t="shared" si="6"/>
        <v>4.4999999999999998E-2</v>
      </c>
      <c r="M59">
        <f t="shared" si="7"/>
        <v>0.82824421915133595</v>
      </c>
      <c r="N59" s="12">
        <v>1.36305E-3</v>
      </c>
      <c r="O59"/>
      <c r="P59">
        <v>6.3561452760000003</v>
      </c>
      <c r="Q59"/>
      <c r="R59">
        <v>8.32789</v>
      </c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 s="12">
        <f t="shared" si="8"/>
        <v>1.36305E-3</v>
      </c>
      <c r="AI59" s="12">
        <f t="shared" si="9"/>
        <v>0</v>
      </c>
      <c r="AJ59">
        <f t="shared" si="10"/>
        <v>6.3547822260000002</v>
      </c>
      <c r="AK59">
        <f t="shared" si="11"/>
        <v>8.3265269499999999</v>
      </c>
      <c r="AL59">
        <f t="shared" si="12"/>
        <v>-1.36305E-3</v>
      </c>
      <c r="AM59">
        <f t="shared" si="13"/>
        <v>-1.36305E-3</v>
      </c>
      <c r="AN59">
        <f t="shared" si="14"/>
        <v>-1.36305E-3</v>
      </c>
      <c r="AO59">
        <f t="shared" si="15"/>
        <v>-1.36305E-3</v>
      </c>
      <c r="AP59">
        <f t="shared" si="16"/>
        <v>-1.36305E-3</v>
      </c>
      <c r="AQ59">
        <f t="shared" si="17"/>
        <v>-1.36305E-3</v>
      </c>
      <c r="AR59">
        <f t="shared" si="18"/>
        <v>-1.36305E-3</v>
      </c>
      <c r="AS59" t="str">
        <f t="shared" si="43"/>
        <v/>
      </c>
      <c r="AT59" t="str">
        <f t="shared" si="43"/>
        <v/>
      </c>
      <c r="AU59" t="str">
        <f t="shared" si="43"/>
        <v/>
      </c>
      <c r="AV59" t="str">
        <f t="shared" si="40"/>
        <v/>
      </c>
      <c r="AW59" t="str">
        <f t="shared" si="40"/>
        <v/>
      </c>
      <c r="AX59" t="str">
        <f t="shared" si="40"/>
        <v/>
      </c>
      <c r="AY59" t="str">
        <f t="shared" si="40"/>
        <v/>
      </c>
      <c r="AZ59" t="str">
        <f t="shared" si="40"/>
        <v/>
      </c>
      <c r="BA59" t="str">
        <f t="shared" si="40"/>
        <v/>
      </c>
      <c r="BB59" s="30" t="str">
        <f t="shared" si="48"/>
        <v/>
      </c>
      <c r="BC59" t="str">
        <f t="shared" si="44"/>
        <v/>
      </c>
      <c r="BD59" t="str">
        <f t="shared" si="44"/>
        <v/>
      </c>
      <c r="BE59" t="str">
        <f t="shared" si="44"/>
        <v/>
      </c>
      <c r="BF59" t="str">
        <f t="shared" si="41"/>
        <v/>
      </c>
      <c r="BG59" t="str">
        <f t="shared" si="41"/>
        <v/>
      </c>
      <c r="BH59" t="str">
        <f t="shared" si="41"/>
        <v/>
      </c>
      <c r="BI59" t="str">
        <f t="shared" si="41"/>
        <v/>
      </c>
      <c r="BJ59" t="str">
        <f t="shared" si="41"/>
        <v/>
      </c>
      <c r="BK59" t="str">
        <f t="shared" si="41"/>
        <v/>
      </c>
      <c r="BL59" s="30" t="str">
        <f t="shared" si="28"/>
        <v/>
      </c>
      <c r="BM59" t="str">
        <f t="shared" si="45"/>
        <v/>
      </c>
      <c r="BN59" t="str">
        <f t="shared" si="45"/>
        <v/>
      </c>
      <c r="BO59" t="str">
        <f t="shared" si="45"/>
        <v/>
      </c>
      <c r="BP59" t="str">
        <f t="shared" si="42"/>
        <v/>
      </c>
      <c r="BQ59" t="str">
        <f t="shared" si="42"/>
        <v/>
      </c>
      <c r="BR59" t="str">
        <f t="shared" si="42"/>
        <v/>
      </c>
      <c r="BS59" t="str">
        <f t="shared" si="42"/>
        <v/>
      </c>
      <c r="BT59" t="str">
        <f t="shared" si="42"/>
        <v/>
      </c>
      <c r="BU59" t="str">
        <f t="shared" si="42"/>
        <v/>
      </c>
      <c r="BV59" s="30" t="str">
        <f t="shared" si="22"/>
        <v/>
      </c>
      <c r="BW59" t="str">
        <f t="shared" si="38"/>
        <v/>
      </c>
      <c r="BX59" t="str">
        <f t="shared" si="38"/>
        <v/>
      </c>
      <c r="BY59" t="str">
        <f t="shared" si="38"/>
        <v/>
      </c>
      <c r="BZ59" t="str">
        <f t="shared" si="38"/>
        <v/>
      </c>
      <c r="CA59" t="str">
        <f t="shared" si="38"/>
        <v/>
      </c>
      <c r="CB59" t="str">
        <f t="shared" si="38"/>
        <v/>
      </c>
      <c r="CC59" t="str">
        <f t="shared" si="38"/>
        <v/>
      </c>
      <c r="CD59" t="str">
        <f t="shared" si="38"/>
        <v/>
      </c>
      <c r="CE59" t="str">
        <f t="shared" si="38"/>
        <v/>
      </c>
      <c r="CF59" s="30" t="str">
        <f t="shared" si="38"/>
        <v/>
      </c>
      <c r="CG59" t="str">
        <f t="shared" si="39"/>
        <v/>
      </c>
      <c r="CH59" t="str">
        <f t="shared" si="39"/>
        <v/>
      </c>
      <c r="CI59" t="str">
        <f t="shared" si="39"/>
        <v/>
      </c>
      <c r="CJ59" t="str">
        <f t="shared" si="39"/>
        <v/>
      </c>
      <c r="CK59" t="str">
        <f t="shared" si="39"/>
        <v/>
      </c>
      <c r="CL59" t="str">
        <f t="shared" si="39"/>
        <v/>
      </c>
      <c r="CM59" t="str">
        <f t="shared" si="39"/>
        <v/>
      </c>
      <c r="CN59" t="str">
        <f t="shared" si="39"/>
        <v/>
      </c>
      <c r="CO59" t="str">
        <f t="shared" si="39"/>
        <v/>
      </c>
      <c r="CP59" s="30" t="str">
        <f t="shared" si="39"/>
        <v/>
      </c>
      <c r="CQ59"/>
      <c r="CR59"/>
      <c r="CS59"/>
      <c r="CT59"/>
      <c r="CU59"/>
      <c r="CV59" s="31" t="str">
        <f t="shared" si="29"/>
        <v/>
      </c>
      <c r="CW59" s="31"/>
      <c r="CX59" s="31"/>
      <c r="CY59"/>
      <c r="CZ59"/>
      <c r="DA59"/>
      <c r="DB59"/>
      <c r="DC59"/>
      <c r="DD59"/>
      <c r="DE59" t="str">
        <f t="shared" si="49"/>
        <v/>
      </c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 s="60" t="str">
        <f t="shared" si="50"/>
        <v/>
      </c>
      <c r="DV59" t="str">
        <f t="shared" si="55"/>
        <v/>
      </c>
      <c r="DW59" t="str">
        <f t="shared" si="55"/>
        <v/>
      </c>
      <c r="DX59" t="str">
        <f t="shared" si="55"/>
        <v/>
      </c>
      <c r="DY59" t="str">
        <f t="shared" si="55"/>
        <v/>
      </c>
      <c r="DZ59" t="str">
        <f t="shared" si="55"/>
        <v/>
      </c>
      <c r="EA59" t="str">
        <f t="shared" si="55"/>
        <v/>
      </c>
      <c r="EB59" t="str">
        <f t="shared" si="55"/>
        <v/>
      </c>
      <c r="EC59" t="str">
        <f t="shared" si="55"/>
        <v/>
      </c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</row>
    <row r="60" spans="1:164" s="32" customFormat="1">
      <c r="A60"/>
      <c r="B60">
        <v>46</v>
      </c>
      <c r="C60">
        <f t="shared" si="0"/>
        <v>26.328125</v>
      </c>
      <c r="D60" s="26">
        <v>3.6386500000000002</v>
      </c>
      <c r="E60" s="26"/>
      <c r="F60">
        <f t="shared" si="47"/>
        <v>3.638436054</v>
      </c>
      <c r="G60" t="str">
        <f t="shared" si="1"/>
        <v/>
      </c>
      <c r="H60" t="str">
        <f t="shared" si="54"/>
        <v/>
      </c>
      <c r="I60" t="str">
        <f t="shared" si="51"/>
        <v/>
      </c>
      <c r="J60" t="str">
        <f t="shared" si="52"/>
        <v/>
      </c>
      <c r="K60" t="str">
        <f t="shared" si="53"/>
        <v/>
      </c>
      <c r="L60">
        <f t="shared" si="6"/>
        <v>4.5020086160739797E-2</v>
      </c>
      <c r="M60">
        <f t="shared" si="7"/>
        <v>0.82822630447869006</v>
      </c>
      <c r="N60" s="12">
        <v>2.1394599999999999E-4</v>
      </c>
      <c r="O60"/>
      <c r="P60">
        <v>6.3584788259999998</v>
      </c>
      <c r="Q60"/>
      <c r="R60">
        <v>8.3294999999999995</v>
      </c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 s="12">
        <f t="shared" si="8"/>
        <v>2.1394599999999999E-4</v>
      </c>
      <c r="AI60" s="12">
        <f t="shared" si="9"/>
        <v>0</v>
      </c>
      <c r="AJ60">
        <f t="shared" si="10"/>
        <v>6.3582648800000001</v>
      </c>
      <c r="AK60">
        <f t="shared" si="11"/>
        <v>8.3292860539999989</v>
      </c>
      <c r="AL60">
        <f t="shared" si="12"/>
        <v>-2.1394599999999999E-4</v>
      </c>
      <c r="AM60">
        <f t="shared" si="13"/>
        <v>-2.1394599999999999E-4</v>
      </c>
      <c r="AN60">
        <f t="shared" si="14"/>
        <v>-2.1394599999999999E-4</v>
      </c>
      <c r="AO60">
        <f t="shared" si="15"/>
        <v>-2.1394599999999999E-4</v>
      </c>
      <c r="AP60">
        <f t="shared" si="16"/>
        <v>-2.1394599999999999E-4</v>
      </c>
      <c r="AQ60">
        <f t="shared" si="17"/>
        <v>-2.1394599999999999E-4</v>
      </c>
      <c r="AR60">
        <f t="shared" si="18"/>
        <v>-2.1394599999999999E-4</v>
      </c>
      <c r="AS60" t="str">
        <f t="shared" si="43"/>
        <v/>
      </c>
      <c r="AT60" t="str">
        <f t="shared" si="43"/>
        <v/>
      </c>
      <c r="AU60" t="str">
        <f t="shared" si="43"/>
        <v/>
      </c>
      <c r="AV60" t="str">
        <f t="shared" si="40"/>
        <v/>
      </c>
      <c r="AW60" t="str">
        <f t="shared" si="40"/>
        <v/>
      </c>
      <c r="AX60" t="str">
        <f t="shared" si="40"/>
        <v/>
      </c>
      <c r="AY60" t="str">
        <f t="shared" si="40"/>
        <v/>
      </c>
      <c r="AZ60" t="str">
        <f t="shared" si="40"/>
        <v/>
      </c>
      <c r="BA60" t="str">
        <f t="shared" si="40"/>
        <v/>
      </c>
      <c r="BB60" s="30" t="str">
        <f t="shared" si="48"/>
        <v/>
      </c>
      <c r="BC60" t="str">
        <f t="shared" si="44"/>
        <v/>
      </c>
      <c r="BD60" t="str">
        <f t="shared" si="44"/>
        <v/>
      </c>
      <c r="BE60" t="str">
        <f t="shared" si="44"/>
        <v/>
      </c>
      <c r="BF60" t="str">
        <f t="shared" si="41"/>
        <v/>
      </c>
      <c r="BG60" t="str">
        <f t="shared" si="41"/>
        <v/>
      </c>
      <c r="BH60" t="str">
        <f t="shared" si="41"/>
        <v/>
      </c>
      <c r="BI60" t="str">
        <f t="shared" si="41"/>
        <v/>
      </c>
      <c r="BJ60" t="str">
        <f t="shared" si="41"/>
        <v/>
      </c>
      <c r="BK60" t="str">
        <f t="shared" si="41"/>
        <v/>
      </c>
      <c r="BL60" s="30" t="str">
        <f t="shared" si="28"/>
        <v/>
      </c>
      <c r="BM60" t="str">
        <f t="shared" si="45"/>
        <v/>
      </c>
      <c r="BN60" t="str">
        <f t="shared" si="45"/>
        <v/>
      </c>
      <c r="BO60" t="str">
        <f t="shared" si="45"/>
        <v/>
      </c>
      <c r="BP60" t="str">
        <f t="shared" si="42"/>
        <v/>
      </c>
      <c r="BQ60" t="str">
        <f t="shared" si="42"/>
        <v/>
      </c>
      <c r="BR60" t="str">
        <f t="shared" si="42"/>
        <v/>
      </c>
      <c r="BS60" t="str">
        <f t="shared" si="42"/>
        <v/>
      </c>
      <c r="BT60" t="str">
        <f t="shared" si="42"/>
        <v/>
      </c>
      <c r="BU60" t="str">
        <f t="shared" si="42"/>
        <v/>
      </c>
      <c r="BV60" s="30" t="str">
        <f t="shared" si="22"/>
        <v/>
      </c>
      <c r="BW60" t="str">
        <f t="shared" si="38"/>
        <v/>
      </c>
      <c r="BX60" t="str">
        <f t="shared" si="38"/>
        <v/>
      </c>
      <c r="BY60" t="str">
        <f t="shared" si="38"/>
        <v/>
      </c>
      <c r="BZ60" t="str">
        <f t="shared" si="38"/>
        <v/>
      </c>
      <c r="CA60" t="str">
        <f t="shared" si="38"/>
        <v/>
      </c>
      <c r="CB60" t="str">
        <f t="shared" si="38"/>
        <v/>
      </c>
      <c r="CC60" t="str">
        <f t="shared" si="38"/>
        <v/>
      </c>
      <c r="CD60" t="str">
        <f t="shared" si="38"/>
        <v/>
      </c>
      <c r="CE60" t="str">
        <f t="shared" si="38"/>
        <v/>
      </c>
      <c r="CF60" s="30" t="str">
        <f t="shared" si="38"/>
        <v/>
      </c>
      <c r="CG60" t="str">
        <f t="shared" si="39"/>
        <v/>
      </c>
      <c r="CH60" t="str">
        <f t="shared" si="39"/>
        <v/>
      </c>
      <c r="CI60" t="str">
        <f t="shared" si="39"/>
        <v/>
      </c>
      <c r="CJ60" t="str">
        <f t="shared" si="39"/>
        <v/>
      </c>
      <c r="CK60" t="str">
        <f t="shared" si="39"/>
        <v/>
      </c>
      <c r="CL60" t="str">
        <f t="shared" si="39"/>
        <v/>
      </c>
      <c r="CM60" t="str">
        <f t="shared" si="39"/>
        <v/>
      </c>
      <c r="CN60" t="str">
        <f t="shared" si="39"/>
        <v/>
      </c>
      <c r="CO60" t="str">
        <f t="shared" si="39"/>
        <v/>
      </c>
      <c r="CP60" s="30" t="str">
        <f t="shared" si="39"/>
        <v/>
      </c>
      <c r="CQ60"/>
      <c r="CR60"/>
      <c r="CS60"/>
      <c r="CT60"/>
      <c r="CU60"/>
      <c r="CV60" s="31" t="str">
        <f t="shared" si="29"/>
        <v/>
      </c>
      <c r="CW60" s="31"/>
      <c r="CX60" s="31"/>
      <c r="CY60"/>
      <c r="CZ60"/>
      <c r="DA60"/>
      <c r="DB60"/>
      <c r="DC60"/>
      <c r="DD60"/>
      <c r="DE60" t="str">
        <f t="shared" si="49"/>
        <v/>
      </c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 s="60" t="str">
        <f t="shared" si="50"/>
        <v/>
      </c>
      <c r="DV60">
        <f t="shared" si="55"/>
        <v>2.0086160739801163E-5</v>
      </c>
      <c r="DW60" t="str">
        <f t="shared" si="55"/>
        <v/>
      </c>
      <c r="DX60" t="str">
        <f t="shared" si="55"/>
        <v/>
      </c>
      <c r="DY60" t="str">
        <f t="shared" si="55"/>
        <v/>
      </c>
      <c r="DZ60" t="str">
        <f t="shared" si="55"/>
        <v/>
      </c>
      <c r="EA60" t="str">
        <f t="shared" si="55"/>
        <v/>
      </c>
      <c r="EB60" t="str">
        <f t="shared" si="55"/>
        <v/>
      </c>
      <c r="EC60" t="str">
        <f t="shared" si="55"/>
        <v/>
      </c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</row>
    <row r="61" spans="1:164" s="32" customFormat="1">
      <c r="A61"/>
      <c r="B61">
        <v>47</v>
      </c>
      <c r="C61">
        <f t="shared" si="0"/>
        <v>26.796875</v>
      </c>
      <c r="D61" s="26">
        <v>3.6375999999999999</v>
      </c>
      <c r="E61" s="26"/>
      <c r="F61">
        <f t="shared" si="47"/>
        <v>3.6371382830000001</v>
      </c>
      <c r="G61" t="str">
        <f t="shared" si="1"/>
        <v/>
      </c>
      <c r="H61" t="str">
        <f t="shared" si="54"/>
        <v/>
      </c>
      <c r="I61" t="str">
        <f t="shared" si="51"/>
        <v/>
      </c>
      <c r="J61" t="str">
        <f t="shared" si="52"/>
        <v/>
      </c>
      <c r="K61" t="str">
        <f t="shared" si="53"/>
        <v/>
      </c>
      <c r="L61">
        <f t="shared" si="6"/>
        <v>4.4999999999999998E-2</v>
      </c>
      <c r="M61">
        <f t="shared" si="7"/>
        <v>0.82824421915133595</v>
      </c>
      <c r="N61">
        <v>4.61717E-4</v>
      </c>
      <c r="O61"/>
      <c r="P61">
        <v>6.3620791719999996</v>
      </c>
      <c r="Q61"/>
      <c r="R61">
        <v>8.3287200000000006</v>
      </c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 s="12">
        <f t="shared" si="8"/>
        <v>4.61717E-4</v>
      </c>
      <c r="AI61" s="12">
        <f t="shared" si="9"/>
        <v>0</v>
      </c>
      <c r="AJ61">
        <f t="shared" si="10"/>
        <v>6.3616174549999993</v>
      </c>
      <c r="AK61">
        <f t="shared" si="11"/>
        <v>8.3282582830000003</v>
      </c>
      <c r="AL61">
        <f t="shared" si="12"/>
        <v>-4.61717E-4</v>
      </c>
      <c r="AM61">
        <f t="shared" si="13"/>
        <v>-4.61717E-4</v>
      </c>
      <c r="AN61">
        <f t="shared" si="14"/>
        <v>-4.61717E-4</v>
      </c>
      <c r="AO61">
        <f t="shared" si="15"/>
        <v>-4.61717E-4</v>
      </c>
      <c r="AP61">
        <f t="shared" si="16"/>
        <v>-4.61717E-4</v>
      </c>
      <c r="AQ61">
        <f t="shared" si="17"/>
        <v>-4.61717E-4</v>
      </c>
      <c r="AR61">
        <f t="shared" si="18"/>
        <v>-4.61717E-4</v>
      </c>
      <c r="AS61" t="str">
        <f t="shared" si="43"/>
        <v/>
      </c>
      <c r="AT61" t="str">
        <f t="shared" si="43"/>
        <v/>
      </c>
      <c r="AU61" t="str">
        <f t="shared" si="43"/>
        <v/>
      </c>
      <c r="AV61" t="str">
        <f t="shared" si="40"/>
        <v/>
      </c>
      <c r="AW61" t="str">
        <f t="shared" si="40"/>
        <v/>
      </c>
      <c r="AX61" t="str">
        <f t="shared" si="40"/>
        <v/>
      </c>
      <c r="AY61" t="str">
        <f t="shared" si="40"/>
        <v/>
      </c>
      <c r="AZ61" t="str">
        <f t="shared" si="40"/>
        <v/>
      </c>
      <c r="BA61" t="str">
        <f t="shared" si="40"/>
        <v/>
      </c>
      <c r="BB61" s="30" t="str">
        <f t="shared" si="48"/>
        <v/>
      </c>
      <c r="BC61" t="str">
        <f t="shared" si="44"/>
        <v/>
      </c>
      <c r="BD61" t="str">
        <f t="shared" si="44"/>
        <v/>
      </c>
      <c r="BE61" t="str">
        <f t="shared" si="44"/>
        <v/>
      </c>
      <c r="BF61" t="str">
        <f t="shared" si="41"/>
        <v/>
      </c>
      <c r="BG61" t="str">
        <f t="shared" si="41"/>
        <v/>
      </c>
      <c r="BH61" t="str">
        <f t="shared" si="41"/>
        <v/>
      </c>
      <c r="BI61" t="str">
        <f t="shared" si="41"/>
        <v/>
      </c>
      <c r="BJ61" t="str">
        <f t="shared" si="41"/>
        <v/>
      </c>
      <c r="BK61" t="str">
        <f t="shared" si="41"/>
        <v/>
      </c>
      <c r="BL61" s="30" t="str">
        <f t="shared" si="28"/>
        <v/>
      </c>
      <c r="BM61" t="str">
        <f t="shared" si="45"/>
        <v/>
      </c>
      <c r="BN61" t="str">
        <f t="shared" si="45"/>
        <v/>
      </c>
      <c r="BO61" t="str">
        <f t="shared" si="45"/>
        <v/>
      </c>
      <c r="BP61" t="str">
        <f t="shared" si="42"/>
        <v/>
      </c>
      <c r="BQ61" t="str">
        <f t="shared" si="42"/>
        <v/>
      </c>
      <c r="BR61" t="str">
        <f t="shared" si="42"/>
        <v/>
      </c>
      <c r="BS61" t="str">
        <f t="shared" si="42"/>
        <v/>
      </c>
      <c r="BT61" t="str">
        <f t="shared" si="42"/>
        <v/>
      </c>
      <c r="BU61" t="str">
        <f t="shared" si="42"/>
        <v/>
      </c>
      <c r="BV61" s="30" t="str">
        <f t="shared" si="22"/>
        <v/>
      </c>
      <c r="BW61" t="str">
        <f t="shared" si="38"/>
        <v/>
      </c>
      <c r="BX61" t="str">
        <f t="shared" si="38"/>
        <v/>
      </c>
      <c r="BY61" t="str">
        <f t="shared" si="38"/>
        <v/>
      </c>
      <c r="BZ61" t="str">
        <f t="shared" si="38"/>
        <v/>
      </c>
      <c r="CA61" t="str">
        <f t="shared" si="38"/>
        <v/>
      </c>
      <c r="CB61" t="str">
        <f t="shared" si="38"/>
        <v/>
      </c>
      <c r="CC61" t="str">
        <f t="shared" si="38"/>
        <v/>
      </c>
      <c r="CD61" t="str">
        <f t="shared" si="38"/>
        <v/>
      </c>
      <c r="CE61" t="str">
        <f t="shared" si="38"/>
        <v/>
      </c>
      <c r="CF61" s="30" t="str">
        <f t="shared" si="38"/>
        <v/>
      </c>
      <c r="CG61" t="str">
        <f t="shared" si="39"/>
        <v/>
      </c>
      <c r="CH61" t="str">
        <f t="shared" si="39"/>
        <v/>
      </c>
      <c r="CI61" t="str">
        <f t="shared" si="39"/>
        <v/>
      </c>
      <c r="CJ61" t="str">
        <f t="shared" si="39"/>
        <v/>
      </c>
      <c r="CK61" t="str">
        <f t="shared" si="39"/>
        <v/>
      </c>
      <c r="CL61" t="str">
        <f t="shared" si="39"/>
        <v/>
      </c>
      <c r="CM61" t="str">
        <f t="shared" si="39"/>
        <v/>
      </c>
      <c r="CN61" t="str">
        <f t="shared" si="39"/>
        <v/>
      </c>
      <c r="CO61" t="str">
        <f t="shared" si="39"/>
        <v/>
      </c>
      <c r="CP61" s="30" t="str">
        <f t="shared" si="39"/>
        <v/>
      </c>
      <c r="CQ61"/>
      <c r="CR61"/>
      <c r="CS61"/>
      <c r="CT61"/>
      <c r="CU61"/>
      <c r="CV61" s="31" t="str">
        <f t="shared" si="29"/>
        <v/>
      </c>
      <c r="CW61" s="31"/>
      <c r="CX61" s="31"/>
      <c r="CY61"/>
      <c r="CZ61"/>
      <c r="DA61"/>
      <c r="DB61"/>
      <c r="DC61"/>
      <c r="DD61"/>
      <c r="DE61" t="str">
        <f t="shared" si="49"/>
        <v/>
      </c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 s="60" t="str">
        <f t="shared" si="50"/>
        <v/>
      </c>
      <c r="DV61" t="str">
        <f t="shared" si="55"/>
        <v/>
      </c>
      <c r="DW61" t="str">
        <f t="shared" si="55"/>
        <v/>
      </c>
      <c r="DX61" t="str">
        <f t="shared" si="55"/>
        <v/>
      </c>
      <c r="DY61" t="str">
        <f t="shared" si="55"/>
        <v/>
      </c>
      <c r="DZ61" t="str">
        <f t="shared" si="55"/>
        <v/>
      </c>
      <c r="EA61" t="str">
        <f t="shared" si="55"/>
        <v/>
      </c>
      <c r="EB61" t="str">
        <f t="shared" si="55"/>
        <v/>
      </c>
      <c r="EC61" t="str">
        <f t="shared" si="55"/>
        <v/>
      </c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</row>
    <row r="62" spans="1:164" s="32" customFormat="1">
      <c r="A62"/>
      <c r="B62">
        <v>48</v>
      </c>
      <c r="C62">
        <f t="shared" si="0"/>
        <v>27.265625</v>
      </c>
      <c r="D62" s="26">
        <v>3.6383700000000001</v>
      </c>
      <c r="E62" s="26"/>
      <c r="F62">
        <f t="shared" si="47"/>
        <v>3.637956134</v>
      </c>
      <c r="G62" t="str">
        <f t="shared" si="1"/>
        <v/>
      </c>
      <c r="H62" t="str">
        <f t="shared" si="54"/>
        <v/>
      </c>
      <c r="I62" t="str">
        <f t="shared" si="51"/>
        <v/>
      </c>
      <c r="J62" t="str">
        <f t="shared" si="52"/>
        <v/>
      </c>
      <c r="K62" t="str">
        <f t="shared" si="53"/>
        <v/>
      </c>
      <c r="L62">
        <f t="shared" si="6"/>
        <v>4.5014031147083154E-2</v>
      </c>
      <c r="M62">
        <f t="shared" si="7"/>
        <v>0.82823170402249013</v>
      </c>
      <c r="N62">
        <v>4.1386599999999998E-4</v>
      </c>
      <c r="O62"/>
      <c r="P62">
        <v>6.3629492799999996</v>
      </c>
      <c r="Q62"/>
      <c r="R62">
        <v>8.3294499999999996</v>
      </c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 s="12">
        <f t="shared" si="8"/>
        <v>4.1386599999999998E-4</v>
      </c>
      <c r="AI62" s="12">
        <f t="shared" si="9"/>
        <v>0</v>
      </c>
      <c r="AJ62">
        <f t="shared" si="10"/>
        <v>6.3625354139999999</v>
      </c>
      <c r="AK62">
        <f t="shared" si="11"/>
        <v>8.329036133999999</v>
      </c>
      <c r="AL62">
        <f t="shared" si="12"/>
        <v>-4.1386599999999998E-4</v>
      </c>
      <c r="AM62">
        <f t="shared" si="13"/>
        <v>-4.1386599999999998E-4</v>
      </c>
      <c r="AN62">
        <f t="shared" si="14"/>
        <v>-4.1386599999999998E-4</v>
      </c>
      <c r="AO62">
        <f t="shared" si="15"/>
        <v>-4.1386599999999998E-4</v>
      </c>
      <c r="AP62">
        <f t="shared" si="16"/>
        <v>-4.1386599999999998E-4</v>
      </c>
      <c r="AQ62">
        <f t="shared" si="17"/>
        <v>-4.1386599999999998E-4</v>
      </c>
      <c r="AR62">
        <f t="shared" si="18"/>
        <v>-4.1386599999999998E-4</v>
      </c>
      <c r="AS62" t="str">
        <f t="shared" si="43"/>
        <v/>
      </c>
      <c r="AT62" t="str">
        <f t="shared" si="43"/>
        <v/>
      </c>
      <c r="AU62" t="str">
        <f t="shared" si="43"/>
        <v/>
      </c>
      <c r="AV62" t="str">
        <f t="shared" si="40"/>
        <v/>
      </c>
      <c r="AW62" t="str">
        <f t="shared" si="40"/>
        <v/>
      </c>
      <c r="AX62" t="str">
        <f t="shared" si="40"/>
        <v/>
      </c>
      <c r="AY62" t="str">
        <f t="shared" si="40"/>
        <v/>
      </c>
      <c r="AZ62" t="str">
        <f t="shared" si="40"/>
        <v/>
      </c>
      <c r="BA62" t="str">
        <f t="shared" si="40"/>
        <v/>
      </c>
      <c r="BB62" s="30" t="str">
        <f t="shared" si="48"/>
        <v/>
      </c>
      <c r="BC62" t="str">
        <f t="shared" si="44"/>
        <v/>
      </c>
      <c r="BD62" t="str">
        <f t="shared" si="44"/>
        <v/>
      </c>
      <c r="BE62" t="str">
        <f t="shared" si="44"/>
        <v/>
      </c>
      <c r="BF62" t="str">
        <f t="shared" si="41"/>
        <v/>
      </c>
      <c r="BG62" t="str">
        <f t="shared" si="41"/>
        <v/>
      </c>
      <c r="BH62" t="str">
        <f t="shared" si="41"/>
        <v/>
      </c>
      <c r="BI62" t="str">
        <f t="shared" si="41"/>
        <v/>
      </c>
      <c r="BJ62" t="str">
        <f t="shared" si="41"/>
        <v/>
      </c>
      <c r="BK62" t="str">
        <f t="shared" si="41"/>
        <v/>
      </c>
      <c r="BL62" s="30" t="str">
        <f t="shared" si="28"/>
        <v/>
      </c>
      <c r="BM62" t="str">
        <f t="shared" si="45"/>
        <v/>
      </c>
      <c r="BN62" t="str">
        <f t="shared" si="45"/>
        <v/>
      </c>
      <c r="BO62" t="str">
        <f t="shared" si="45"/>
        <v/>
      </c>
      <c r="BP62" t="str">
        <f t="shared" si="42"/>
        <v/>
      </c>
      <c r="BQ62" t="str">
        <f t="shared" si="42"/>
        <v/>
      </c>
      <c r="BR62" t="str">
        <f t="shared" si="42"/>
        <v/>
      </c>
      <c r="BS62" t="str">
        <f t="shared" si="42"/>
        <v/>
      </c>
      <c r="BT62" t="str">
        <f t="shared" si="42"/>
        <v/>
      </c>
      <c r="BU62" t="str">
        <f t="shared" si="42"/>
        <v/>
      </c>
      <c r="BV62" s="30" t="str">
        <f t="shared" si="22"/>
        <v/>
      </c>
      <c r="BW62" t="str">
        <f t="shared" si="38"/>
        <v/>
      </c>
      <c r="BX62" t="str">
        <f t="shared" si="38"/>
        <v/>
      </c>
      <c r="BY62" t="str">
        <f t="shared" si="38"/>
        <v/>
      </c>
      <c r="BZ62" t="str">
        <f t="shared" si="38"/>
        <v/>
      </c>
      <c r="CA62" t="str">
        <f t="shared" si="38"/>
        <v/>
      </c>
      <c r="CB62" t="str">
        <f t="shared" si="38"/>
        <v/>
      </c>
      <c r="CC62" t="str">
        <f t="shared" si="38"/>
        <v/>
      </c>
      <c r="CD62" t="str">
        <f t="shared" si="38"/>
        <v/>
      </c>
      <c r="CE62" t="str">
        <f t="shared" si="38"/>
        <v/>
      </c>
      <c r="CF62" s="30" t="str">
        <f t="shared" si="38"/>
        <v/>
      </c>
      <c r="CG62" t="str">
        <f t="shared" si="39"/>
        <v/>
      </c>
      <c r="CH62" t="str">
        <f t="shared" si="39"/>
        <v/>
      </c>
      <c r="CI62" t="str">
        <f t="shared" si="39"/>
        <v/>
      </c>
      <c r="CJ62" t="str">
        <f t="shared" si="39"/>
        <v/>
      </c>
      <c r="CK62" t="str">
        <f t="shared" si="39"/>
        <v/>
      </c>
      <c r="CL62" t="str">
        <f t="shared" si="39"/>
        <v/>
      </c>
      <c r="CM62" t="str">
        <f t="shared" si="39"/>
        <v/>
      </c>
      <c r="CN62" t="str">
        <f t="shared" si="39"/>
        <v/>
      </c>
      <c r="CO62" t="str">
        <f t="shared" si="39"/>
        <v/>
      </c>
      <c r="CP62" s="30" t="str">
        <f t="shared" si="39"/>
        <v/>
      </c>
      <c r="CQ62"/>
      <c r="CR62"/>
      <c r="CS62"/>
      <c r="CT62"/>
      <c r="CU62"/>
      <c r="CV62" s="31" t="str">
        <f t="shared" si="29"/>
        <v/>
      </c>
      <c r="CW62" s="31"/>
      <c r="CX62" s="31"/>
      <c r="CY62"/>
      <c r="CZ62"/>
      <c r="DA62"/>
      <c r="DB62"/>
      <c r="DC62"/>
      <c r="DD62"/>
      <c r="DE62" t="str">
        <f t="shared" si="49"/>
        <v/>
      </c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 s="60" t="str">
        <f t="shared" si="50"/>
        <v/>
      </c>
      <c r="DV62">
        <f t="shared" si="55"/>
        <v>1.4031147083154838E-5</v>
      </c>
      <c r="DW62" t="str">
        <f t="shared" si="55"/>
        <v/>
      </c>
      <c r="DX62" t="str">
        <f t="shared" si="55"/>
        <v/>
      </c>
      <c r="DY62" t="str">
        <f t="shared" si="55"/>
        <v/>
      </c>
      <c r="DZ62" t="str">
        <f t="shared" si="55"/>
        <v/>
      </c>
      <c r="EA62" t="str">
        <f t="shared" si="55"/>
        <v/>
      </c>
      <c r="EB62" t="str">
        <f t="shared" si="55"/>
        <v/>
      </c>
      <c r="EC62" t="str">
        <f t="shared" si="55"/>
        <v/>
      </c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</row>
    <row r="63" spans="1:164" s="32" customFormat="1">
      <c r="A63"/>
      <c r="B63">
        <v>49</v>
      </c>
      <c r="C63">
        <f t="shared" si="0"/>
        <v>27.734375</v>
      </c>
      <c r="D63" s="26">
        <v>3.6379000000000001</v>
      </c>
      <c r="E63" s="26"/>
      <c r="F63">
        <f t="shared" si="47"/>
        <v>3.6375689270000002</v>
      </c>
      <c r="G63" t="str">
        <f t="shared" si="1"/>
        <v/>
      </c>
      <c r="H63" t="str">
        <f>IF(B63&lt;$C$7,"",IF(B63&gt;$C$8,"",IF(SUM(BW63:CE63)&gt;0,(1/(SUM(BM63:BV63)))*SUM(BW63:CF63),"")))</f>
        <v/>
      </c>
      <c r="I63" t="str">
        <f t="shared" si="51"/>
        <v/>
      </c>
      <c r="J63" t="str">
        <f>IF(B63&lt;$C$7,"",IF(B63&gt;$C$8,"",IF(SUM(BW63:CE63)&gt;0,(1/(SUM(BM63:BU63)))*SUM(BW63:CE63),"")))</f>
        <v/>
      </c>
      <c r="K63" t="str">
        <f t="shared" si="53"/>
        <v/>
      </c>
      <c r="L63">
        <f t="shared" si="6"/>
        <v>4.5001015799286094E-2</v>
      </c>
      <c r="M63">
        <f t="shared" si="7"/>
        <v>0.82824331297026133</v>
      </c>
      <c r="N63" s="12">
        <v>3.3107299999999998E-4</v>
      </c>
      <c r="O63"/>
      <c r="P63">
        <v>6.3622923330000001</v>
      </c>
      <c r="Q63"/>
      <c r="R63">
        <v>8.32883</v>
      </c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 s="12">
        <f t="shared" si="8"/>
        <v>3.3107299999999998E-4</v>
      </c>
      <c r="AI63" s="12">
        <f t="shared" si="9"/>
        <v>0</v>
      </c>
      <c r="AJ63">
        <f t="shared" si="10"/>
        <v>6.3619612600000002</v>
      </c>
      <c r="AK63">
        <f t="shared" si="11"/>
        <v>8.3284989270000001</v>
      </c>
      <c r="AL63">
        <f t="shared" si="12"/>
        <v>-3.3107299999999998E-4</v>
      </c>
      <c r="AM63">
        <f t="shared" si="13"/>
        <v>-3.3107299999999998E-4</v>
      </c>
      <c r="AN63">
        <f t="shared" si="14"/>
        <v>-3.3107299999999998E-4</v>
      </c>
      <c r="AO63">
        <f t="shared" si="15"/>
        <v>-3.3107299999999998E-4</v>
      </c>
      <c r="AP63">
        <f t="shared" si="16"/>
        <v>-3.3107299999999998E-4</v>
      </c>
      <c r="AQ63">
        <f t="shared" si="17"/>
        <v>-3.3107299999999998E-4</v>
      </c>
      <c r="AR63">
        <f t="shared" si="18"/>
        <v>-3.3107299999999998E-4</v>
      </c>
      <c r="AS63" t="str">
        <f t="shared" si="43"/>
        <v/>
      </c>
      <c r="AT63" t="str">
        <f t="shared" si="43"/>
        <v/>
      </c>
      <c r="AU63" t="str">
        <f t="shared" si="43"/>
        <v/>
      </c>
      <c r="AV63" t="str">
        <f t="shared" si="40"/>
        <v/>
      </c>
      <c r="AW63" t="str">
        <f t="shared" si="40"/>
        <v/>
      </c>
      <c r="AX63" t="str">
        <f t="shared" si="40"/>
        <v/>
      </c>
      <c r="AY63" t="str">
        <f t="shared" si="40"/>
        <v/>
      </c>
      <c r="AZ63" t="str">
        <f t="shared" si="40"/>
        <v/>
      </c>
      <c r="BA63" t="str">
        <f t="shared" si="40"/>
        <v/>
      </c>
      <c r="BB63" s="30" t="str">
        <f t="shared" si="48"/>
        <v/>
      </c>
      <c r="BC63" t="str">
        <f t="shared" si="44"/>
        <v/>
      </c>
      <c r="BD63" t="str">
        <f t="shared" si="44"/>
        <v/>
      </c>
      <c r="BE63" t="str">
        <f t="shared" si="44"/>
        <v/>
      </c>
      <c r="BF63" t="str">
        <f t="shared" si="41"/>
        <v/>
      </c>
      <c r="BG63" t="str">
        <f t="shared" si="41"/>
        <v/>
      </c>
      <c r="BH63" t="str">
        <f t="shared" si="41"/>
        <v/>
      </c>
      <c r="BI63" t="str">
        <f t="shared" si="41"/>
        <v/>
      </c>
      <c r="BJ63" t="str">
        <f t="shared" si="41"/>
        <v/>
      </c>
      <c r="BK63" t="str">
        <f t="shared" si="41"/>
        <v/>
      </c>
      <c r="BL63" s="30" t="str">
        <f t="shared" si="28"/>
        <v/>
      </c>
      <c r="BM63" t="str">
        <f t="shared" si="45"/>
        <v/>
      </c>
      <c r="BN63" t="str">
        <f t="shared" si="45"/>
        <v/>
      </c>
      <c r="BO63" t="str">
        <f t="shared" si="45"/>
        <v/>
      </c>
      <c r="BP63" t="str">
        <f t="shared" si="42"/>
        <v/>
      </c>
      <c r="BQ63" t="str">
        <f t="shared" si="42"/>
        <v/>
      </c>
      <c r="BR63" t="str">
        <f t="shared" si="42"/>
        <v/>
      </c>
      <c r="BS63" t="str">
        <f t="shared" si="42"/>
        <v/>
      </c>
      <c r="BT63" t="str">
        <f t="shared" si="42"/>
        <v/>
      </c>
      <c r="BU63" t="str">
        <f t="shared" si="42"/>
        <v/>
      </c>
      <c r="BV63" s="30" t="str">
        <f t="shared" si="22"/>
        <v/>
      </c>
      <c r="BW63" t="str">
        <f t="shared" si="38"/>
        <v/>
      </c>
      <c r="BX63" t="str">
        <f t="shared" si="38"/>
        <v/>
      </c>
      <c r="BY63" t="str">
        <f t="shared" si="38"/>
        <v/>
      </c>
      <c r="BZ63" t="str">
        <f t="shared" si="38"/>
        <v/>
      </c>
      <c r="CA63" t="str">
        <f t="shared" si="38"/>
        <v/>
      </c>
      <c r="CB63" t="str">
        <f t="shared" si="38"/>
        <v/>
      </c>
      <c r="CC63" t="str">
        <f t="shared" si="38"/>
        <v/>
      </c>
      <c r="CD63" t="str">
        <f t="shared" si="38"/>
        <v/>
      </c>
      <c r="CE63" t="str">
        <f t="shared" si="38"/>
        <v/>
      </c>
      <c r="CF63" s="30" t="str">
        <f t="shared" si="38"/>
        <v/>
      </c>
      <c r="CG63" t="str">
        <f t="shared" si="39"/>
        <v/>
      </c>
      <c r="CH63" t="str">
        <f t="shared" si="39"/>
        <v/>
      </c>
      <c r="CI63" t="str">
        <f t="shared" si="39"/>
        <v/>
      </c>
      <c r="CJ63" t="str">
        <f t="shared" si="39"/>
        <v/>
      </c>
      <c r="CK63" t="str">
        <f t="shared" si="39"/>
        <v/>
      </c>
      <c r="CL63" t="str">
        <f t="shared" si="39"/>
        <v/>
      </c>
      <c r="CM63" t="str">
        <f t="shared" si="39"/>
        <v/>
      </c>
      <c r="CN63" t="str">
        <f t="shared" si="39"/>
        <v/>
      </c>
      <c r="CO63" t="str">
        <f t="shared" si="39"/>
        <v/>
      </c>
      <c r="CP63" s="30" t="str">
        <f t="shared" si="39"/>
        <v/>
      </c>
      <c r="CQ63"/>
      <c r="CR63"/>
      <c r="CS63"/>
      <c r="CT63"/>
      <c r="CU63"/>
      <c r="CV63" s="31" t="str">
        <f t="shared" si="29"/>
        <v/>
      </c>
      <c r="CW63" s="31"/>
      <c r="CX63" s="31"/>
      <c r="CY63"/>
      <c r="CZ63"/>
      <c r="DA63"/>
      <c r="DB63"/>
      <c r="DC63"/>
      <c r="DD63"/>
      <c r="DE63" t="str">
        <f t="shared" si="49"/>
        <v/>
      </c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 s="60" t="str">
        <f t="shared" si="50"/>
        <v/>
      </c>
      <c r="DV63">
        <f t="shared" si="55"/>
        <v>1.0157992860966823E-6</v>
      </c>
      <c r="DW63" t="str">
        <f t="shared" si="55"/>
        <v/>
      </c>
      <c r="DX63" t="str">
        <f t="shared" si="55"/>
        <v/>
      </c>
      <c r="DY63" t="str">
        <f t="shared" si="55"/>
        <v/>
      </c>
      <c r="DZ63" t="str">
        <f t="shared" si="55"/>
        <v/>
      </c>
      <c r="EA63" t="str">
        <f t="shared" si="55"/>
        <v/>
      </c>
      <c r="EB63" t="str">
        <f t="shared" si="55"/>
        <v/>
      </c>
      <c r="EC63" t="str">
        <f t="shared" si="55"/>
        <v/>
      </c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</row>
    <row r="64" spans="1:164" s="32" customFormat="1">
      <c r="A64"/>
      <c r="B64">
        <v>50</v>
      </c>
      <c r="C64">
        <f t="shared" si="0"/>
        <v>28.203125</v>
      </c>
      <c r="D64" s="26">
        <v>3.6368299999999998</v>
      </c>
      <c r="E64" s="26"/>
      <c r="F64">
        <f t="shared" si="47"/>
        <v>3.636674813</v>
      </c>
      <c r="G64" t="str">
        <f t="shared" si="1"/>
        <v/>
      </c>
      <c r="H64" t="str">
        <f t="shared" ref="H64:H78" si="56">IF(B64&lt;$C$7,"",IF(B64&gt;$C$8,"",IF(SUM(BW64:CE64)&gt;0,(1/(SUM(BM64:BV64)))*SUM(BW64:CF64),"")))</f>
        <v/>
      </c>
      <c r="I64" t="str">
        <f t="shared" si="51"/>
        <v/>
      </c>
      <c r="J64" t="str">
        <f t="shared" ref="J64:J78" si="57">IF(B64&lt;$C$7,"",IF(B64&gt;$C$8,"",IF(SUM(BW64:CE64)&gt;0,(1/(SUM(BM64:BU64)))*SUM(BW64:CE64),"")))</f>
        <v/>
      </c>
      <c r="K64" t="str">
        <f t="shared" si="53"/>
        <v/>
      </c>
      <c r="L64">
        <f t="shared" si="6"/>
        <v>4.4999999999999998E-2</v>
      </c>
      <c r="M64">
        <f t="shared" si="7"/>
        <v>0.82824421915133595</v>
      </c>
      <c r="N64">
        <v>1.5518699999999999E-4</v>
      </c>
      <c r="O64"/>
      <c r="P64">
        <v>6.3627579829999998</v>
      </c>
      <c r="Q64"/>
      <c r="R64">
        <v>8.3273700000000002</v>
      </c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 s="12">
        <f t="shared" si="8"/>
        <v>1.5518699999999999E-4</v>
      </c>
      <c r="AI64" s="12">
        <f t="shared" si="9"/>
        <v>0</v>
      </c>
      <c r="AJ64">
        <f t="shared" si="10"/>
        <v>6.362602796</v>
      </c>
      <c r="AK64">
        <f t="shared" si="11"/>
        <v>8.3272148129999994</v>
      </c>
      <c r="AL64">
        <f t="shared" si="12"/>
        <v>-1.5518699999999999E-4</v>
      </c>
      <c r="AM64">
        <f t="shared" si="13"/>
        <v>-1.5518699999999999E-4</v>
      </c>
      <c r="AN64">
        <f t="shared" si="14"/>
        <v>-1.5518699999999999E-4</v>
      </c>
      <c r="AO64">
        <f t="shared" si="15"/>
        <v>-1.5518699999999999E-4</v>
      </c>
      <c r="AP64">
        <f t="shared" si="16"/>
        <v>-1.5518699999999999E-4</v>
      </c>
      <c r="AQ64">
        <f t="shared" si="17"/>
        <v>-1.5518699999999999E-4</v>
      </c>
      <c r="AR64">
        <f t="shared" si="18"/>
        <v>-1.5518699999999999E-4</v>
      </c>
      <c r="AS64" t="str">
        <f t="shared" si="43"/>
        <v/>
      </c>
      <c r="AT64" t="str">
        <f t="shared" si="43"/>
        <v/>
      </c>
      <c r="AU64" t="str">
        <f t="shared" si="43"/>
        <v/>
      </c>
      <c r="AV64" t="str">
        <f t="shared" si="40"/>
        <v/>
      </c>
      <c r="AW64" t="str">
        <f t="shared" si="40"/>
        <v/>
      </c>
      <c r="AX64" t="str">
        <f t="shared" si="40"/>
        <v/>
      </c>
      <c r="AY64" t="str">
        <f t="shared" si="40"/>
        <v/>
      </c>
      <c r="AZ64" t="str">
        <f t="shared" si="40"/>
        <v/>
      </c>
      <c r="BA64" t="str">
        <f t="shared" si="40"/>
        <v/>
      </c>
      <c r="BB64" s="30" t="str">
        <f t="shared" si="48"/>
        <v/>
      </c>
      <c r="BC64" t="str">
        <f t="shared" si="44"/>
        <v/>
      </c>
      <c r="BD64" t="str">
        <f t="shared" si="44"/>
        <v/>
      </c>
      <c r="BE64" t="str">
        <f t="shared" si="44"/>
        <v/>
      </c>
      <c r="BF64" t="str">
        <f t="shared" si="41"/>
        <v/>
      </c>
      <c r="BG64" t="str">
        <f t="shared" si="41"/>
        <v/>
      </c>
      <c r="BH64" t="str">
        <f t="shared" si="41"/>
        <v/>
      </c>
      <c r="BI64" t="str">
        <f t="shared" si="41"/>
        <v/>
      </c>
      <c r="BJ64" t="str">
        <f t="shared" si="41"/>
        <v/>
      </c>
      <c r="BK64" t="str">
        <f t="shared" si="41"/>
        <v/>
      </c>
      <c r="BL64" s="30" t="str">
        <f t="shared" si="28"/>
        <v/>
      </c>
      <c r="BM64" t="str">
        <f t="shared" si="45"/>
        <v/>
      </c>
      <c r="BN64" t="str">
        <f t="shared" si="45"/>
        <v/>
      </c>
      <c r="BO64" t="str">
        <f t="shared" si="45"/>
        <v/>
      </c>
      <c r="BP64" t="str">
        <f t="shared" si="42"/>
        <v/>
      </c>
      <c r="BQ64" t="str">
        <f t="shared" si="42"/>
        <v/>
      </c>
      <c r="BR64" t="str">
        <f t="shared" si="42"/>
        <v/>
      </c>
      <c r="BS64" t="str">
        <f t="shared" si="42"/>
        <v/>
      </c>
      <c r="BT64" t="str">
        <f t="shared" si="42"/>
        <v/>
      </c>
      <c r="BU64" t="str">
        <f t="shared" si="42"/>
        <v/>
      </c>
      <c r="BV64" s="30" t="str">
        <f t="shared" si="22"/>
        <v/>
      </c>
      <c r="BW64" t="str">
        <f t="shared" si="38"/>
        <v/>
      </c>
      <c r="BX64" t="str">
        <f t="shared" si="38"/>
        <v/>
      </c>
      <c r="BY64" t="str">
        <f t="shared" si="38"/>
        <v/>
      </c>
      <c r="BZ64" t="str">
        <f t="shared" si="38"/>
        <v/>
      </c>
      <c r="CA64" t="str">
        <f t="shared" si="38"/>
        <v/>
      </c>
      <c r="CB64" t="str">
        <f t="shared" si="38"/>
        <v/>
      </c>
      <c r="CC64" t="str">
        <f t="shared" si="38"/>
        <v/>
      </c>
      <c r="CD64" t="str">
        <f t="shared" si="38"/>
        <v/>
      </c>
      <c r="CE64" t="str">
        <f t="shared" si="38"/>
        <v/>
      </c>
      <c r="CF64" s="30" t="str">
        <f t="shared" si="38"/>
        <v/>
      </c>
      <c r="CG64" t="str">
        <f t="shared" si="39"/>
        <v/>
      </c>
      <c r="CH64" t="str">
        <f t="shared" si="39"/>
        <v/>
      </c>
      <c r="CI64" t="str">
        <f t="shared" si="39"/>
        <v/>
      </c>
      <c r="CJ64" t="str">
        <f t="shared" si="39"/>
        <v/>
      </c>
      <c r="CK64" t="str">
        <f t="shared" si="39"/>
        <v/>
      </c>
      <c r="CL64" t="str">
        <f t="shared" si="39"/>
        <v/>
      </c>
      <c r="CM64" t="str">
        <f t="shared" si="39"/>
        <v/>
      </c>
      <c r="CN64" t="str">
        <f t="shared" si="39"/>
        <v/>
      </c>
      <c r="CO64" t="str">
        <f t="shared" si="39"/>
        <v/>
      </c>
      <c r="CP64" s="30" t="str">
        <f t="shared" si="39"/>
        <v/>
      </c>
      <c r="CQ64"/>
      <c r="CR64"/>
      <c r="CS64"/>
      <c r="CT64"/>
      <c r="CU64"/>
      <c r="CV64" s="31" t="str">
        <f t="shared" si="29"/>
        <v/>
      </c>
      <c r="CW64" s="31"/>
      <c r="CX64" s="31"/>
      <c r="CY64"/>
      <c r="CZ64"/>
      <c r="DA64"/>
      <c r="DB64"/>
      <c r="DC64"/>
      <c r="DD64"/>
      <c r="DE64" t="str">
        <f t="shared" si="49"/>
        <v/>
      </c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 s="60" t="str">
        <f t="shared" si="50"/>
        <v/>
      </c>
      <c r="DV64" t="str">
        <f t="shared" si="55"/>
        <v/>
      </c>
      <c r="DW64" t="str">
        <f t="shared" si="55"/>
        <v/>
      </c>
      <c r="DX64" t="str">
        <f t="shared" si="55"/>
        <v/>
      </c>
      <c r="DY64" t="str">
        <f t="shared" si="55"/>
        <v/>
      </c>
      <c r="DZ64" t="str">
        <f t="shared" si="55"/>
        <v/>
      </c>
      <c r="EA64" t="str">
        <f t="shared" si="55"/>
        <v/>
      </c>
      <c r="EB64" t="str">
        <f t="shared" si="55"/>
        <v/>
      </c>
      <c r="EC64" t="str">
        <f t="shared" si="55"/>
        <v/>
      </c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</row>
    <row r="65" spans="1:185" s="32" customFormat="1">
      <c r="A65"/>
      <c r="B65">
        <v>51</v>
      </c>
      <c r="C65">
        <f t="shared" si="0"/>
        <v>28.671875</v>
      </c>
      <c r="D65" s="26">
        <v>3.6376300000000001</v>
      </c>
      <c r="E65" s="26"/>
      <c r="F65">
        <f t="shared" si="47"/>
        <v>3.637470236</v>
      </c>
      <c r="G65" t="str">
        <f t="shared" si="1"/>
        <v/>
      </c>
      <c r="H65" t="str">
        <f t="shared" si="56"/>
        <v/>
      </c>
      <c r="I65" t="str">
        <f t="shared" si="51"/>
        <v/>
      </c>
      <c r="J65" t="str">
        <f t="shared" si="57"/>
        <v/>
      </c>
      <c r="K65" t="str">
        <f t="shared" si="53"/>
        <v/>
      </c>
      <c r="L65">
        <f t="shared" si="6"/>
        <v>4.4999999999999998E-2</v>
      </c>
      <c r="M65">
        <f t="shared" si="7"/>
        <v>0.82824421915133595</v>
      </c>
      <c r="N65" s="12">
        <v>1.5976400000000001E-4</v>
      </c>
      <c r="O65"/>
      <c r="P65">
        <v>6.3604100499999996</v>
      </c>
      <c r="Q65"/>
      <c r="R65">
        <v>8.3282900000000009</v>
      </c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 s="12">
        <f t="shared" si="8"/>
        <v>1.5976400000000001E-4</v>
      </c>
      <c r="AI65" s="12">
        <f t="shared" si="9"/>
        <v>0</v>
      </c>
      <c r="AJ65">
        <f t="shared" si="10"/>
        <v>6.3602502859999994</v>
      </c>
      <c r="AK65">
        <f t="shared" si="11"/>
        <v>8.3281302360000016</v>
      </c>
      <c r="AL65">
        <f t="shared" si="12"/>
        <v>-1.5976400000000001E-4</v>
      </c>
      <c r="AM65">
        <f t="shared" si="13"/>
        <v>-1.5976400000000001E-4</v>
      </c>
      <c r="AN65">
        <f t="shared" si="14"/>
        <v>-1.5976400000000001E-4</v>
      </c>
      <c r="AO65">
        <f t="shared" si="15"/>
        <v>-1.5976400000000001E-4</v>
      </c>
      <c r="AP65">
        <f t="shared" si="16"/>
        <v>-1.5976400000000001E-4</v>
      </c>
      <c r="AQ65">
        <f t="shared" si="17"/>
        <v>-1.5976400000000001E-4</v>
      </c>
      <c r="AR65">
        <f t="shared" si="18"/>
        <v>-1.5976400000000001E-4</v>
      </c>
      <c r="AS65" t="str">
        <f t="shared" si="43"/>
        <v/>
      </c>
      <c r="AT65" t="str">
        <f t="shared" si="43"/>
        <v/>
      </c>
      <c r="AU65" t="str">
        <f t="shared" si="43"/>
        <v/>
      </c>
      <c r="AV65" t="str">
        <f t="shared" si="40"/>
        <v/>
      </c>
      <c r="AW65" t="str">
        <f t="shared" si="40"/>
        <v/>
      </c>
      <c r="AX65" t="str">
        <f t="shared" si="40"/>
        <v/>
      </c>
      <c r="AY65" t="str">
        <f t="shared" si="40"/>
        <v/>
      </c>
      <c r="AZ65" t="str">
        <f t="shared" si="40"/>
        <v/>
      </c>
      <c r="BA65" t="str">
        <f t="shared" si="40"/>
        <v/>
      </c>
      <c r="BB65" s="30" t="str">
        <f t="shared" si="48"/>
        <v/>
      </c>
      <c r="BC65" t="str">
        <f t="shared" si="44"/>
        <v/>
      </c>
      <c r="BD65" t="str">
        <f t="shared" si="44"/>
        <v/>
      </c>
      <c r="BE65" t="str">
        <f t="shared" si="44"/>
        <v/>
      </c>
      <c r="BF65" t="str">
        <f t="shared" si="41"/>
        <v/>
      </c>
      <c r="BG65" t="str">
        <f t="shared" si="41"/>
        <v/>
      </c>
      <c r="BH65" t="str">
        <f t="shared" si="41"/>
        <v/>
      </c>
      <c r="BI65" t="str">
        <f t="shared" si="41"/>
        <v/>
      </c>
      <c r="BJ65" t="str">
        <f t="shared" si="41"/>
        <v/>
      </c>
      <c r="BK65" t="str">
        <f t="shared" si="41"/>
        <v/>
      </c>
      <c r="BL65" s="30" t="str">
        <f t="shared" si="28"/>
        <v/>
      </c>
      <c r="BM65" t="str">
        <f t="shared" si="45"/>
        <v/>
      </c>
      <c r="BN65" t="str">
        <f t="shared" si="45"/>
        <v/>
      </c>
      <c r="BO65" t="str">
        <f t="shared" si="45"/>
        <v/>
      </c>
      <c r="BP65" t="str">
        <f t="shared" si="42"/>
        <v/>
      </c>
      <c r="BQ65" t="str">
        <f t="shared" si="42"/>
        <v/>
      </c>
      <c r="BR65" t="str">
        <f t="shared" si="42"/>
        <v/>
      </c>
      <c r="BS65" t="str">
        <f t="shared" si="42"/>
        <v/>
      </c>
      <c r="BT65" t="str">
        <f t="shared" si="42"/>
        <v/>
      </c>
      <c r="BU65" t="str">
        <f t="shared" si="42"/>
        <v/>
      </c>
      <c r="BV65" s="30" t="str">
        <f t="shared" si="22"/>
        <v/>
      </c>
      <c r="BW65" t="str">
        <f t="shared" si="38"/>
        <v/>
      </c>
      <c r="BX65" t="str">
        <f t="shared" si="38"/>
        <v/>
      </c>
      <c r="BY65" t="str">
        <f t="shared" si="38"/>
        <v/>
      </c>
      <c r="BZ65" t="str">
        <f t="shared" si="38"/>
        <v/>
      </c>
      <c r="CA65" t="str">
        <f t="shared" si="38"/>
        <v/>
      </c>
      <c r="CB65" t="str">
        <f t="shared" si="38"/>
        <v/>
      </c>
      <c r="CC65" t="str">
        <f t="shared" si="38"/>
        <v/>
      </c>
      <c r="CD65" t="str">
        <f t="shared" si="38"/>
        <v/>
      </c>
      <c r="CE65" t="str">
        <f t="shared" si="38"/>
        <v/>
      </c>
      <c r="CF65" s="30" t="str">
        <f t="shared" si="38"/>
        <v/>
      </c>
      <c r="CG65" t="str">
        <f t="shared" si="39"/>
        <v/>
      </c>
      <c r="CH65" t="str">
        <f t="shared" si="39"/>
        <v/>
      </c>
      <c r="CI65" t="str">
        <f t="shared" si="39"/>
        <v/>
      </c>
      <c r="CJ65" t="str">
        <f t="shared" si="39"/>
        <v/>
      </c>
      <c r="CK65" t="str">
        <f t="shared" si="39"/>
        <v/>
      </c>
      <c r="CL65" t="str">
        <f t="shared" si="39"/>
        <v/>
      </c>
      <c r="CM65" t="str">
        <f t="shared" si="39"/>
        <v/>
      </c>
      <c r="CN65" t="str">
        <f t="shared" si="39"/>
        <v/>
      </c>
      <c r="CO65" t="str">
        <f t="shared" si="39"/>
        <v/>
      </c>
      <c r="CP65" s="30" t="str">
        <f t="shared" si="39"/>
        <v/>
      </c>
      <c r="CQ65"/>
      <c r="CR65"/>
      <c r="CS65"/>
      <c r="CT65"/>
      <c r="CU65"/>
      <c r="CV65" s="31" t="str">
        <f t="shared" si="29"/>
        <v/>
      </c>
      <c r="CW65" s="31"/>
      <c r="CX65" s="31"/>
      <c r="CY65"/>
      <c r="CZ65"/>
      <c r="DA65"/>
      <c r="DB65"/>
      <c r="DC65"/>
      <c r="DD65"/>
      <c r="DE65" t="str">
        <f t="shared" si="49"/>
        <v/>
      </c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 s="60" t="str">
        <f t="shared" si="50"/>
        <v/>
      </c>
      <c r="DV65" t="str">
        <f t="shared" si="55"/>
        <v/>
      </c>
      <c r="DW65" t="str">
        <f t="shared" si="55"/>
        <v/>
      </c>
      <c r="DX65" t="str">
        <f t="shared" si="55"/>
        <v/>
      </c>
      <c r="DY65" t="str">
        <f t="shared" si="55"/>
        <v/>
      </c>
      <c r="DZ65" t="str">
        <f t="shared" si="55"/>
        <v/>
      </c>
      <c r="EA65" t="str">
        <f t="shared" si="55"/>
        <v/>
      </c>
      <c r="EB65" t="str">
        <f t="shared" si="55"/>
        <v/>
      </c>
      <c r="EC65" t="str">
        <f t="shared" si="55"/>
        <v/>
      </c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</row>
    <row r="66" spans="1:185" s="32" customFormat="1">
      <c r="A66"/>
      <c r="B66">
        <v>52</v>
      </c>
      <c r="C66">
        <f t="shared" si="0"/>
        <v>29.140625</v>
      </c>
      <c r="D66" s="26">
        <v>3.6358600000000001</v>
      </c>
      <c r="E66" s="26"/>
      <c r="F66">
        <f t="shared" si="47"/>
        <v>3.6352675130000001</v>
      </c>
      <c r="G66" t="str">
        <f t="shared" si="1"/>
        <v/>
      </c>
      <c r="H66" t="str">
        <f t="shared" si="56"/>
        <v/>
      </c>
      <c r="I66" t="str">
        <f t="shared" si="51"/>
        <v/>
      </c>
      <c r="J66" t="str">
        <f t="shared" si="57"/>
        <v/>
      </c>
      <c r="K66" t="str">
        <f t="shared" si="53"/>
        <v/>
      </c>
      <c r="L66">
        <f t="shared" si="6"/>
        <v>4.4999999999999998E-2</v>
      </c>
      <c r="M66">
        <f t="shared" si="7"/>
        <v>0.82824421915133595</v>
      </c>
      <c r="N66">
        <v>5.9248700000000005E-4</v>
      </c>
      <c r="O66"/>
      <c r="P66">
        <v>6.3599090760000001</v>
      </c>
      <c r="Q66"/>
      <c r="R66">
        <v>8.3264999999999993</v>
      </c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 s="12">
        <f t="shared" si="8"/>
        <v>5.9248700000000005E-4</v>
      </c>
      <c r="AI66" s="12">
        <f t="shared" si="9"/>
        <v>0</v>
      </c>
      <c r="AJ66">
        <f t="shared" si="10"/>
        <v>6.3593165890000005</v>
      </c>
      <c r="AK66">
        <f t="shared" si="11"/>
        <v>8.3259075129999989</v>
      </c>
      <c r="AL66">
        <f t="shared" si="12"/>
        <v>-5.9248700000000005E-4</v>
      </c>
      <c r="AM66">
        <f t="shared" si="13"/>
        <v>-5.9248700000000005E-4</v>
      </c>
      <c r="AN66">
        <f t="shared" si="14"/>
        <v>-5.9248700000000005E-4</v>
      </c>
      <c r="AO66">
        <f t="shared" si="15"/>
        <v>-5.9248700000000005E-4</v>
      </c>
      <c r="AP66">
        <f t="shared" si="16"/>
        <v>-5.9248700000000005E-4</v>
      </c>
      <c r="AQ66">
        <f t="shared" si="17"/>
        <v>-5.9248700000000005E-4</v>
      </c>
      <c r="AR66">
        <f t="shared" si="18"/>
        <v>-5.9248700000000005E-4</v>
      </c>
      <c r="AS66" t="str">
        <f t="shared" si="43"/>
        <v/>
      </c>
      <c r="AT66" t="str">
        <f t="shared" si="43"/>
        <v/>
      </c>
      <c r="AU66" t="str">
        <f t="shared" si="43"/>
        <v/>
      </c>
      <c r="AV66" t="str">
        <f t="shared" si="40"/>
        <v/>
      </c>
      <c r="AW66" t="str">
        <f t="shared" si="40"/>
        <v/>
      </c>
      <c r="AX66" t="str">
        <f t="shared" si="40"/>
        <v/>
      </c>
      <c r="AY66" t="str">
        <f t="shared" si="40"/>
        <v/>
      </c>
      <c r="AZ66" t="str">
        <f t="shared" si="40"/>
        <v/>
      </c>
      <c r="BA66" t="str">
        <f t="shared" si="40"/>
        <v/>
      </c>
      <c r="BB66" s="30" t="str">
        <f t="shared" si="48"/>
        <v/>
      </c>
      <c r="BC66" t="str">
        <f t="shared" si="44"/>
        <v/>
      </c>
      <c r="BD66" t="str">
        <f t="shared" si="44"/>
        <v/>
      </c>
      <c r="BE66" t="str">
        <f t="shared" si="44"/>
        <v/>
      </c>
      <c r="BF66" t="str">
        <f t="shared" si="41"/>
        <v/>
      </c>
      <c r="BG66" t="str">
        <f t="shared" si="41"/>
        <v/>
      </c>
      <c r="BH66" t="str">
        <f t="shared" si="41"/>
        <v/>
      </c>
      <c r="BI66" t="str">
        <f t="shared" si="41"/>
        <v/>
      </c>
      <c r="BJ66" t="str">
        <f t="shared" si="41"/>
        <v/>
      </c>
      <c r="BK66" t="str">
        <f t="shared" si="41"/>
        <v/>
      </c>
      <c r="BL66" s="30" t="str">
        <f t="shared" si="28"/>
        <v/>
      </c>
      <c r="BM66" t="str">
        <f t="shared" si="45"/>
        <v/>
      </c>
      <c r="BN66" t="str">
        <f t="shared" si="45"/>
        <v/>
      </c>
      <c r="BO66" t="str">
        <f t="shared" si="45"/>
        <v/>
      </c>
      <c r="BP66" t="str">
        <f t="shared" si="42"/>
        <v/>
      </c>
      <c r="BQ66" t="str">
        <f t="shared" si="42"/>
        <v/>
      </c>
      <c r="BR66" t="str">
        <f t="shared" si="42"/>
        <v/>
      </c>
      <c r="BS66" t="str">
        <f t="shared" si="42"/>
        <v/>
      </c>
      <c r="BT66" t="str">
        <f t="shared" si="42"/>
        <v/>
      </c>
      <c r="BU66" t="str">
        <f t="shared" si="42"/>
        <v/>
      </c>
      <c r="BV66" s="30" t="str">
        <f t="shared" si="22"/>
        <v/>
      </c>
      <c r="BW66" t="str">
        <f t="shared" si="38"/>
        <v/>
      </c>
      <c r="BX66" t="str">
        <f t="shared" si="38"/>
        <v/>
      </c>
      <c r="BY66" t="str">
        <f t="shared" si="38"/>
        <v/>
      </c>
      <c r="BZ66" t="str">
        <f t="shared" si="38"/>
        <v/>
      </c>
      <c r="CA66" t="str">
        <f t="shared" si="38"/>
        <v/>
      </c>
      <c r="CB66" t="str">
        <f t="shared" si="38"/>
        <v/>
      </c>
      <c r="CC66" t="str">
        <f t="shared" si="38"/>
        <v/>
      </c>
      <c r="CD66" t="str">
        <f t="shared" si="38"/>
        <v/>
      </c>
      <c r="CE66" t="str">
        <f t="shared" si="38"/>
        <v/>
      </c>
      <c r="CF66" s="30" t="str">
        <f t="shared" si="38"/>
        <v/>
      </c>
      <c r="CG66" t="str">
        <f t="shared" si="39"/>
        <v/>
      </c>
      <c r="CH66" t="str">
        <f t="shared" si="39"/>
        <v/>
      </c>
      <c r="CI66" t="str">
        <f t="shared" si="39"/>
        <v/>
      </c>
      <c r="CJ66" t="str">
        <f t="shared" si="39"/>
        <v/>
      </c>
      <c r="CK66" t="str">
        <f t="shared" si="39"/>
        <v/>
      </c>
      <c r="CL66" t="str">
        <f t="shared" si="39"/>
        <v/>
      </c>
      <c r="CM66" t="str">
        <f t="shared" si="39"/>
        <v/>
      </c>
      <c r="CN66" t="str">
        <f t="shared" si="39"/>
        <v/>
      </c>
      <c r="CO66" t="str">
        <f t="shared" si="39"/>
        <v/>
      </c>
      <c r="CP66" s="30" t="str">
        <f t="shared" si="39"/>
        <v/>
      </c>
      <c r="CQ66"/>
      <c r="CR66"/>
      <c r="CS66"/>
      <c r="CT66"/>
      <c r="CU66"/>
      <c r="CV66" s="31" t="str">
        <f t="shared" si="29"/>
        <v/>
      </c>
      <c r="CW66" s="31"/>
      <c r="CX66" s="31"/>
      <c r="CY66"/>
      <c r="CZ66"/>
      <c r="DA66"/>
      <c r="DB66"/>
      <c r="DC66"/>
      <c r="DD66"/>
      <c r="DE66" t="str">
        <f t="shared" si="49"/>
        <v/>
      </c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 s="60" t="str">
        <f t="shared" si="50"/>
        <v/>
      </c>
      <c r="DV66" t="str">
        <f t="shared" si="55"/>
        <v/>
      </c>
      <c r="DW66" t="str">
        <f t="shared" si="55"/>
        <v/>
      </c>
      <c r="DX66" t="str">
        <f t="shared" si="55"/>
        <v/>
      </c>
      <c r="DY66" t="str">
        <f t="shared" si="55"/>
        <v/>
      </c>
      <c r="DZ66" t="str">
        <f t="shared" si="55"/>
        <v/>
      </c>
      <c r="EA66" t="str">
        <f t="shared" si="55"/>
        <v/>
      </c>
      <c r="EB66" t="str">
        <f t="shared" si="55"/>
        <v/>
      </c>
      <c r="EC66" t="str">
        <f t="shared" si="55"/>
        <v/>
      </c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</row>
    <row r="67" spans="1:185" s="32" customFormat="1">
      <c r="A67"/>
      <c r="B67">
        <v>53</v>
      </c>
      <c r="C67">
        <f t="shared" si="0"/>
        <v>29.609375</v>
      </c>
      <c r="D67" s="26">
        <v>3.63707</v>
      </c>
      <c r="E67" s="26"/>
      <c r="F67">
        <f t="shared" si="47"/>
        <v>3.6364002530000001</v>
      </c>
      <c r="G67" t="str">
        <f t="shared" si="1"/>
        <v/>
      </c>
      <c r="H67" t="str">
        <f t="shared" si="56"/>
        <v/>
      </c>
      <c r="I67" t="str">
        <f t="shared" si="51"/>
        <v/>
      </c>
      <c r="J67" t="str">
        <f t="shared" si="57"/>
        <v/>
      </c>
      <c r="K67" t="str">
        <f t="shared" si="53"/>
        <v/>
      </c>
      <c r="L67">
        <f t="shared" si="6"/>
        <v>4.4999999999999998E-2</v>
      </c>
      <c r="M67">
        <f t="shared" si="7"/>
        <v>0.82824421915133595</v>
      </c>
      <c r="N67">
        <v>6.6974700000000005E-4</v>
      </c>
      <c r="O67"/>
      <c r="P67">
        <v>6.3610296660000003</v>
      </c>
      <c r="Q67"/>
      <c r="R67">
        <v>8.3290000000000006</v>
      </c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 s="12">
        <f t="shared" si="8"/>
        <v>6.6974700000000005E-4</v>
      </c>
      <c r="AI67" s="12">
        <f t="shared" si="9"/>
        <v>0</v>
      </c>
      <c r="AJ67">
        <f t="shared" si="10"/>
        <v>6.3603599190000004</v>
      </c>
      <c r="AK67">
        <f t="shared" si="11"/>
        <v>8.3283302530000007</v>
      </c>
      <c r="AL67">
        <f t="shared" si="12"/>
        <v>-6.6974700000000005E-4</v>
      </c>
      <c r="AM67">
        <f t="shared" si="13"/>
        <v>-6.6974700000000005E-4</v>
      </c>
      <c r="AN67">
        <f t="shared" si="14"/>
        <v>-6.6974700000000005E-4</v>
      </c>
      <c r="AO67">
        <f t="shared" si="15"/>
        <v>-6.6974700000000005E-4</v>
      </c>
      <c r="AP67">
        <f t="shared" si="16"/>
        <v>-6.6974700000000005E-4</v>
      </c>
      <c r="AQ67">
        <f t="shared" si="17"/>
        <v>-6.6974700000000005E-4</v>
      </c>
      <c r="AR67">
        <f t="shared" si="18"/>
        <v>-6.6974700000000005E-4</v>
      </c>
      <c r="AS67" t="str">
        <f t="shared" si="43"/>
        <v/>
      </c>
      <c r="AT67" t="str">
        <f t="shared" si="43"/>
        <v/>
      </c>
      <c r="AU67" t="str">
        <f t="shared" si="43"/>
        <v/>
      </c>
      <c r="AV67" t="str">
        <f t="shared" si="40"/>
        <v/>
      </c>
      <c r="AW67" t="str">
        <f t="shared" si="40"/>
        <v/>
      </c>
      <c r="AX67" t="str">
        <f t="shared" si="40"/>
        <v/>
      </c>
      <c r="AY67" t="str">
        <f t="shared" si="40"/>
        <v/>
      </c>
      <c r="AZ67" t="str">
        <f t="shared" si="40"/>
        <v/>
      </c>
      <c r="BA67" t="str">
        <f t="shared" si="40"/>
        <v/>
      </c>
      <c r="BB67" s="30" t="str">
        <f t="shared" si="48"/>
        <v/>
      </c>
      <c r="BC67" t="str">
        <f t="shared" si="44"/>
        <v/>
      </c>
      <c r="BD67" t="str">
        <f t="shared" si="44"/>
        <v/>
      </c>
      <c r="BE67" t="str">
        <f t="shared" si="44"/>
        <v/>
      </c>
      <c r="BF67" t="str">
        <f t="shared" si="41"/>
        <v/>
      </c>
      <c r="BG67" t="str">
        <f t="shared" si="41"/>
        <v/>
      </c>
      <c r="BH67" t="str">
        <f t="shared" si="41"/>
        <v/>
      </c>
      <c r="BI67" t="str">
        <f t="shared" si="41"/>
        <v/>
      </c>
      <c r="BJ67" t="str">
        <f t="shared" si="41"/>
        <v/>
      </c>
      <c r="BK67" t="str">
        <f t="shared" si="41"/>
        <v/>
      </c>
      <c r="BL67" s="30" t="str">
        <f t="shared" si="28"/>
        <v/>
      </c>
      <c r="BM67" t="str">
        <f t="shared" si="45"/>
        <v/>
      </c>
      <c r="BN67" t="str">
        <f t="shared" si="45"/>
        <v/>
      </c>
      <c r="BO67" t="str">
        <f t="shared" si="45"/>
        <v/>
      </c>
      <c r="BP67" t="str">
        <f t="shared" si="42"/>
        <v/>
      </c>
      <c r="BQ67" t="str">
        <f t="shared" si="42"/>
        <v/>
      </c>
      <c r="BR67" t="str">
        <f t="shared" si="42"/>
        <v/>
      </c>
      <c r="BS67" t="str">
        <f t="shared" si="42"/>
        <v/>
      </c>
      <c r="BT67" t="str">
        <f t="shared" si="42"/>
        <v/>
      </c>
      <c r="BU67" t="str">
        <f t="shared" si="42"/>
        <v/>
      </c>
      <c r="BV67" s="30" t="str">
        <f t="shared" si="22"/>
        <v/>
      </c>
      <c r="BW67" t="str">
        <f t="shared" si="38"/>
        <v/>
      </c>
      <c r="BX67" t="str">
        <f t="shared" si="38"/>
        <v/>
      </c>
      <c r="BY67" t="str">
        <f t="shared" si="38"/>
        <v/>
      </c>
      <c r="BZ67" t="str">
        <f t="shared" si="38"/>
        <v/>
      </c>
      <c r="CA67" t="str">
        <f t="shared" si="38"/>
        <v/>
      </c>
      <c r="CB67" t="str">
        <f t="shared" si="38"/>
        <v/>
      </c>
      <c r="CC67" t="str">
        <f t="shared" si="38"/>
        <v/>
      </c>
      <c r="CD67" t="str">
        <f t="shared" si="38"/>
        <v/>
      </c>
      <c r="CE67" t="str">
        <f t="shared" si="38"/>
        <v/>
      </c>
      <c r="CF67" s="30" t="str">
        <f t="shared" si="38"/>
        <v/>
      </c>
      <c r="CG67" t="str">
        <f t="shared" si="39"/>
        <v/>
      </c>
      <c r="CH67" t="str">
        <f t="shared" si="39"/>
        <v/>
      </c>
      <c r="CI67" t="str">
        <f t="shared" si="39"/>
        <v/>
      </c>
      <c r="CJ67" t="str">
        <f t="shared" si="39"/>
        <v/>
      </c>
      <c r="CK67" t="str">
        <f t="shared" si="39"/>
        <v/>
      </c>
      <c r="CL67" t="str">
        <f t="shared" si="39"/>
        <v/>
      </c>
      <c r="CM67" t="str">
        <f t="shared" si="39"/>
        <v/>
      </c>
      <c r="CN67" t="str">
        <f t="shared" si="39"/>
        <v/>
      </c>
      <c r="CO67" t="str">
        <f t="shared" si="39"/>
        <v/>
      </c>
      <c r="CP67" s="30" t="str">
        <f t="shared" si="39"/>
        <v/>
      </c>
      <c r="CQ67"/>
      <c r="CR67"/>
      <c r="CS67"/>
      <c r="CT67"/>
      <c r="CU67"/>
      <c r="CV67" s="31" t="str">
        <f t="shared" si="29"/>
        <v/>
      </c>
      <c r="CW67" s="31"/>
      <c r="CX67" s="31"/>
      <c r="CY67"/>
      <c r="CZ67"/>
      <c r="DA67"/>
      <c r="DB67"/>
      <c r="DC67"/>
      <c r="DD67"/>
      <c r="DE67" t="str">
        <f t="shared" si="49"/>
        <v/>
      </c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 s="60" t="str">
        <f t="shared" si="50"/>
        <v/>
      </c>
      <c r="DV67" t="str">
        <f t="shared" si="55"/>
        <v/>
      </c>
      <c r="DW67" t="str">
        <f t="shared" si="55"/>
        <v/>
      </c>
      <c r="DX67" t="str">
        <f t="shared" si="55"/>
        <v/>
      </c>
      <c r="DY67" t="str">
        <f t="shared" si="55"/>
        <v/>
      </c>
      <c r="DZ67" t="str">
        <f t="shared" si="55"/>
        <v/>
      </c>
      <c r="EA67" t="str">
        <f t="shared" si="55"/>
        <v/>
      </c>
      <c r="EB67" t="str">
        <f t="shared" si="55"/>
        <v/>
      </c>
      <c r="EC67" t="str">
        <f t="shared" si="55"/>
        <v/>
      </c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</row>
    <row r="68" spans="1:185" s="32" customFormat="1">
      <c r="A68"/>
      <c r="B68">
        <v>54</v>
      </c>
      <c r="C68">
        <f t="shared" si="0"/>
        <v>30.078125</v>
      </c>
      <c r="D68" s="26">
        <v>3.6357599999999999</v>
      </c>
      <c r="E68" s="26"/>
      <c r="F68">
        <f t="shared" si="47"/>
        <v>3.635065387</v>
      </c>
      <c r="G68" t="str">
        <f t="shared" si="1"/>
        <v/>
      </c>
      <c r="H68" t="str">
        <f t="shared" si="56"/>
        <v/>
      </c>
      <c r="I68" t="str">
        <f t="shared" si="51"/>
        <v/>
      </c>
      <c r="J68" t="str">
        <f t="shared" si="57"/>
        <v/>
      </c>
      <c r="K68" t="str">
        <f t="shared" si="53"/>
        <v/>
      </c>
      <c r="L68">
        <f t="shared" si="6"/>
        <v>4.4999999999999998E-2</v>
      </c>
      <c r="M68">
        <f t="shared" si="7"/>
        <v>0.82824421915133595</v>
      </c>
      <c r="N68" s="12">
        <v>6.9461299999999996E-4</v>
      </c>
      <c r="O68"/>
      <c r="P68">
        <v>6.3724995160000004</v>
      </c>
      <c r="Q68"/>
      <c r="R68">
        <v>8.3272700000000004</v>
      </c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 s="12">
        <f t="shared" si="8"/>
        <v>6.9461299999999996E-4</v>
      </c>
      <c r="AI68" s="12">
        <f t="shared" si="9"/>
        <v>0</v>
      </c>
      <c r="AJ68">
        <f t="shared" si="10"/>
        <v>6.3718049030000001</v>
      </c>
      <c r="AK68">
        <f t="shared" si="11"/>
        <v>8.3265753870000001</v>
      </c>
      <c r="AL68">
        <f t="shared" si="12"/>
        <v>-6.9461299999999996E-4</v>
      </c>
      <c r="AM68">
        <f t="shared" si="13"/>
        <v>-6.9461299999999996E-4</v>
      </c>
      <c r="AN68">
        <f t="shared" si="14"/>
        <v>-6.9461299999999996E-4</v>
      </c>
      <c r="AO68">
        <f t="shared" si="15"/>
        <v>-6.9461299999999996E-4</v>
      </c>
      <c r="AP68">
        <f t="shared" si="16"/>
        <v>-6.9461299999999996E-4</v>
      </c>
      <c r="AQ68">
        <f t="shared" si="17"/>
        <v>-6.9461299999999996E-4</v>
      </c>
      <c r="AR68">
        <f t="shared" si="18"/>
        <v>-6.9461299999999996E-4</v>
      </c>
      <c r="AS68" t="str">
        <f t="shared" si="43"/>
        <v/>
      </c>
      <c r="AT68" t="str">
        <f t="shared" si="43"/>
        <v/>
      </c>
      <c r="AU68" t="str">
        <f t="shared" si="43"/>
        <v/>
      </c>
      <c r="AV68" t="str">
        <f t="shared" si="40"/>
        <v/>
      </c>
      <c r="AW68" t="str">
        <f t="shared" si="40"/>
        <v/>
      </c>
      <c r="AX68" t="str">
        <f t="shared" si="40"/>
        <v/>
      </c>
      <c r="AY68" t="str">
        <f t="shared" si="40"/>
        <v/>
      </c>
      <c r="AZ68" t="str">
        <f t="shared" si="40"/>
        <v/>
      </c>
      <c r="BA68" t="str">
        <f t="shared" si="40"/>
        <v/>
      </c>
      <c r="BB68" s="30" t="str">
        <f t="shared" si="48"/>
        <v/>
      </c>
      <c r="BC68" t="str">
        <f t="shared" si="44"/>
        <v/>
      </c>
      <c r="BD68" t="str">
        <f t="shared" si="44"/>
        <v/>
      </c>
      <c r="BE68" t="str">
        <f t="shared" si="44"/>
        <v/>
      </c>
      <c r="BF68" t="str">
        <f t="shared" si="41"/>
        <v/>
      </c>
      <c r="BG68" t="str">
        <f t="shared" si="41"/>
        <v/>
      </c>
      <c r="BH68" t="str">
        <f t="shared" si="41"/>
        <v/>
      </c>
      <c r="BI68" t="str">
        <f t="shared" si="41"/>
        <v/>
      </c>
      <c r="BJ68" t="str">
        <f t="shared" si="41"/>
        <v/>
      </c>
      <c r="BK68" t="str">
        <f t="shared" si="41"/>
        <v/>
      </c>
      <c r="BL68" s="30" t="str">
        <f t="shared" si="28"/>
        <v/>
      </c>
      <c r="BM68" t="str">
        <f t="shared" si="45"/>
        <v/>
      </c>
      <c r="BN68" t="str">
        <f t="shared" si="45"/>
        <v/>
      </c>
      <c r="BO68" t="str">
        <f t="shared" si="45"/>
        <v/>
      </c>
      <c r="BP68" t="str">
        <f t="shared" si="42"/>
        <v/>
      </c>
      <c r="BQ68" t="str">
        <f t="shared" si="42"/>
        <v/>
      </c>
      <c r="BR68" t="str">
        <f t="shared" si="42"/>
        <v/>
      </c>
      <c r="BS68" t="str">
        <f t="shared" si="42"/>
        <v/>
      </c>
      <c r="BT68" t="str">
        <f t="shared" si="42"/>
        <v/>
      </c>
      <c r="BU68" t="str">
        <f t="shared" si="42"/>
        <v/>
      </c>
      <c r="BV68" s="30" t="str">
        <f t="shared" si="22"/>
        <v/>
      </c>
      <c r="BW68" t="str">
        <f t="shared" si="38"/>
        <v/>
      </c>
      <c r="BX68" t="str">
        <f t="shared" si="38"/>
        <v/>
      </c>
      <c r="BY68" t="str">
        <f t="shared" si="38"/>
        <v/>
      </c>
      <c r="BZ68" t="str">
        <f t="shared" si="38"/>
        <v/>
      </c>
      <c r="CA68" t="str">
        <f t="shared" si="38"/>
        <v/>
      </c>
      <c r="CB68" t="str">
        <f t="shared" si="38"/>
        <v/>
      </c>
      <c r="CC68" t="str">
        <f t="shared" si="38"/>
        <v/>
      </c>
      <c r="CD68" t="str">
        <f t="shared" si="38"/>
        <v/>
      </c>
      <c r="CE68" t="str">
        <f t="shared" si="38"/>
        <v/>
      </c>
      <c r="CF68" s="30" t="str">
        <f t="shared" si="38"/>
        <v/>
      </c>
      <c r="CG68" t="str">
        <f t="shared" si="39"/>
        <v/>
      </c>
      <c r="CH68" t="str">
        <f t="shared" si="39"/>
        <v/>
      </c>
      <c r="CI68" t="str">
        <f t="shared" si="39"/>
        <v/>
      </c>
      <c r="CJ68" t="str">
        <f t="shared" si="39"/>
        <v/>
      </c>
      <c r="CK68" t="str">
        <f t="shared" si="39"/>
        <v/>
      </c>
      <c r="CL68" t="str">
        <f t="shared" si="39"/>
        <v/>
      </c>
      <c r="CM68" t="str">
        <f t="shared" si="39"/>
        <v/>
      </c>
      <c r="CN68" t="str">
        <f t="shared" si="39"/>
        <v/>
      </c>
      <c r="CO68" t="str">
        <f t="shared" si="39"/>
        <v/>
      </c>
      <c r="CP68" s="30" t="str">
        <f t="shared" si="39"/>
        <v/>
      </c>
      <c r="CQ68"/>
      <c r="CR68"/>
      <c r="CS68"/>
      <c r="CT68"/>
      <c r="CU68"/>
      <c r="CV68" s="31" t="str">
        <f t="shared" si="29"/>
        <v/>
      </c>
      <c r="CW68" s="31"/>
      <c r="CX68" s="31"/>
      <c r="CY68"/>
      <c r="CZ68"/>
      <c r="DA68"/>
      <c r="DB68"/>
      <c r="DC68"/>
      <c r="DD68"/>
      <c r="DE68" t="str">
        <f t="shared" si="49"/>
        <v/>
      </c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 s="60" t="str">
        <f t="shared" si="50"/>
        <v/>
      </c>
      <c r="DV68" t="str">
        <f t="shared" si="55"/>
        <v/>
      </c>
      <c r="DW68" t="str">
        <f t="shared" si="55"/>
        <v/>
      </c>
      <c r="DX68" t="str">
        <f t="shared" si="55"/>
        <v/>
      </c>
      <c r="DY68" t="str">
        <f t="shared" si="55"/>
        <v/>
      </c>
      <c r="DZ68" t="str">
        <f t="shared" si="55"/>
        <v/>
      </c>
      <c r="EA68" t="str">
        <f t="shared" si="55"/>
        <v/>
      </c>
      <c r="EB68" t="str">
        <f t="shared" si="55"/>
        <v/>
      </c>
      <c r="EC68" t="str">
        <f t="shared" si="55"/>
        <v/>
      </c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</row>
    <row r="69" spans="1:185" s="32" customFormat="1">
      <c r="A69"/>
      <c r="B69">
        <v>55</v>
      </c>
      <c r="C69">
        <f t="shared" si="0"/>
        <v>30.546875</v>
      </c>
      <c r="D69" s="26">
        <v>3.6353800000000001</v>
      </c>
      <c r="E69" s="26"/>
      <c r="F69">
        <f t="shared" si="47"/>
        <v>3.6343616399999998</v>
      </c>
      <c r="G69" t="str">
        <f t="shared" si="1"/>
        <v/>
      </c>
      <c r="H69" t="str">
        <f t="shared" si="56"/>
        <v/>
      </c>
      <c r="I69" t="str">
        <f t="shared" si="51"/>
        <v/>
      </c>
      <c r="J69" t="str">
        <f t="shared" si="57"/>
        <v/>
      </c>
      <c r="K69" t="str">
        <f t="shared" si="53"/>
        <v/>
      </c>
      <c r="L69">
        <f t="shared" si="6"/>
        <v>4.5841213124150036E-2</v>
      </c>
      <c r="M69">
        <f t="shared" si="7"/>
        <v>0.82750094318853018</v>
      </c>
      <c r="N69" s="12">
        <v>1.0183600000000001E-3</v>
      </c>
      <c r="O69"/>
      <c r="P69">
        <v>6.3614008039999996</v>
      </c>
      <c r="Q69"/>
      <c r="R69">
        <v>8.3262999999999998</v>
      </c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 s="12">
        <f t="shared" si="8"/>
        <v>1.0183600000000001E-3</v>
      </c>
      <c r="AI69" s="12">
        <f t="shared" si="9"/>
        <v>0</v>
      </c>
      <c r="AJ69">
        <f t="shared" si="10"/>
        <v>6.3603824439999999</v>
      </c>
      <c r="AK69">
        <f t="shared" si="11"/>
        <v>8.32528164</v>
      </c>
      <c r="AL69">
        <f t="shared" si="12"/>
        <v>-1.0183600000000001E-3</v>
      </c>
      <c r="AM69">
        <f t="shared" si="13"/>
        <v>-1.0183600000000001E-3</v>
      </c>
      <c r="AN69">
        <f t="shared" si="14"/>
        <v>-1.0183600000000001E-3</v>
      </c>
      <c r="AO69">
        <f t="shared" si="15"/>
        <v>-1.0183600000000001E-3</v>
      </c>
      <c r="AP69">
        <f t="shared" si="16"/>
        <v>-1.0183600000000001E-3</v>
      </c>
      <c r="AQ69">
        <f t="shared" si="17"/>
        <v>-1.0183600000000001E-3</v>
      </c>
      <c r="AR69">
        <f t="shared" si="18"/>
        <v>-1.0183600000000001E-3</v>
      </c>
      <c r="AS69" t="str">
        <f t="shared" si="43"/>
        <v/>
      </c>
      <c r="AT69" t="str">
        <f t="shared" si="43"/>
        <v/>
      </c>
      <c r="AU69" t="str">
        <f t="shared" si="43"/>
        <v/>
      </c>
      <c r="AV69" t="str">
        <f t="shared" si="40"/>
        <v/>
      </c>
      <c r="AW69" t="str">
        <f t="shared" si="40"/>
        <v/>
      </c>
      <c r="AX69" t="str">
        <f t="shared" si="40"/>
        <v/>
      </c>
      <c r="AY69" t="str">
        <f t="shared" si="40"/>
        <v/>
      </c>
      <c r="AZ69" t="str">
        <f t="shared" si="40"/>
        <v/>
      </c>
      <c r="BA69" t="str">
        <f t="shared" si="40"/>
        <v/>
      </c>
      <c r="BB69" s="30" t="str">
        <f t="shared" si="48"/>
        <v/>
      </c>
      <c r="BC69" t="str">
        <f t="shared" si="44"/>
        <v/>
      </c>
      <c r="BD69" t="str">
        <f t="shared" si="44"/>
        <v/>
      </c>
      <c r="BE69" t="str">
        <f t="shared" si="44"/>
        <v/>
      </c>
      <c r="BF69" t="str">
        <f t="shared" si="41"/>
        <v/>
      </c>
      <c r="BG69" t="str">
        <f t="shared" si="41"/>
        <v/>
      </c>
      <c r="BH69" t="str">
        <f t="shared" si="41"/>
        <v/>
      </c>
      <c r="BI69" t="str">
        <f t="shared" si="41"/>
        <v/>
      </c>
      <c r="BJ69" t="str">
        <f t="shared" si="41"/>
        <v/>
      </c>
      <c r="BK69" t="str">
        <f t="shared" si="41"/>
        <v/>
      </c>
      <c r="BL69" s="30" t="str">
        <f t="shared" si="28"/>
        <v/>
      </c>
      <c r="BM69" t="str">
        <f t="shared" si="45"/>
        <v/>
      </c>
      <c r="BN69" t="str">
        <f t="shared" si="45"/>
        <v/>
      </c>
      <c r="BO69" t="str">
        <f t="shared" si="45"/>
        <v/>
      </c>
      <c r="BP69" t="str">
        <f t="shared" si="42"/>
        <v/>
      </c>
      <c r="BQ69" t="str">
        <f t="shared" si="42"/>
        <v/>
      </c>
      <c r="BR69" t="str">
        <f t="shared" si="42"/>
        <v/>
      </c>
      <c r="BS69" t="str">
        <f t="shared" si="42"/>
        <v/>
      </c>
      <c r="BT69" t="str">
        <f t="shared" si="42"/>
        <v/>
      </c>
      <c r="BU69" t="str">
        <f t="shared" si="42"/>
        <v/>
      </c>
      <c r="BV69" s="30" t="str">
        <f t="shared" si="22"/>
        <v/>
      </c>
      <c r="BW69" t="str">
        <f t="shared" ref="BW69:CF78" si="58">IF(BM69="","",AS69*BM69)</f>
        <v/>
      </c>
      <c r="BX69" t="str">
        <f t="shared" si="58"/>
        <v/>
      </c>
      <c r="BY69" t="str">
        <f t="shared" si="58"/>
        <v/>
      </c>
      <c r="BZ69" t="str">
        <f t="shared" si="58"/>
        <v/>
      </c>
      <c r="CA69" t="str">
        <f t="shared" si="58"/>
        <v/>
      </c>
      <c r="CB69" t="str">
        <f t="shared" si="58"/>
        <v/>
      </c>
      <c r="CC69" t="str">
        <f t="shared" si="58"/>
        <v/>
      </c>
      <c r="CD69" t="str">
        <f t="shared" si="58"/>
        <v/>
      </c>
      <c r="CE69" t="str">
        <f t="shared" si="58"/>
        <v/>
      </c>
      <c r="CF69" s="30" t="str">
        <f t="shared" si="58"/>
        <v/>
      </c>
      <c r="CG69" t="str">
        <f t="shared" si="39"/>
        <v/>
      </c>
      <c r="CH69" t="str">
        <f t="shared" si="39"/>
        <v/>
      </c>
      <c r="CI69" t="str">
        <f t="shared" si="39"/>
        <v/>
      </c>
      <c r="CJ69" t="str">
        <f t="shared" si="39"/>
        <v/>
      </c>
      <c r="CK69" t="str">
        <f t="shared" si="39"/>
        <v/>
      </c>
      <c r="CL69" t="str">
        <f t="shared" si="39"/>
        <v/>
      </c>
      <c r="CM69" t="str">
        <f t="shared" si="39"/>
        <v/>
      </c>
      <c r="CN69" t="str">
        <f t="shared" si="39"/>
        <v/>
      </c>
      <c r="CO69" t="str">
        <f t="shared" si="39"/>
        <v/>
      </c>
      <c r="CP69" s="30" t="str">
        <f t="shared" si="39"/>
        <v/>
      </c>
      <c r="CQ69"/>
      <c r="CR69"/>
      <c r="CS69"/>
      <c r="CT69"/>
      <c r="CU69"/>
      <c r="CV69" s="31" t="str">
        <f t="shared" si="29"/>
        <v/>
      </c>
      <c r="CW69" s="31"/>
      <c r="CX69" s="31"/>
      <c r="CY69"/>
      <c r="CZ69"/>
      <c r="DA69"/>
      <c r="DB69"/>
      <c r="DC69"/>
      <c r="DD69"/>
      <c r="DE69" t="str">
        <f t="shared" si="49"/>
        <v/>
      </c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 s="60">
        <f t="shared" si="50"/>
        <v>8.4121312415004056E-4</v>
      </c>
      <c r="DV69" t="str">
        <f t="shared" si="55"/>
        <v/>
      </c>
      <c r="DW69" t="str">
        <f t="shared" si="55"/>
        <v/>
      </c>
      <c r="DX69" t="str">
        <f t="shared" si="55"/>
        <v/>
      </c>
      <c r="DY69" t="str">
        <f t="shared" si="55"/>
        <v/>
      </c>
      <c r="DZ69" t="str">
        <f t="shared" si="55"/>
        <v/>
      </c>
      <c r="EA69" t="str">
        <f t="shared" si="55"/>
        <v/>
      </c>
      <c r="EB69" t="str">
        <f t="shared" si="55"/>
        <v/>
      </c>
      <c r="EC69" t="str">
        <f t="shared" si="55"/>
        <v/>
      </c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</row>
    <row r="70" spans="1:185" s="32" customFormat="1">
      <c r="A70"/>
      <c r="B70">
        <v>56</v>
      </c>
      <c r="C70">
        <f t="shared" si="0"/>
        <v>31.015625</v>
      </c>
      <c r="D70" s="26">
        <v>3.6366800000000001</v>
      </c>
      <c r="E70" s="26"/>
      <c r="F70">
        <f t="shared" si="47"/>
        <v>3.6355169900000002</v>
      </c>
      <c r="G70" t="str">
        <f t="shared" si="1"/>
        <v/>
      </c>
      <c r="H70" t="str">
        <f t="shared" si="56"/>
        <v/>
      </c>
      <c r="I70" t="str">
        <f t="shared" si="51"/>
        <v/>
      </c>
      <c r="J70" t="str">
        <f t="shared" si="57"/>
        <v/>
      </c>
      <c r="K70" t="str">
        <f t="shared" si="53"/>
        <v/>
      </c>
      <c r="L70">
        <f t="shared" si="6"/>
        <v>4.4999999999999998E-2</v>
      </c>
      <c r="M70">
        <f t="shared" si="7"/>
        <v>0.82824421915133595</v>
      </c>
      <c r="N70" s="12">
        <v>1.1630099999999999E-3</v>
      </c>
      <c r="O70"/>
      <c r="P70">
        <v>6.361189457</v>
      </c>
      <c r="Q70"/>
      <c r="R70">
        <v>8.3208900000000003</v>
      </c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 s="12">
        <f t="shared" si="8"/>
        <v>1.1630099999999999E-3</v>
      </c>
      <c r="AI70" s="12">
        <f t="shared" si="9"/>
        <v>0</v>
      </c>
      <c r="AJ70">
        <f t="shared" si="10"/>
        <v>6.3600264470000001</v>
      </c>
      <c r="AK70">
        <f t="shared" si="11"/>
        <v>8.3197269899999995</v>
      </c>
      <c r="AL70">
        <f t="shared" si="12"/>
        <v>-1.1630099999999999E-3</v>
      </c>
      <c r="AM70">
        <f t="shared" si="13"/>
        <v>-1.1630099999999999E-3</v>
      </c>
      <c r="AN70">
        <f t="shared" si="14"/>
        <v>-1.1630099999999999E-3</v>
      </c>
      <c r="AO70">
        <f t="shared" si="15"/>
        <v>-1.1630099999999999E-3</v>
      </c>
      <c r="AP70">
        <f t="shared" si="16"/>
        <v>-1.1630099999999999E-3</v>
      </c>
      <c r="AQ70">
        <f t="shared" si="17"/>
        <v>-1.1630099999999999E-3</v>
      </c>
      <c r="AR70">
        <f t="shared" si="18"/>
        <v>-1.1630099999999999E-3</v>
      </c>
      <c r="AS70" t="str">
        <f t="shared" si="43"/>
        <v/>
      </c>
      <c r="AT70" t="str">
        <f t="shared" si="43"/>
        <v/>
      </c>
      <c r="AU70" t="str">
        <f t="shared" si="43"/>
        <v/>
      </c>
      <c r="AV70" t="str">
        <f t="shared" si="40"/>
        <v/>
      </c>
      <c r="AW70" t="str">
        <f t="shared" si="40"/>
        <v/>
      </c>
      <c r="AX70" t="str">
        <f t="shared" si="40"/>
        <v/>
      </c>
      <c r="AY70" t="str">
        <f t="shared" si="40"/>
        <v/>
      </c>
      <c r="AZ70" t="str">
        <f t="shared" si="40"/>
        <v/>
      </c>
      <c r="BA70" t="str">
        <f t="shared" si="40"/>
        <v/>
      </c>
      <c r="BB70" s="30" t="str">
        <f t="shared" si="48"/>
        <v/>
      </c>
      <c r="BC70" t="str">
        <f t="shared" si="44"/>
        <v/>
      </c>
      <c r="BD70" t="str">
        <f t="shared" si="44"/>
        <v/>
      </c>
      <c r="BE70" t="str">
        <f t="shared" si="44"/>
        <v/>
      </c>
      <c r="BF70" t="str">
        <f t="shared" si="41"/>
        <v/>
      </c>
      <c r="BG70" t="str">
        <f t="shared" si="41"/>
        <v/>
      </c>
      <c r="BH70" t="str">
        <f t="shared" si="41"/>
        <v/>
      </c>
      <c r="BI70" t="str">
        <f t="shared" si="41"/>
        <v/>
      </c>
      <c r="BJ70" t="str">
        <f t="shared" si="41"/>
        <v/>
      </c>
      <c r="BK70" t="str">
        <f t="shared" si="41"/>
        <v/>
      </c>
      <c r="BL70" s="30" t="str">
        <f t="shared" si="28"/>
        <v/>
      </c>
      <c r="BM70" t="str">
        <f t="shared" si="45"/>
        <v/>
      </c>
      <c r="BN70" t="str">
        <f t="shared" si="45"/>
        <v/>
      </c>
      <c r="BO70" t="str">
        <f t="shared" si="45"/>
        <v/>
      </c>
      <c r="BP70" t="str">
        <f t="shared" si="42"/>
        <v/>
      </c>
      <c r="BQ70" t="str">
        <f t="shared" si="42"/>
        <v/>
      </c>
      <c r="BR70" t="str">
        <f t="shared" si="42"/>
        <v/>
      </c>
      <c r="BS70" t="str">
        <f t="shared" si="42"/>
        <v/>
      </c>
      <c r="BT70" t="str">
        <f t="shared" si="42"/>
        <v/>
      </c>
      <c r="BU70" t="str">
        <f t="shared" si="42"/>
        <v/>
      </c>
      <c r="BV70" s="30" t="str">
        <f t="shared" si="22"/>
        <v/>
      </c>
      <c r="BW70" t="str">
        <f t="shared" si="58"/>
        <v/>
      </c>
      <c r="BX70" t="str">
        <f t="shared" si="58"/>
        <v/>
      </c>
      <c r="BY70" t="str">
        <f t="shared" si="58"/>
        <v/>
      </c>
      <c r="BZ70" t="str">
        <f t="shared" si="58"/>
        <v/>
      </c>
      <c r="CA70" t="str">
        <f t="shared" si="58"/>
        <v/>
      </c>
      <c r="CB70" t="str">
        <f t="shared" si="58"/>
        <v/>
      </c>
      <c r="CC70" t="str">
        <f t="shared" si="58"/>
        <v/>
      </c>
      <c r="CD70" t="str">
        <f t="shared" si="58"/>
        <v/>
      </c>
      <c r="CE70" t="str">
        <f t="shared" si="58"/>
        <v/>
      </c>
      <c r="CF70" s="30" t="str">
        <f t="shared" si="58"/>
        <v/>
      </c>
      <c r="CG70" t="str">
        <f t="shared" si="39"/>
        <v/>
      </c>
      <c r="CH70" t="str">
        <f t="shared" si="39"/>
        <v/>
      </c>
      <c r="CI70" t="str">
        <f t="shared" si="39"/>
        <v/>
      </c>
      <c r="CJ70" t="str">
        <f t="shared" si="39"/>
        <v/>
      </c>
      <c r="CK70" t="str">
        <f t="shared" si="39"/>
        <v/>
      </c>
      <c r="CL70" t="str">
        <f t="shared" si="39"/>
        <v/>
      </c>
      <c r="CM70" t="str">
        <f t="shared" si="39"/>
        <v/>
      </c>
      <c r="CN70" t="str">
        <f t="shared" ref="CG70:CP78" si="59">IF(BT70="","",BJ70*BT70)</f>
        <v/>
      </c>
      <c r="CO70" t="str">
        <f t="shared" si="59"/>
        <v/>
      </c>
      <c r="CP70" s="30" t="str">
        <f t="shared" si="59"/>
        <v/>
      </c>
      <c r="CQ70"/>
      <c r="CR70"/>
      <c r="CS70"/>
      <c r="CT70"/>
      <c r="CU70"/>
      <c r="CV70" s="31" t="str">
        <f t="shared" si="29"/>
        <v/>
      </c>
      <c r="CW70" s="31"/>
      <c r="CX70" s="31"/>
      <c r="CY70"/>
      <c r="CZ70"/>
      <c r="DA70"/>
      <c r="DB70"/>
      <c r="DC70"/>
      <c r="DD70"/>
      <c r="DE70" t="str">
        <f t="shared" si="49"/>
        <v/>
      </c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 s="60" t="str">
        <f t="shared" si="50"/>
        <v/>
      </c>
      <c r="DV70" t="str">
        <f t="shared" si="55"/>
        <v/>
      </c>
      <c r="DW70" t="str">
        <f t="shared" si="55"/>
        <v/>
      </c>
      <c r="DX70" t="str">
        <f t="shared" si="55"/>
        <v/>
      </c>
      <c r="DY70" t="str">
        <f t="shared" si="55"/>
        <v/>
      </c>
      <c r="DZ70" t="str">
        <f t="shared" si="55"/>
        <v/>
      </c>
      <c r="EA70" t="str">
        <f t="shared" si="55"/>
        <v/>
      </c>
      <c r="EB70" t="str">
        <f t="shared" si="55"/>
        <v/>
      </c>
      <c r="EC70" t="str">
        <f t="shared" si="55"/>
        <v/>
      </c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</row>
    <row r="71" spans="1:185" s="32" customFormat="1">
      <c r="A71"/>
      <c r="B71">
        <v>57</v>
      </c>
      <c r="C71">
        <f t="shared" si="0"/>
        <v>31.484375</v>
      </c>
      <c r="D71" s="26">
        <v>3.6353399999999998</v>
      </c>
      <c r="E71" s="26"/>
      <c r="F71">
        <f t="shared" si="47"/>
        <v>3.6331902699999996</v>
      </c>
      <c r="G71" t="str">
        <f t="shared" si="1"/>
        <v/>
      </c>
      <c r="H71" t="str">
        <f t="shared" si="56"/>
        <v/>
      </c>
      <c r="I71" t="str">
        <f t="shared" si="51"/>
        <v/>
      </c>
      <c r="J71" t="str">
        <f t="shared" si="57"/>
        <v/>
      </c>
      <c r="K71" t="str">
        <f t="shared" si="53"/>
        <v/>
      </c>
      <c r="L71">
        <f t="shared" si="6"/>
        <v>4.4999999999999998E-2</v>
      </c>
      <c r="M71">
        <f t="shared" si="7"/>
        <v>0.82824421915133595</v>
      </c>
      <c r="N71" s="12">
        <v>2.1497299999999999E-3</v>
      </c>
      <c r="O71"/>
      <c r="P71">
        <v>6.3700803539999997</v>
      </c>
      <c r="Q71"/>
      <c r="R71">
        <v>8.3178099999999997</v>
      </c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 s="12">
        <f t="shared" si="8"/>
        <v>2.1497299999999999E-3</v>
      </c>
      <c r="AI71" s="12">
        <f t="shared" si="9"/>
        <v>0</v>
      </c>
      <c r="AJ71">
        <f t="shared" si="10"/>
        <v>6.3679306239999995</v>
      </c>
      <c r="AK71">
        <f t="shared" si="11"/>
        <v>8.3156602700000004</v>
      </c>
      <c r="AL71">
        <f t="shared" si="12"/>
        <v>-2.1497299999999999E-3</v>
      </c>
      <c r="AM71">
        <f t="shared" si="13"/>
        <v>-2.1497299999999999E-3</v>
      </c>
      <c r="AN71">
        <f t="shared" si="14"/>
        <v>-2.1497299999999999E-3</v>
      </c>
      <c r="AO71">
        <f t="shared" si="15"/>
        <v>-2.1497299999999999E-3</v>
      </c>
      <c r="AP71">
        <f t="shared" si="16"/>
        <v>-2.1497299999999999E-3</v>
      </c>
      <c r="AQ71">
        <f t="shared" si="17"/>
        <v>-2.1497299999999999E-3</v>
      </c>
      <c r="AR71">
        <f t="shared" si="18"/>
        <v>-2.1497299999999999E-3</v>
      </c>
      <c r="AS71" t="str">
        <f t="shared" si="43"/>
        <v/>
      </c>
      <c r="AT71" t="str">
        <f t="shared" si="43"/>
        <v/>
      </c>
      <c r="AU71" t="str">
        <f t="shared" si="43"/>
        <v/>
      </c>
      <c r="AV71" t="str">
        <f t="shared" si="40"/>
        <v/>
      </c>
      <c r="AW71" t="str">
        <f t="shared" si="40"/>
        <v/>
      </c>
      <c r="AX71" t="str">
        <f t="shared" si="40"/>
        <v/>
      </c>
      <c r="AY71" t="str">
        <f t="shared" si="40"/>
        <v/>
      </c>
      <c r="AZ71" t="str">
        <f t="shared" si="40"/>
        <v/>
      </c>
      <c r="BA71" t="str">
        <f t="shared" si="40"/>
        <v/>
      </c>
      <c r="BB71" s="30" t="str">
        <f t="shared" si="48"/>
        <v/>
      </c>
      <c r="BC71" t="str">
        <f t="shared" si="44"/>
        <v/>
      </c>
      <c r="BD71" t="str">
        <f t="shared" si="44"/>
        <v/>
      </c>
      <c r="BE71" t="str">
        <f t="shared" si="44"/>
        <v/>
      </c>
      <c r="BF71" t="str">
        <f t="shared" si="41"/>
        <v/>
      </c>
      <c r="BG71" t="str">
        <f t="shared" si="41"/>
        <v/>
      </c>
      <c r="BH71" t="str">
        <f t="shared" si="41"/>
        <v/>
      </c>
      <c r="BI71" t="str">
        <f t="shared" si="41"/>
        <v/>
      </c>
      <c r="BJ71" t="str">
        <f t="shared" si="41"/>
        <v/>
      </c>
      <c r="BK71" t="str">
        <f t="shared" si="41"/>
        <v/>
      </c>
      <c r="BL71" s="30" t="str">
        <f t="shared" si="28"/>
        <v/>
      </c>
      <c r="BM71" t="str">
        <f t="shared" si="45"/>
        <v/>
      </c>
      <c r="BN71" t="str">
        <f t="shared" si="45"/>
        <v/>
      </c>
      <c r="BO71" t="str">
        <f t="shared" si="45"/>
        <v/>
      </c>
      <c r="BP71" t="str">
        <f t="shared" si="42"/>
        <v/>
      </c>
      <c r="BQ71" t="str">
        <f t="shared" si="42"/>
        <v/>
      </c>
      <c r="BR71" t="str">
        <f t="shared" si="42"/>
        <v/>
      </c>
      <c r="BS71" t="str">
        <f t="shared" si="42"/>
        <v/>
      </c>
      <c r="BT71" t="str">
        <f t="shared" si="42"/>
        <v/>
      </c>
      <c r="BU71" t="str">
        <f t="shared" si="42"/>
        <v/>
      </c>
      <c r="BV71" s="30" t="str">
        <f t="shared" si="22"/>
        <v/>
      </c>
      <c r="BW71" t="str">
        <f t="shared" si="58"/>
        <v/>
      </c>
      <c r="BX71" t="str">
        <f t="shared" si="58"/>
        <v/>
      </c>
      <c r="BY71" t="str">
        <f t="shared" si="58"/>
        <v/>
      </c>
      <c r="BZ71" t="str">
        <f t="shared" si="58"/>
        <v/>
      </c>
      <c r="CA71" t="str">
        <f t="shared" si="58"/>
        <v/>
      </c>
      <c r="CB71" t="str">
        <f t="shared" si="58"/>
        <v/>
      </c>
      <c r="CC71" t="str">
        <f t="shared" si="58"/>
        <v/>
      </c>
      <c r="CD71" t="str">
        <f t="shared" si="58"/>
        <v/>
      </c>
      <c r="CE71" t="str">
        <f t="shared" si="58"/>
        <v/>
      </c>
      <c r="CF71" s="30" t="str">
        <f t="shared" si="58"/>
        <v/>
      </c>
      <c r="CG71" t="str">
        <f t="shared" si="59"/>
        <v/>
      </c>
      <c r="CH71" t="str">
        <f t="shared" si="59"/>
        <v/>
      </c>
      <c r="CI71" t="str">
        <f t="shared" si="59"/>
        <v/>
      </c>
      <c r="CJ71" t="str">
        <f t="shared" si="59"/>
        <v/>
      </c>
      <c r="CK71" t="str">
        <f t="shared" si="59"/>
        <v/>
      </c>
      <c r="CL71" t="str">
        <f t="shared" si="59"/>
        <v/>
      </c>
      <c r="CM71" t="str">
        <f t="shared" si="59"/>
        <v/>
      </c>
      <c r="CN71" t="str">
        <f t="shared" si="59"/>
        <v/>
      </c>
      <c r="CO71" t="str">
        <f t="shared" si="59"/>
        <v/>
      </c>
      <c r="CP71" s="30" t="str">
        <f t="shared" si="59"/>
        <v/>
      </c>
      <c r="CQ71"/>
      <c r="CR71"/>
      <c r="CS71"/>
      <c r="CT71"/>
      <c r="CU71"/>
      <c r="CV71" s="31" t="str">
        <f t="shared" si="29"/>
        <v/>
      </c>
      <c r="CW71" s="31"/>
      <c r="CX71" s="31"/>
      <c r="CY71"/>
      <c r="CZ71"/>
      <c r="DA71"/>
      <c r="DB71"/>
      <c r="DC71"/>
      <c r="DD71"/>
      <c r="DE71" t="str">
        <f t="shared" si="49"/>
        <v/>
      </c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 s="60" t="str">
        <f t="shared" si="50"/>
        <v/>
      </c>
      <c r="DV71" t="str">
        <f t="shared" si="55"/>
        <v/>
      </c>
      <c r="DW71" t="str">
        <f t="shared" si="55"/>
        <v/>
      </c>
      <c r="DX71" t="str">
        <f t="shared" si="55"/>
        <v/>
      </c>
      <c r="DY71" t="str">
        <f t="shared" si="55"/>
        <v/>
      </c>
      <c r="DZ71" t="str">
        <f t="shared" si="55"/>
        <v/>
      </c>
      <c r="EA71" t="str">
        <f t="shared" si="55"/>
        <v/>
      </c>
      <c r="EB71" t="str">
        <f t="shared" si="55"/>
        <v/>
      </c>
      <c r="EC71" t="str">
        <f t="shared" si="55"/>
        <v/>
      </c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</row>
    <row r="72" spans="1:185" s="7" customFormat="1">
      <c r="B72" s="7">
        <v>58</v>
      </c>
      <c r="C72" s="7">
        <f t="shared" si="0"/>
        <v>31.953125</v>
      </c>
      <c r="D72" s="63">
        <v>3.63517</v>
      </c>
      <c r="E72" s="63"/>
      <c r="F72" s="7">
        <f t="shared" si="47"/>
        <v>3.634732042</v>
      </c>
      <c r="G72" s="7" t="str">
        <f t="shared" si="1"/>
        <v/>
      </c>
      <c r="H72" s="7" t="str">
        <f t="shared" si="56"/>
        <v/>
      </c>
      <c r="I72" s="7" t="str">
        <f t="shared" si="51"/>
        <v/>
      </c>
      <c r="J72" s="7" t="str">
        <f t="shared" si="57"/>
        <v/>
      </c>
      <c r="K72" s="7" t="str">
        <f t="shared" si="53"/>
        <v/>
      </c>
      <c r="L72" s="7">
        <f t="shared" si="6"/>
        <v>4.4999999999999998E-2</v>
      </c>
      <c r="M72" s="7">
        <f t="shared" si="7"/>
        <v>0.82824421915133595</v>
      </c>
      <c r="N72" s="7">
        <v>4.3795800000000001E-4</v>
      </c>
      <c r="P72" s="7">
        <v>6.3750977720000002</v>
      </c>
      <c r="R72" s="7">
        <v>8.3153799999999993</v>
      </c>
      <c r="AH72" s="14">
        <f t="shared" si="8"/>
        <v>4.3795800000000001E-4</v>
      </c>
      <c r="AI72" s="14">
        <f t="shared" si="9"/>
        <v>0</v>
      </c>
      <c r="AJ72" s="7">
        <f t="shared" si="10"/>
        <v>6.3746598140000001</v>
      </c>
      <c r="AK72" s="7">
        <f t="shared" si="11"/>
        <v>8.3149420420000002</v>
      </c>
      <c r="AL72" s="7">
        <f t="shared" si="12"/>
        <v>-4.3795800000000001E-4</v>
      </c>
      <c r="AM72" s="7">
        <f t="shared" si="13"/>
        <v>-4.3795800000000001E-4</v>
      </c>
      <c r="AN72" s="7">
        <f t="shared" si="14"/>
        <v>-4.3795800000000001E-4</v>
      </c>
      <c r="AO72" s="7">
        <f t="shared" si="15"/>
        <v>-4.3795800000000001E-4</v>
      </c>
      <c r="AP72" s="7">
        <f t="shared" si="16"/>
        <v>-4.3795800000000001E-4</v>
      </c>
      <c r="AQ72" s="7">
        <f t="shared" si="17"/>
        <v>-4.3795800000000001E-4</v>
      </c>
      <c r="AR72" s="7">
        <f t="shared" si="18"/>
        <v>-4.3795800000000001E-4</v>
      </c>
      <c r="AS72" s="7">
        <f t="shared" si="43"/>
        <v>2.7387097288900542</v>
      </c>
      <c r="AT72" s="7" t="str">
        <f t="shared" si="43"/>
        <v/>
      </c>
      <c r="AU72" s="7" t="str">
        <f t="shared" si="43"/>
        <v/>
      </c>
      <c r="AV72" s="7" t="str">
        <f t="shared" si="40"/>
        <v/>
      </c>
      <c r="AW72" s="7" t="str">
        <f t="shared" si="40"/>
        <v/>
      </c>
      <c r="AX72" s="7" t="str">
        <f t="shared" si="40"/>
        <v/>
      </c>
      <c r="AY72" s="7" t="str">
        <f t="shared" si="40"/>
        <v/>
      </c>
      <c r="AZ72" s="7" t="str">
        <f t="shared" si="40"/>
        <v/>
      </c>
      <c r="BA72" s="7" t="str">
        <f t="shared" si="40"/>
        <v/>
      </c>
      <c r="BB72" s="30" t="str">
        <f t="shared" si="48"/>
        <v/>
      </c>
      <c r="BC72" s="7">
        <f t="shared" si="44"/>
        <v>0.51984349651945438</v>
      </c>
      <c r="BD72" s="7" t="str">
        <f t="shared" si="44"/>
        <v/>
      </c>
      <c r="BE72" s="7" t="str">
        <f t="shared" si="44"/>
        <v/>
      </c>
      <c r="BF72" s="7" t="str">
        <f t="shared" si="41"/>
        <v/>
      </c>
      <c r="BG72" s="7" t="str">
        <f t="shared" si="41"/>
        <v/>
      </c>
      <c r="BH72" s="7" t="str">
        <f t="shared" si="41"/>
        <v/>
      </c>
      <c r="BI72" s="7" t="str">
        <f t="shared" si="41"/>
        <v/>
      </c>
      <c r="BJ72" s="7" t="str">
        <f t="shared" si="41"/>
        <v/>
      </c>
      <c r="BK72" s="7" t="str">
        <f t="shared" si="41"/>
        <v/>
      </c>
      <c r="BL72" s="30" t="str">
        <f t="shared" si="28"/>
        <v/>
      </c>
      <c r="BM72" s="7" t="str">
        <f t="shared" si="45"/>
        <v/>
      </c>
      <c r="BN72" s="7" t="str">
        <f t="shared" si="45"/>
        <v/>
      </c>
      <c r="BO72" s="7" t="str">
        <f t="shared" si="45"/>
        <v/>
      </c>
      <c r="BP72" s="7" t="str">
        <f t="shared" si="42"/>
        <v/>
      </c>
      <c r="BQ72" s="7" t="str">
        <f t="shared" si="42"/>
        <v/>
      </c>
      <c r="BR72" s="7" t="str">
        <f t="shared" si="42"/>
        <v/>
      </c>
      <c r="BS72" s="7" t="str">
        <f t="shared" si="42"/>
        <v/>
      </c>
      <c r="BT72" s="7" t="str">
        <f t="shared" si="42"/>
        <v/>
      </c>
      <c r="BU72" s="7" t="str">
        <f t="shared" si="42"/>
        <v/>
      </c>
      <c r="BV72" s="30" t="str">
        <f t="shared" si="22"/>
        <v/>
      </c>
      <c r="BW72" s="7" t="str">
        <f t="shared" si="58"/>
        <v/>
      </c>
      <c r="BX72" s="7" t="str">
        <f t="shared" si="58"/>
        <v/>
      </c>
      <c r="BY72" s="7" t="str">
        <f t="shared" si="58"/>
        <v/>
      </c>
      <c r="BZ72" s="7" t="str">
        <f t="shared" si="58"/>
        <v/>
      </c>
      <c r="CA72" s="7" t="str">
        <f t="shared" si="58"/>
        <v/>
      </c>
      <c r="CB72" s="7" t="str">
        <f t="shared" si="58"/>
        <v/>
      </c>
      <c r="CC72" s="7" t="str">
        <f t="shared" si="58"/>
        <v/>
      </c>
      <c r="CD72" s="7" t="str">
        <f t="shared" si="58"/>
        <v/>
      </c>
      <c r="CE72" s="7" t="str">
        <f t="shared" si="58"/>
        <v/>
      </c>
      <c r="CF72" s="30" t="str">
        <f t="shared" si="58"/>
        <v/>
      </c>
      <c r="CG72" s="7" t="str">
        <f t="shared" si="59"/>
        <v/>
      </c>
      <c r="CH72" s="7" t="str">
        <f t="shared" si="59"/>
        <v/>
      </c>
      <c r="CI72" s="7" t="str">
        <f t="shared" si="59"/>
        <v/>
      </c>
      <c r="CJ72" s="7" t="str">
        <f t="shared" si="59"/>
        <v/>
      </c>
      <c r="CK72" s="7" t="str">
        <f t="shared" si="59"/>
        <v/>
      </c>
      <c r="CL72" s="7" t="str">
        <f t="shared" si="59"/>
        <v/>
      </c>
      <c r="CM72" s="7" t="str">
        <f t="shared" si="59"/>
        <v/>
      </c>
      <c r="CN72" s="7" t="str">
        <f t="shared" si="59"/>
        <v/>
      </c>
      <c r="CO72" s="7" t="str">
        <f t="shared" si="59"/>
        <v/>
      </c>
      <c r="CP72" s="30" t="str">
        <f t="shared" si="59"/>
        <v/>
      </c>
      <c r="CV72" s="31" t="str">
        <f t="shared" si="29"/>
        <v/>
      </c>
      <c r="CW72" s="31"/>
      <c r="CX72" s="31"/>
      <c r="CY72"/>
      <c r="CZ72"/>
      <c r="DA72"/>
      <c r="DB72"/>
      <c r="DC72"/>
      <c r="DD72"/>
      <c r="DE72" t="str">
        <f t="shared" si="49"/>
        <v/>
      </c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 s="60" t="str">
        <f t="shared" si="50"/>
        <v/>
      </c>
      <c r="DV72" t="str">
        <f t="shared" si="55"/>
        <v/>
      </c>
      <c r="DW72" t="str">
        <f t="shared" si="55"/>
        <v/>
      </c>
      <c r="DX72" t="str">
        <f t="shared" si="55"/>
        <v/>
      </c>
      <c r="DY72" t="str">
        <f t="shared" si="55"/>
        <v/>
      </c>
      <c r="DZ72" t="str">
        <f t="shared" si="55"/>
        <v/>
      </c>
      <c r="EA72" t="str">
        <f t="shared" si="55"/>
        <v/>
      </c>
      <c r="EB72" t="str">
        <f t="shared" si="55"/>
        <v/>
      </c>
      <c r="EC72" t="str">
        <f t="shared" si="55"/>
        <v/>
      </c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 s="32"/>
      <c r="FJ72" s="32"/>
      <c r="FK72" s="32"/>
      <c r="FL72" s="32"/>
      <c r="FM72" s="32"/>
      <c r="FN72" s="32"/>
      <c r="FO72" s="32"/>
      <c r="FP72" s="32"/>
      <c r="FQ72" s="32"/>
      <c r="FR72" s="32"/>
      <c r="FS72" s="32"/>
      <c r="FT72" s="32"/>
      <c r="FU72" s="32"/>
      <c r="FV72" s="32"/>
      <c r="FW72" s="32"/>
      <c r="FX72" s="32"/>
      <c r="FY72" s="32"/>
      <c r="FZ72" s="32"/>
      <c r="GA72" s="32"/>
      <c r="GB72" s="32"/>
      <c r="GC72" s="32"/>
    </row>
    <row r="73" spans="1:185" s="7" customFormat="1">
      <c r="B73" s="7">
        <v>59</v>
      </c>
      <c r="C73" s="7">
        <f t="shared" si="0"/>
        <v>32.421875</v>
      </c>
      <c r="D73" s="63">
        <v>3.6197699999999999</v>
      </c>
      <c r="E73" s="63"/>
      <c r="F73" s="7">
        <f t="shared" si="47"/>
        <v>3.619451229</v>
      </c>
      <c r="G73" s="7" t="str">
        <f t="shared" si="1"/>
        <v/>
      </c>
      <c r="H73" s="7" t="str">
        <f t="shared" si="56"/>
        <v/>
      </c>
      <c r="I73" s="7" t="str">
        <f t="shared" si="51"/>
        <v/>
      </c>
      <c r="J73" s="7" t="str">
        <f t="shared" si="57"/>
        <v/>
      </c>
      <c r="K73" s="7" t="str">
        <f t="shared" si="53"/>
        <v/>
      </c>
      <c r="L73" s="7">
        <f t="shared" si="6"/>
        <v>4.6511641075701014E-2</v>
      </c>
      <c r="M73" s="7">
        <f t="shared" si="7"/>
        <v>0.82691861996568417</v>
      </c>
      <c r="N73" s="7">
        <v>3.1877099999999997E-4</v>
      </c>
      <c r="P73" s="7">
        <v>-100</v>
      </c>
      <c r="R73" s="7">
        <v>8.3171499999999998</v>
      </c>
      <c r="AH73" s="14">
        <f t="shared" si="8"/>
        <v>3.1877099999999997E-4</v>
      </c>
      <c r="AI73" s="14">
        <f t="shared" si="9"/>
        <v>0</v>
      </c>
      <c r="AJ73" s="7">
        <f t="shared" si="10"/>
        <v>-100.000318771</v>
      </c>
      <c r="AK73" s="7">
        <f t="shared" si="11"/>
        <v>8.3168312289999999</v>
      </c>
      <c r="AL73" s="7">
        <f t="shared" si="12"/>
        <v>-3.1877099999999997E-4</v>
      </c>
      <c r="AM73" s="7">
        <f t="shared" si="13"/>
        <v>-3.1877099999999997E-4</v>
      </c>
      <c r="AN73" s="7">
        <f t="shared" si="14"/>
        <v>-3.1877099999999997E-4</v>
      </c>
      <c r="AO73" s="7">
        <f t="shared" si="15"/>
        <v>-3.1877099999999997E-4</v>
      </c>
      <c r="AP73" s="7">
        <f t="shared" si="16"/>
        <v>-3.1877099999999997E-4</v>
      </c>
      <c r="AQ73" s="7">
        <f t="shared" si="17"/>
        <v>-3.1877099999999997E-4</v>
      </c>
      <c r="AR73" s="7">
        <f t="shared" si="18"/>
        <v>-3.1877099999999997E-4</v>
      </c>
      <c r="AS73" s="7" t="str">
        <f t="shared" si="43"/>
        <v/>
      </c>
      <c r="AT73" s="7" t="str">
        <f t="shared" si="43"/>
        <v/>
      </c>
      <c r="AU73" s="7" t="str">
        <f t="shared" si="43"/>
        <v/>
      </c>
      <c r="AV73" s="7" t="str">
        <f t="shared" si="40"/>
        <v/>
      </c>
      <c r="AW73" s="7" t="str">
        <f t="shared" si="40"/>
        <v/>
      </c>
      <c r="AX73" s="7" t="str">
        <f t="shared" si="40"/>
        <v/>
      </c>
      <c r="AY73" s="7" t="str">
        <f t="shared" si="40"/>
        <v/>
      </c>
      <c r="AZ73" s="7" t="str">
        <f t="shared" si="40"/>
        <v/>
      </c>
      <c r="BA73" s="7" t="str">
        <f t="shared" si="40"/>
        <v/>
      </c>
      <c r="BB73" s="30" t="str">
        <f t="shared" si="48"/>
        <v/>
      </c>
      <c r="BC73" s="7" t="str">
        <f t="shared" si="44"/>
        <v/>
      </c>
      <c r="BD73" s="7" t="str">
        <f t="shared" si="44"/>
        <v/>
      </c>
      <c r="BE73" s="7" t="str">
        <f t="shared" si="44"/>
        <v/>
      </c>
      <c r="BF73" s="7" t="str">
        <f t="shared" si="41"/>
        <v/>
      </c>
      <c r="BG73" s="7" t="str">
        <f t="shared" si="41"/>
        <v/>
      </c>
      <c r="BH73" s="7" t="str">
        <f t="shared" si="41"/>
        <v/>
      </c>
      <c r="BI73" s="7" t="str">
        <f t="shared" si="41"/>
        <v/>
      </c>
      <c r="BJ73" s="7" t="str">
        <f t="shared" si="41"/>
        <v/>
      </c>
      <c r="BK73" s="7" t="str">
        <f t="shared" si="41"/>
        <v/>
      </c>
      <c r="BL73" s="30" t="str">
        <f t="shared" si="28"/>
        <v/>
      </c>
      <c r="BM73" s="7" t="str">
        <f t="shared" si="45"/>
        <v/>
      </c>
      <c r="BN73" s="7" t="str">
        <f t="shared" si="45"/>
        <v/>
      </c>
      <c r="BO73" s="7" t="str">
        <f t="shared" si="45"/>
        <v/>
      </c>
      <c r="BP73" s="7" t="str">
        <f t="shared" si="42"/>
        <v/>
      </c>
      <c r="BQ73" s="7" t="str">
        <f t="shared" si="42"/>
        <v/>
      </c>
      <c r="BR73" s="7" t="str">
        <f t="shared" si="42"/>
        <v/>
      </c>
      <c r="BS73" s="7" t="str">
        <f t="shared" si="42"/>
        <v/>
      </c>
      <c r="BT73" s="7" t="str">
        <f t="shared" si="42"/>
        <v/>
      </c>
      <c r="BU73" s="7" t="str">
        <f t="shared" si="42"/>
        <v/>
      </c>
      <c r="BV73" s="30" t="str">
        <f t="shared" si="22"/>
        <v/>
      </c>
      <c r="BW73" s="7" t="str">
        <f t="shared" si="58"/>
        <v/>
      </c>
      <c r="BX73" s="7" t="str">
        <f t="shared" si="58"/>
        <v/>
      </c>
      <c r="BY73" s="7" t="str">
        <f t="shared" si="58"/>
        <v/>
      </c>
      <c r="BZ73" s="7" t="str">
        <f t="shared" si="58"/>
        <v/>
      </c>
      <c r="CA73" s="7" t="str">
        <f t="shared" si="58"/>
        <v/>
      </c>
      <c r="CB73" s="7" t="str">
        <f t="shared" si="58"/>
        <v/>
      </c>
      <c r="CC73" s="7" t="str">
        <f t="shared" si="58"/>
        <v/>
      </c>
      <c r="CD73" s="7" t="str">
        <f t="shared" si="58"/>
        <v/>
      </c>
      <c r="CE73" s="7" t="str">
        <f t="shared" si="58"/>
        <v/>
      </c>
      <c r="CF73" s="30" t="str">
        <f t="shared" si="58"/>
        <v/>
      </c>
      <c r="CG73" s="7" t="str">
        <f t="shared" si="59"/>
        <v/>
      </c>
      <c r="CH73" s="7" t="str">
        <f t="shared" si="59"/>
        <v/>
      </c>
      <c r="CI73" s="7" t="str">
        <f t="shared" si="59"/>
        <v/>
      </c>
      <c r="CJ73" s="7" t="str">
        <f t="shared" si="59"/>
        <v/>
      </c>
      <c r="CK73" s="7" t="str">
        <f t="shared" si="59"/>
        <v/>
      </c>
      <c r="CL73" s="7" t="str">
        <f t="shared" si="59"/>
        <v/>
      </c>
      <c r="CM73" s="7" t="str">
        <f t="shared" si="59"/>
        <v/>
      </c>
      <c r="CN73" s="7" t="str">
        <f t="shared" si="59"/>
        <v/>
      </c>
      <c r="CO73" s="7" t="str">
        <f t="shared" si="59"/>
        <v/>
      </c>
      <c r="CP73" s="30" t="str">
        <f t="shared" si="59"/>
        <v/>
      </c>
      <c r="CV73" s="31" t="str">
        <f t="shared" si="29"/>
        <v/>
      </c>
      <c r="CW73" s="31"/>
      <c r="CX73" s="31"/>
      <c r="DE73" s="7" t="str">
        <f t="shared" si="49"/>
        <v/>
      </c>
      <c r="DU73" s="60">
        <f t="shared" si="50"/>
        <v>1.5116410757010173E-3</v>
      </c>
      <c r="DV73" s="7" t="str">
        <f t="shared" si="55"/>
        <v/>
      </c>
      <c r="DW73" s="7" t="str">
        <f t="shared" si="55"/>
        <v/>
      </c>
      <c r="DX73" s="7" t="str">
        <f t="shared" si="55"/>
        <v/>
      </c>
      <c r="DY73" s="7" t="str">
        <f t="shared" si="55"/>
        <v/>
      </c>
      <c r="DZ73" s="7" t="str">
        <f t="shared" si="55"/>
        <v/>
      </c>
      <c r="EA73" s="7" t="str">
        <f t="shared" si="55"/>
        <v/>
      </c>
      <c r="EB73" s="7" t="str">
        <f t="shared" si="55"/>
        <v/>
      </c>
      <c r="EC73" s="7" t="str">
        <f t="shared" si="55"/>
        <v/>
      </c>
    </row>
    <row r="74" spans="1:185" s="7" customFormat="1">
      <c r="A74" s="62"/>
      <c r="B74" s="7">
        <v>60</v>
      </c>
      <c r="C74" s="7">
        <f t="shared" si="0"/>
        <v>32.890625</v>
      </c>
      <c r="D74" s="8">
        <v>3.6197699999999999</v>
      </c>
      <c r="E74" s="8"/>
      <c r="F74" s="7">
        <f t="shared" si="47"/>
        <v>3.6197699999999999</v>
      </c>
      <c r="G74" s="7" t="str">
        <f t="shared" si="1"/>
        <v/>
      </c>
      <c r="H74" s="7" t="str">
        <f t="shared" si="56"/>
        <v/>
      </c>
      <c r="I74" s="7" t="str">
        <f t="shared" si="51"/>
        <v/>
      </c>
      <c r="J74" s="7" t="str">
        <f t="shared" si="57"/>
        <v/>
      </c>
      <c r="K74" s="7" t="str">
        <f t="shared" si="53"/>
        <v/>
      </c>
      <c r="L74" s="7">
        <f t="shared" si="6"/>
        <v>4.4999999999999998E-2</v>
      </c>
      <c r="M74" s="7">
        <f t="shared" si="7"/>
        <v>0.82824421915133595</v>
      </c>
      <c r="N74" s="14">
        <v>0</v>
      </c>
      <c r="P74" s="7">
        <v>-100</v>
      </c>
      <c r="R74" s="7">
        <v>8.3186699999999991</v>
      </c>
      <c r="AH74" s="7">
        <f t="shared" si="8"/>
        <v>0</v>
      </c>
      <c r="AI74" s="7">
        <f t="shared" si="9"/>
        <v>0</v>
      </c>
      <c r="AJ74" s="7">
        <f t="shared" si="10"/>
        <v>-100</v>
      </c>
      <c r="AK74" s="7">
        <f t="shared" si="11"/>
        <v>8.3186699999999991</v>
      </c>
      <c r="AL74" s="7">
        <f t="shared" si="12"/>
        <v>0</v>
      </c>
      <c r="AM74" s="7">
        <f t="shared" si="13"/>
        <v>0</v>
      </c>
      <c r="AN74" s="7">
        <f t="shared" si="14"/>
        <v>0</v>
      </c>
      <c r="AO74" s="7">
        <f t="shared" si="15"/>
        <v>0</v>
      </c>
      <c r="AP74" s="7">
        <f t="shared" si="16"/>
        <v>0</v>
      </c>
      <c r="AQ74" s="7">
        <f t="shared" si="17"/>
        <v>0</v>
      </c>
      <c r="AR74" s="7">
        <f t="shared" si="18"/>
        <v>0</v>
      </c>
      <c r="AS74" s="7" t="str">
        <f t="shared" si="43"/>
        <v/>
      </c>
      <c r="AT74" s="7" t="str">
        <f t="shared" si="43"/>
        <v/>
      </c>
      <c r="AU74" s="7" t="str">
        <f t="shared" si="43"/>
        <v/>
      </c>
      <c r="AV74" s="7" t="str">
        <f t="shared" si="40"/>
        <v/>
      </c>
      <c r="AW74" s="7" t="str">
        <f t="shared" si="40"/>
        <v/>
      </c>
      <c r="AX74" s="7" t="str">
        <f t="shared" si="40"/>
        <v/>
      </c>
      <c r="AY74" s="7" t="str">
        <f t="shared" si="40"/>
        <v/>
      </c>
      <c r="AZ74" s="7" t="str">
        <f t="shared" si="40"/>
        <v/>
      </c>
      <c r="BA74" s="7" t="str">
        <f t="shared" si="40"/>
        <v/>
      </c>
      <c r="BB74" s="30" t="str">
        <f t="shared" si="48"/>
        <v/>
      </c>
      <c r="BC74" s="7" t="str">
        <f t="shared" si="44"/>
        <v/>
      </c>
      <c r="BD74" s="7" t="str">
        <f t="shared" si="44"/>
        <v/>
      </c>
      <c r="BE74" s="7" t="str">
        <f t="shared" si="44"/>
        <v/>
      </c>
      <c r="BF74" s="7" t="str">
        <f t="shared" si="41"/>
        <v/>
      </c>
      <c r="BG74" s="7" t="str">
        <f t="shared" si="41"/>
        <v/>
      </c>
      <c r="BH74" s="7" t="str">
        <f t="shared" si="41"/>
        <v/>
      </c>
      <c r="BI74" s="7" t="str">
        <f t="shared" si="41"/>
        <v/>
      </c>
      <c r="BJ74" s="7" t="str">
        <f t="shared" si="41"/>
        <v/>
      </c>
      <c r="BK74" s="7" t="str">
        <f t="shared" si="41"/>
        <v/>
      </c>
      <c r="BL74" s="30" t="str">
        <f t="shared" si="28"/>
        <v/>
      </c>
      <c r="BM74" s="7" t="str">
        <f t="shared" si="45"/>
        <v/>
      </c>
      <c r="BN74" s="7" t="str">
        <f t="shared" si="45"/>
        <v/>
      </c>
      <c r="BO74" s="7" t="str">
        <f t="shared" si="45"/>
        <v/>
      </c>
      <c r="BP74" s="7" t="str">
        <f t="shared" si="42"/>
        <v/>
      </c>
      <c r="BQ74" s="7" t="str">
        <f t="shared" si="42"/>
        <v/>
      </c>
      <c r="BR74" s="7" t="str">
        <f t="shared" si="42"/>
        <v/>
      </c>
      <c r="BS74" s="7" t="str">
        <f t="shared" si="42"/>
        <v/>
      </c>
      <c r="BT74" s="7" t="str">
        <f t="shared" si="42"/>
        <v/>
      </c>
      <c r="BU74" s="7" t="str">
        <f t="shared" si="42"/>
        <v/>
      </c>
      <c r="BV74" s="30" t="str">
        <f t="shared" si="22"/>
        <v/>
      </c>
      <c r="BW74" s="7" t="str">
        <f t="shared" si="58"/>
        <v/>
      </c>
      <c r="BX74" s="7" t="str">
        <f t="shared" si="58"/>
        <v/>
      </c>
      <c r="BY74" s="7" t="str">
        <f t="shared" si="58"/>
        <v/>
      </c>
      <c r="BZ74" s="7" t="str">
        <f t="shared" si="58"/>
        <v/>
      </c>
      <c r="CA74" s="7" t="str">
        <f t="shared" si="58"/>
        <v/>
      </c>
      <c r="CB74" s="7" t="str">
        <f t="shared" si="58"/>
        <v/>
      </c>
      <c r="CC74" s="7" t="str">
        <f t="shared" si="58"/>
        <v/>
      </c>
      <c r="CD74" s="7" t="str">
        <f t="shared" si="58"/>
        <v/>
      </c>
      <c r="CE74" s="7" t="str">
        <f t="shared" si="58"/>
        <v/>
      </c>
      <c r="CF74" s="30" t="str">
        <f t="shared" si="58"/>
        <v/>
      </c>
      <c r="CG74" s="7" t="str">
        <f t="shared" si="59"/>
        <v/>
      </c>
      <c r="CH74" s="7" t="str">
        <f t="shared" si="59"/>
        <v/>
      </c>
      <c r="CI74" s="7" t="str">
        <f t="shared" si="59"/>
        <v/>
      </c>
      <c r="CJ74" s="7" t="str">
        <f t="shared" si="59"/>
        <v/>
      </c>
      <c r="CK74" s="7" t="str">
        <f t="shared" si="59"/>
        <v/>
      </c>
      <c r="CL74" s="7" t="str">
        <f t="shared" si="59"/>
        <v/>
      </c>
      <c r="CM74" s="7" t="str">
        <f t="shared" si="59"/>
        <v/>
      </c>
      <c r="CN74" s="7" t="str">
        <f t="shared" si="59"/>
        <v/>
      </c>
      <c r="CO74" s="7" t="str">
        <f t="shared" si="59"/>
        <v/>
      </c>
      <c r="CP74" s="30" t="str">
        <f t="shared" si="59"/>
        <v/>
      </c>
      <c r="CV74" s="31" t="str">
        <f t="shared" si="29"/>
        <v/>
      </c>
      <c r="CW74" s="31"/>
      <c r="CX74" s="31"/>
      <c r="DE74" s="7" t="str">
        <f t="shared" si="49"/>
        <v/>
      </c>
      <c r="DU74" s="60" t="str">
        <f t="shared" si="50"/>
        <v/>
      </c>
      <c r="DV74" s="7" t="str">
        <f t="shared" si="55"/>
        <v/>
      </c>
      <c r="DW74" s="7" t="str">
        <f t="shared" si="55"/>
        <v/>
      </c>
      <c r="DX74" s="7" t="str">
        <f t="shared" si="55"/>
        <v/>
      </c>
      <c r="DY74" s="7" t="str">
        <f t="shared" si="55"/>
        <v/>
      </c>
      <c r="DZ74" s="7" t="str">
        <f t="shared" si="55"/>
        <v/>
      </c>
      <c r="EA74" s="7" t="str">
        <f t="shared" si="55"/>
        <v/>
      </c>
      <c r="EB74" s="7" t="str">
        <f t="shared" si="55"/>
        <v/>
      </c>
      <c r="EC74" s="7" t="str">
        <f t="shared" si="55"/>
        <v/>
      </c>
    </row>
    <row r="75" spans="1:185" s="7" customFormat="1">
      <c r="A75" s="62"/>
      <c r="B75" s="7">
        <v>61</v>
      </c>
      <c r="C75" s="7">
        <f t="shared" si="0"/>
        <v>33.359375</v>
      </c>
      <c r="D75" s="8">
        <v>3.6202000000000001</v>
      </c>
      <c r="E75" s="8"/>
      <c r="F75" s="7">
        <f t="shared" si="47"/>
        <v>3.6212583899999999</v>
      </c>
      <c r="G75" s="7" t="str">
        <f t="shared" si="1"/>
        <v/>
      </c>
      <c r="H75" s="7" t="str">
        <f t="shared" si="56"/>
        <v/>
      </c>
      <c r="I75" s="7" t="str">
        <f t="shared" si="51"/>
        <v/>
      </c>
      <c r="J75" s="7" t="str">
        <f t="shared" si="57"/>
        <v/>
      </c>
      <c r="K75" s="7" t="str">
        <f t="shared" si="53"/>
        <v/>
      </c>
      <c r="L75" s="7">
        <f t="shared" si="6"/>
        <v>4.5050912072454964E-2</v>
      </c>
      <c r="M75" s="7">
        <f t="shared" si="7"/>
        <v>0.82819882718527182</v>
      </c>
      <c r="N75" s="14">
        <v>-1.05839E-3</v>
      </c>
      <c r="P75" s="7">
        <v>-100</v>
      </c>
      <c r="R75" s="7">
        <v>8.3294999999999995</v>
      </c>
      <c r="AH75" s="7">
        <f t="shared" si="8"/>
        <v>-1.05839E-3</v>
      </c>
      <c r="AI75" s="7">
        <f t="shared" si="9"/>
        <v>0</v>
      </c>
      <c r="AJ75" s="7">
        <f t="shared" si="10"/>
        <v>-99.998941610000003</v>
      </c>
      <c r="AK75" s="7">
        <f t="shared" si="11"/>
        <v>8.3305583900000002</v>
      </c>
      <c r="AL75" s="7">
        <f t="shared" si="12"/>
        <v>1.05839E-3</v>
      </c>
      <c r="AM75" s="7">
        <f t="shared" si="13"/>
        <v>1.05839E-3</v>
      </c>
      <c r="AN75" s="7">
        <f t="shared" si="14"/>
        <v>1.05839E-3</v>
      </c>
      <c r="AO75" s="7">
        <f t="shared" si="15"/>
        <v>1.05839E-3</v>
      </c>
      <c r="AP75" s="7">
        <f t="shared" si="16"/>
        <v>1.05839E-3</v>
      </c>
      <c r="AQ75" s="7">
        <f t="shared" si="17"/>
        <v>1.05839E-3</v>
      </c>
      <c r="AR75" s="7">
        <f t="shared" si="18"/>
        <v>1.05839E-3</v>
      </c>
      <c r="AS75" s="7" t="str">
        <f t="shared" si="43"/>
        <v/>
      </c>
      <c r="AT75" s="7" t="str">
        <f t="shared" si="43"/>
        <v/>
      </c>
      <c r="AU75" s="7" t="str">
        <f t="shared" si="43"/>
        <v/>
      </c>
      <c r="AV75" s="7" t="str">
        <f t="shared" si="43"/>
        <v/>
      </c>
      <c r="AW75" s="7" t="str">
        <f t="shared" si="43"/>
        <v/>
      </c>
      <c r="AX75" s="7" t="str">
        <f t="shared" si="43"/>
        <v/>
      </c>
      <c r="AY75" s="7" t="str">
        <f t="shared" si="43"/>
        <v/>
      </c>
      <c r="AZ75" s="7" t="str">
        <f t="shared" si="43"/>
        <v/>
      </c>
      <c r="BA75" s="7" t="str">
        <f t="shared" si="43"/>
        <v/>
      </c>
      <c r="BB75" s="30" t="str">
        <f t="shared" si="48"/>
        <v/>
      </c>
      <c r="BC75" s="7" t="str">
        <f t="shared" si="44"/>
        <v/>
      </c>
      <c r="BD75" s="7" t="str">
        <f t="shared" si="44"/>
        <v/>
      </c>
      <c r="BE75" s="7" t="str">
        <f t="shared" si="44"/>
        <v/>
      </c>
      <c r="BF75" s="7" t="str">
        <f t="shared" si="44"/>
        <v/>
      </c>
      <c r="BG75" s="7" t="str">
        <f t="shared" si="44"/>
        <v/>
      </c>
      <c r="BH75" s="7" t="str">
        <f t="shared" si="44"/>
        <v/>
      </c>
      <c r="BI75" s="7" t="str">
        <f t="shared" si="44"/>
        <v/>
      </c>
      <c r="BJ75" s="7" t="str">
        <f t="shared" si="44"/>
        <v/>
      </c>
      <c r="BK75" s="7" t="str">
        <f t="shared" si="44"/>
        <v/>
      </c>
      <c r="BL75" s="30" t="str">
        <f t="shared" si="28"/>
        <v/>
      </c>
      <c r="BM75" s="7" t="str">
        <f t="shared" si="45"/>
        <v/>
      </c>
      <c r="BN75" s="7" t="str">
        <f t="shared" si="45"/>
        <v/>
      </c>
      <c r="BO75" s="7" t="str">
        <f t="shared" si="45"/>
        <v/>
      </c>
      <c r="BP75" s="7" t="str">
        <f t="shared" si="45"/>
        <v/>
      </c>
      <c r="BQ75" s="7" t="str">
        <f t="shared" si="45"/>
        <v/>
      </c>
      <c r="BR75" s="7" t="str">
        <f t="shared" si="45"/>
        <v/>
      </c>
      <c r="BS75" s="7" t="str">
        <f t="shared" si="45"/>
        <v/>
      </c>
      <c r="BT75" s="7" t="str">
        <f t="shared" si="45"/>
        <v/>
      </c>
      <c r="BU75" s="7" t="str">
        <f t="shared" si="45"/>
        <v/>
      </c>
      <c r="BV75" s="30" t="str">
        <f t="shared" si="22"/>
        <v/>
      </c>
      <c r="BW75" s="7" t="str">
        <f t="shared" si="58"/>
        <v/>
      </c>
      <c r="BX75" s="7" t="str">
        <f t="shared" si="58"/>
        <v/>
      </c>
      <c r="BY75" s="7" t="str">
        <f t="shared" si="58"/>
        <v/>
      </c>
      <c r="BZ75" s="7" t="str">
        <f t="shared" si="58"/>
        <v/>
      </c>
      <c r="CA75" s="7" t="str">
        <f t="shared" si="58"/>
        <v/>
      </c>
      <c r="CB75" s="7" t="str">
        <f t="shared" si="58"/>
        <v/>
      </c>
      <c r="CC75" s="7" t="str">
        <f t="shared" si="58"/>
        <v/>
      </c>
      <c r="CD75" s="7" t="str">
        <f t="shared" si="58"/>
        <v/>
      </c>
      <c r="CE75" s="7" t="str">
        <f t="shared" si="58"/>
        <v/>
      </c>
      <c r="CF75" s="30" t="str">
        <f t="shared" si="58"/>
        <v/>
      </c>
      <c r="CG75" s="7" t="str">
        <f t="shared" si="59"/>
        <v/>
      </c>
      <c r="CH75" s="7" t="str">
        <f t="shared" si="59"/>
        <v/>
      </c>
      <c r="CI75" s="7" t="str">
        <f t="shared" si="59"/>
        <v/>
      </c>
      <c r="CJ75" s="7" t="str">
        <f t="shared" si="59"/>
        <v/>
      </c>
      <c r="CK75" s="7" t="str">
        <f t="shared" si="59"/>
        <v/>
      </c>
      <c r="CL75" s="7" t="str">
        <f t="shared" si="59"/>
        <v/>
      </c>
      <c r="CM75" s="7" t="str">
        <f t="shared" si="59"/>
        <v/>
      </c>
      <c r="CN75" s="7" t="str">
        <f t="shared" si="59"/>
        <v/>
      </c>
      <c r="CO75" s="7" t="str">
        <f t="shared" si="59"/>
        <v/>
      </c>
      <c r="CP75" s="30" t="str">
        <f t="shared" si="59"/>
        <v/>
      </c>
      <c r="CV75" s="31" t="str">
        <f t="shared" si="29"/>
        <v/>
      </c>
      <c r="CW75" s="31"/>
      <c r="CX75" s="31"/>
      <c r="DE75" s="7" t="str">
        <f t="shared" si="49"/>
        <v/>
      </c>
      <c r="DU75" s="60" t="str">
        <f t="shared" si="50"/>
        <v/>
      </c>
      <c r="DV75" s="7">
        <f t="shared" si="55"/>
        <v>5.0912072454964849E-5</v>
      </c>
      <c r="DW75" s="7" t="str">
        <f t="shared" si="55"/>
        <v/>
      </c>
      <c r="DX75" s="7" t="str">
        <f t="shared" si="55"/>
        <v/>
      </c>
      <c r="DY75" s="7" t="str">
        <f t="shared" si="55"/>
        <v/>
      </c>
      <c r="DZ75" s="7" t="str">
        <f t="shared" si="55"/>
        <v/>
      </c>
      <c r="EA75" s="7" t="str">
        <f t="shared" si="55"/>
        <v/>
      </c>
      <c r="EB75" s="7" t="str">
        <f t="shared" si="55"/>
        <v/>
      </c>
      <c r="EC75" s="7" t="str">
        <f t="shared" si="55"/>
        <v/>
      </c>
    </row>
    <row r="76" spans="1:185" s="7" customFormat="1">
      <c r="A76" s="62"/>
      <c r="B76" s="7">
        <v>62</v>
      </c>
      <c r="C76" s="7">
        <f t="shared" si="0"/>
        <v>33.828125</v>
      </c>
      <c r="D76" s="8">
        <v>3.6434899999999999</v>
      </c>
      <c r="E76" s="8"/>
      <c r="F76" s="7">
        <f t="shared" si="47"/>
        <v>3.6435935850000001</v>
      </c>
      <c r="G76" s="7" t="str">
        <f t="shared" si="1"/>
        <v/>
      </c>
      <c r="H76" s="7" t="str">
        <f t="shared" si="56"/>
        <v/>
      </c>
      <c r="I76" s="7" t="str">
        <f t="shared" si="51"/>
        <v/>
      </c>
      <c r="J76" s="7" t="str">
        <f t="shared" si="57"/>
        <v/>
      </c>
      <c r="K76" s="7" t="str">
        <f t="shared" si="53"/>
        <v/>
      </c>
      <c r="L76" s="7">
        <f t="shared" si="6"/>
        <v>4.4999999999999998E-2</v>
      </c>
      <c r="M76" s="7">
        <f t="shared" si="7"/>
        <v>0.82824421915133595</v>
      </c>
      <c r="N76" s="14">
        <v>-1.0358500000000001E-4</v>
      </c>
      <c r="P76" s="7">
        <v>6.3880990879999997</v>
      </c>
      <c r="R76" s="7">
        <v>0</v>
      </c>
      <c r="AH76" s="7">
        <f t="shared" si="8"/>
        <v>-1.0358500000000001E-4</v>
      </c>
      <c r="AI76" s="7">
        <f t="shared" si="9"/>
        <v>0</v>
      </c>
      <c r="AJ76" s="7">
        <f t="shared" si="10"/>
        <v>6.3882026729999994</v>
      </c>
      <c r="AK76" s="7">
        <f t="shared" si="11"/>
        <v>1.0358500000000001E-4</v>
      </c>
      <c r="AL76" s="7">
        <f t="shared" si="12"/>
        <v>1.0358500000000001E-4</v>
      </c>
      <c r="AM76" s="7">
        <f t="shared" si="13"/>
        <v>1.0358500000000001E-4</v>
      </c>
      <c r="AN76" s="7">
        <f t="shared" si="14"/>
        <v>1.0358500000000001E-4</v>
      </c>
      <c r="AO76" s="7">
        <f t="shared" si="15"/>
        <v>1.0358500000000001E-4</v>
      </c>
      <c r="AP76" s="7">
        <f t="shared" si="16"/>
        <v>1.0358500000000001E-4</v>
      </c>
      <c r="AQ76" s="7">
        <f t="shared" si="17"/>
        <v>1.0358500000000001E-4</v>
      </c>
      <c r="AR76" s="7">
        <f t="shared" si="18"/>
        <v>1.0358500000000001E-4</v>
      </c>
      <c r="AS76" s="7">
        <f t="shared" ref="AS76:BA78" si="60">IF(AJ76&lt;AJ$6+$C$3,"",IF(AJ76&gt;AJ$5-$C$3,"",AJ$4-AJ$8*LOG10($M76)+LOG10((AJ$5-AJ76)/(AJ76-AJ$6))))</f>
        <v>2.2056087412674756</v>
      </c>
      <c r="AT76" s="7" t="str">
        <f t="shared" si="60"/>
        <v/>
      </c>
      <c r="AU76" s="7" t="str">
        <f t="shared" si="60"/>
        <v/>
      </c>
      <c r="AV76" s="7" t="str">
        <f t="shared" si="60"/>
        <v/>
      </c>
      <c r="AW76" s="7" t="str">
        <f t="shared" si="60"/>
        <v/>
      </c>
      <c r="AX76" s="7" t="str">
        <f t="shared" si="60"/>
        <v/>
      </c>
      <c r="AY76" s="7" t="str">
        <f t="shared" si="60"/>
        <v/>
      </c>
      <c r="AZ76" s="7" t="str">
        <f t="shared" si="60"/>
        <v/>
      </c>
      <c r="BA76" s="7" t="str">
        <f t="shared" si="60"/>
        <v/>
      </c>
      <c r="BB76" s="30">
        <f t="shared" si="48"/>
        <v>4.2625477540498897</v>
      </c>
      <c r="BC76" s="7">
        <f t="shared" ref="BC76:BK78" si="61">IF(AS76="","",SQRT(AJ$3^2+($C$3/(2.303*(AJ76-AJ$5)))^2+($C$3/(2.303*(AJ$6-AJ76)))^2+($C$2*(AJ$6-AJ$5)/(2.303*(AJ76-AJ$5)*(AJ$6-AJ76)))^2))</f>
        <v>0.41285025221526173</v>
      </c>
      <c r="BD76" s="7" t="str">
        <f t="shared" si="61"/>
        <v/>
      </c>
      <c r="BE76" s="7" t="str">
        <f t="shared" si="61"/>
        <v/>
      </c>
      <c r="BF76" s="7" t="str">
        <f t="shared" si="61"/>
        <v/>
      </c>
      <c r="BG76" s="7" t="str">
        <f t="shared" si="61"/>
        <v/>
      </c>
      <c r="BH76" s="7" t="str">
        <f t="shared" si="61"/>
        <v/>
      </c>
      <c r="BI76" s="7" t="str">
        <f t="shared" si="61"/>
        <v/>
      </c>
      <c r="BJ76" s="7" t="str">
        <f t="shared" si="61"/>
        <v/>
      </c>
      <c r="BK76" s="7" t="str">
        <f t="shared" si="61"/>
        <v/>
      </c>
      <c r="BL76" s="30">
        <f t="shared" ca="1" si="28"/>
        <v>0.52522631809193132</v>
      </c>
      <c r="BM76" s="7" t="str">
        <f t="shared" ref="BM76:BU78" si="62">IF(BC76="","",IF(SQRT((BC76^2)-(AJ$3^2))&gt;$C$1,"",SQRT(((AJ$6-AJ76)*(AJ76-AJ$5)/(AJ$5-AJ$6))^2)))</f>
        <v/>
      </c>
      <c r="BN76" s="7" t="str">
        <f t="shared" si="62"/>
        <v/>
      </c>
      <c r="BO76" s="7" t="str">
        <f t="shared" si="62"/>
        <v/>
      </c>
      <c r="BP76" s="7" t="str">
        <f t="shared" si="62"/>
        <v/>
      </c>
      <c r="BQ76" s="7" t="str">
        <f t="shared" si="62"/>
        <v/>
      </c>
      <c r="BR76" s="7" t="str">
        <f t="shared" si="62"/>
        <v/>
      </c>
      <c r="BS76" s="7" t="str">
        <f t="shared" si="62"/>
        <v/>
      </c>
      <c r="BT76" s="7" t="str">
        <f t="shared" si="62"/>
        <v/>
      </c>
      <c r="BU76" s="7" t="str">
        <f t="shared" si="62"/>
        <v/>
      </c>
      <c r="BV76" s="30">
        <f t="shared" ca="1" si="22"/>
        <v>6.5022253563984519E-3</v>
      </c>
      <c r="BW76" s="7" t="str">
        <f t="shared" si="58"/>
        <v/>
      </c>
      <c r="BX76" s="7" t="str">
        <f t="shared" si="58"/>
        <v/>
      </c>
      <c r="BY76" s="7" t="str">
        <f t="shared" si="58"/>
        <v/>
      </c>
      <c r="BZ76" s="7" t="str">
        <f t="shared" si="58"/>
        <v/>
      </c>
      <c r="CA76" s="7" t="str">
        <f t="shared" si="58"/>
        <v/>
      </c>
      <c r="CB76" s="7" t="str">
        <f t="shared" si="58"/>
        <v/>
      </c>
      <c r="CC76" s="7" t="str">
        <f t="shared" si="58"/>
        <v/>
      </c>
      <c r="CD76" s="7" t="str">
        <f t="shared" si="58"/>
        <v/>
      </c>
      <c r="CE76" s="7" t="str">
        <f t="shared" si="58"/>
        <v/>
      </c>
      <c r="CF76" s="30">
        <f t="shared" ca="1" si="58"/>
        <v>2.7716046089242465E-2</v>
      </c>
      <c r="CG76" s="7" t="str">
        <f t="shared" si="59"/>
        <v/>
      </c>
      <c r="CH76" s="7" t="str">
        <f t="shared" si="59"/>
        <v/>
      </c>
      <c r="CI76" s="7" t="str">
        <f t="shared" si="59"/>
        <v/>
      </c>
      <c r="CJ76" s="7" t="str">
        <f t="shared" si="59"/>
        <v/>
      </c>
      <c r="CK76" s="7" t="str">
        <f t="shared" si="59"/>
        <v/>
      </c>
      <c r="CL76" s="7" t="str">
        <f t="shared" si="59"/>
        <v/>
      </c>
      <c r="CM76" s="7" t="str">
        <f t="shared" si="59"/>
        <v/>
      </c>
      <c r="CN76" s="7" t="str">
        <f t="shared" si="59"/>
        <v/>
      </c>
      <c r="CO76" s="7" t="str">
        <f t="shared" si="59"/>
        <v/>
      </c>
      <c r="CP76" s="30">
        <f t="shared" ca="1" si="59"/>
        <v>3.4151398833451546E-3</v>
      </c>
      <c r="CV76" s="31" t="str">
        <f t="shared" si="29"/>
        <v/>
      </c>
      <c r="CW76" s="31"/>
      <c r="CX76" s="31"/>
      <c r="DE76" s="7" t="str">
        <f t="shared" si="49"/>
        <v/>
      </c>
      <c r="DU76" s="60" t="str">
        <f t="shared" si="50"/>
        <v/>
      </c>
      <c r="DV76" s="7" t="str">
        <f t="shared" si="55"/>
        <v/>
      </c>
      <c r="DW76" s="7" t="str">
        <f t="shared" si="55"/>
        <v/>
      </c>
      <c r="DX76" s="7" t="str">
        <f t="shared" si="55"/>
        <v/>
      </c>
      <c r="DY76" s="7" t="str">
        <f t="shared" si="55"/>
        <v/>
      </c>
      <c r="DZ76" s="7" t="str">
        <f t="shared" si="55"/>
        <v/>
      </c>
      <c r="EA76" s="7" t="str">
        <f t="shared" si="55"/>
        <v/>
      </c>
      <c r="EB76" s="7" t="str">
        <f t="shared" si="55"/>
        <v/>
      </c>
      <c r="EC76" s="7" t="str">
        <f t="shared" si="55"/>
        <v/>
      </c>
    </row>
    <row r="77" spans="1:185" s="7" customFormat="1">
      <c r="A77" s="62"/>
      <c r="B77" s="7">
        <v>63</v>
      </c>
      <c r="C77" s="7">
        <f t="shared" si="0"/>
        <v>34.296875</v>
      </c>
      <c r="D77" s="8">
        <v>3.68689</v>
      </c>
      <c r="E77" s="8"/>
      <c r="F77" s="7">
        <f t="shared" si="47"/>
        <v>3.68689</v>
      </c>
      <c r="G77" s="7" t="str">
        <f t="shared" si="1"/>
        <v/>
      </c>
      <c r="H77" s="7" t="str">
        <f t="shared" si="56"/>
        <v/>
      </c>
      <c r="I77" s="7" t="str">
        <f t="shared" si="51"/>
        <v/>
      </c>
      <c r="J77" s="7" t="str">
        <f t="shared" si="57"/>
        <v/>
      </c>
      <c r="K77" s="7" t="str">
        <f t="shared" si="53"/>
        <v/>
      </c>
      <c r="L77" s="7">
        <f t="shared" si="6"/>
        <v>5.0600799544531713E-2</v>
      </c>
      <c r="M77" s="7">
        <f t="shared" si="7"/>
        <v>0.82354583432568129</v>
      </c>
      <c r="N77" s="7">
        <v>0</v>
      </c>
      <c r="P77" s="7">
        <v>6.4404335100000001</v>
      </c>
      <c r="R77" s="7">
        <v>8.3467000000000002</v>
      </c>
      <c r="AH77" s="7">
        <f t="shared" si="8"/>
        <v>0</v>
      </c>
      <c r="AI77" s="7">
        <f t="shared" si="9"/>
        <v>0</v>
      </c>
      <c r="AJ77" s="7">
        <f t="shared" si="10"/>
        <v>6.4404335100000001</v>
      </c>
      <c r="AK77" s="7">
        <f t="shared" si="11"/>
        <v>8.3467000000000002</v>
      </c>
      <c r="AL77" s="7">
        <f t="shared" si="12"/>
        <v>0</v>
      </c>
      <c r="AM77" s="7">
        <f t="shared" si="13"/>
        <v>0</v>
      </c>
      <c r="AN77" s="7">
        <f t="shared" si="14"/>
        <v>0</v>
      </c>
      <c r="AO77" s="7">
        <f t="shared" si="15"/>
        <v>0</v>
      </c>
      <c r="AP77" s="7">
        <f t="shared" si="16"/>
        <v>0</v>
      </c>
      <c r="AQ77" s="7">
        <f t="shared" si="17"/>
        <v>0</v>
      </c>
      <c r="AR77" s="7">
        <f t="shared" si="18"/>
        <v>0</v>
      </c>
      <c r="AS77" s="7">
        <f t="shared" si="60"/>
        <v>1.3743460223192323</v>
      </c>
      <c r="AT77" s="7">
        <f t="shared" si="60"/>
        <v>4.0629592629492812</v>
      </c>
      <c r="AU77" s="7" t="str">
        <f t="shared" si="60"/>
        <v/>
      </c>
      <c r="AV77" s="7" t="str">
        <f t="shared" si="60"/>
        <v/>
      </c>
      <c r="AW77" s="7" t="str">
        <f t="shared" si="60"/>
        <v/>
      </c>
      <c r="AX77" s="7" t="str">
        <f t="shared" si="60"/>
        <v/>
      </c>
      <c r="AY77" s="7" t="str">
        <f t="shared" si="60"/>
        <v/>
      </c>
      <c r="AZ77" s="7" t="str">
        <f t="shared" si="60"/>
        <v/>
      </c>
      <c r="BA77" s="7" t="str">
        <f t="shared" si="60"/>
        <v/>
      </c>
      <c r="BB77" s="30">
        <f t="shared" si="48"/>
        <v>3.3313298800570346</v>
      </c>
      <c r="BC77" s="7">
        <f t="shared" si="61"/>
        <v>0.40030428629175296</v>
      </c>
      <c r="BD77" s="7">
        <f t="shared" ca="1" si="61"/>
        <v>0.42999395285865799</v>
      </c>
      <c r="BE77" s="7" t="str">
        <f t="shared" si="61"/>
        <v/>
      </c>
      <c r="BF77" s="7" t="str">
        <f t="shared" si="61"/>
        <v/>
      </c>
      <c r="BG77" s="7" t="str">
        <f t="shared" si="61"/>
        <v/>
      </c>
      <c r="BH77" s="7" t="str">
        <f t="shared" si="61"/>
        <v/>
      </c>
      <c r="BI77" s="7" t="str">
        <f t="shared" si="61"/>
        <v/>
      </c>
      <c r="BJ77" s="7" t="str">
        <f t="shared" si="61"/>
        <v/>
      </c>
      <c r="BK77" s="7" t="str">
        <f t="shared" si="61"/>
        <v/>
      </c>
      <c r="BL77" s="30">
        <f t="shared" ca="1" si="28"/>
        <v>0.407391265771605</v>
      </c>
      <c r="BM77" s="7">
        <f t="shared" si="62"/>
        <v>3.2651702000028419E-2</v>
      </c>
      <c r="BN77" s="7" t="str">
        <f t="shared" ca="1" si="62"/>
        <v/>
      </c>
      <c r="BO77" s="7" t="str">
        <f t="shared" si="62"/>
        <v/>
      </c>
      <c r="BP77" s="7" t="str">
        <f t="shared" si="62"/>
        <v/>
      </c>
      <c r="BQ77" s="7" t="str">
        <f t="shared" si="62"/>
        <v/>
      </c>
      <c r="BR77" s="7" t="str">
        <f t="shared" si="62"/>
        <v/>
      </c>
      <c r="BS77" s="7" t="str">
        <f t="shared" si="62"/>
        <v/>
      </c>
      <c r="BT77" s="7" t="str">
        <f t="shared" si="62"/>
        <v/>
      </c>
      <c r="BU77" s="7" t="str">
        <f t="shared" si="62"/>
        <v/>
      </c>
      <c r="BV77" s="30">
        <f t="shared" ca="1" si="22"/>
        <v>4.3026540667835018E-2</v>
      </c>
      <c r="BW77" s="7">
        <f t="shared" si="58"/>
        <v>4.487473676569198E-2</v>
      </c>
      <c r="BX77" s="7" t="str">
        <f t="shared" ca="1" si="58"/>
        <v/>
      </c>
      <c r="BY77" s="7" t="str">
        <f t="shared" si="58"/>
        <v/>
      </c>
      <c r="BZ77" s="7" t="str">
        <f t="shared" si="58"/>
        <v/>
      </c>
      <c r="CA77" s="7" t="str">
        <f t="shared" si="58"/>
        <v/>
      </c>
      <c r="CB77" s="7" t="str">
        <f t="shared" si="58"/>
        <v/>
      </c>
      <c r="CC77" s="7" t="str">
        <f t="shared" si="58"/>
        <v/>
      </c>
      <c r="CD77" s="7" t="str">
        <f t="shared" si="58"/>
        <v/>
      </c>
      <c r="CE77" s="7" t="str">
        <f t="shared" si="58"/>
        <v/>
      </c>
      <c r="CF77" s="30">
        <f t="shared" ca="1" si="58"/>
        <v>0.14333560056224795</v>
      </c>
      <c r="CG77" s="7">
        <f t="shared" si="59"/>
        <v>1.307061626533238E-2</v>
      </c>
      <c r="CH77" s="7" t="str">
        <f t="shared" ca="1" si="59"/>
        <v/>
      </c>
      <c r="CI77" s="7" t="str">
        <f t="shared" si="59"/>
        <v/>
      </c>
      <c r="CJ77" s="7" t="str">
        <f t="shared" si="59"/>
        <v/>
      </c>
      <c r="CK77" s="7" t="str">
        <f t="shared" si="59"/>
        <v/>
      </c>
      <c r="CL77" s="7" t="str">
        <f t="shared" si="59"/>
        <v/>
      </c>
      <c r="CM77" s="7" t="str">
        <f t="shared" si="59"/>
        <v/>
      </c>
      <c r="CN77" s="7" t="str">
        <f t="shared" si="59"/>
        <v/>
      </c>
      <c r="CO77" s="7" t="str">
        <f t="shared" si="59"/>
        <v/>
      </c>
      <c r="CP77" s="30">
        <f t="shared" ca="1" si="59"/>
        <v>1.7528636864442747E-2</v>
      </c>
      <c r="CV77" s="31" t="str">
        <f t="shared" si="29"/>
        <v/>
      </c>
      <c r="CW77" s="31"/>
      <c r="CX77" s="31"/>
      <c r="DE77" s="7" t="str">
        <f t="shared" si="49"/>
        <v/>
      </c>
      <c r="DU77" s="60">
        <f t="shared" si="50"/>
        <v>5.1588116518530907E-3</v>
      </c>
      <c r="DV77" s="7">
        <f t="shared" si="55"/>
        <v>4.4198789267862353E-4</v>
      </c>
      <c r="DW77" s="7" t="str">
        <f t="shared" si="55"/>
        <v/>
      </c>
      <c r="DX77" s="7" t="str">
        <f t="shared" si="55"/>
        <v/>
      </c>
      <c r="DY77" s="7" t="str">
        <f t="shared" si="55"/>
        <v/>
      </c>
      <c r="DZ77" s="7" t="str">
        <f t="shared" si="55"/>
        <v/>
      </c>
      <c r="EA77" s="7" t="str">
        <f t="shared" si="55"/>
        <v/>
      </c>
      <c r="EB77" s="7" t="str">
        <f t="shared" si="55"/>
        <v/>
      </c>
      <c r="EC77" s="7" t="str">
        <f t="shared" si="55"/>
        <v/>
      </c>
    </row>
    <row r="78" spans="1:185" s="7" customFormat="1">
      <c r="A78" s="62"/>
      <c r="B78" s="7">
        <v>64</v>
      </c>
      <c r="C78" s="7">
        <f t="shared" si="0"/>
        <v>34.765625</v>
      </c>
      <c r="D78" s="8">
        <v>3.6600600000000001</v>
      </c>
      <c r="E78" s="8"/>
      <c r="F78" s="7">
        <f t="shared" si="47"/>
        <v>3.6600600000000001</v>
      </c>
      <c r="G78" s="7" t="str">
        <f t="shared" si="1"/>
        <v/>
      </c>
      <c r="H78" s="7" t="str">
        <f t="shared" si="56"/>
        <v/>
      </c>
      <c r="I78" s="7" t="str">
        <f t="shared" si="51"/>
        <v/>
      </c>
      <c r="J78" s="7" t="str">
        <f t="shared" si="57"/>
        <v/>
      </c>
      <c r="K78" s="7" t="str">
        <f t="shared" si="53"/>
        <v/>
      </c>
      <c r="L78" s="7">
        <f t="shared" si="6"/>
        <v>7.9780975018430206E-2</v>
      </c>
      <c r="M78" s="7">
        <f t="shared" si="7"/>
        <v>0.80563286242435206</v>
      </c>
      <c r="N78" s="7">
        <v>0</v>
      </c>
      <c r="P78" s="7">
        <v>-100</v>
      </c>
      <c r="R78" s="7">
        <v>0</v>
      </c>
      <c r="AH78" s="7">
        <f t="shared" si="8"/>
        <v>0</v>
      </c>
      <c r="AI78" s="7">
        <f t="shared" si="9"/>
        <v>0</v>
      </c>
      <c r="AJ78" s="7">
        <f t="shared" si="10"/>
        <v>-100</v>
      </c>
      <c r="AK78" s="7">
        <f t="shared" si="11"/>
        <v>0</v>
      </c>
      <c r="AL78" s="7">
        <f t="shared" si="12"/>
        <v>0</v>
      </c>
      <c r="AM78" s="7">
        <f t="shared" si="13"/>
        <v>0</v>
      </c>
      <c r="AN78" s="7">
        <f t="shared" si="14"/>
        <v>0</v>
      </c>
      <c r="AO78" s="7">
        <f t="shared" si="15"/>
        <v>0</v>
      </c>
      <c r="AP78" s="7">
        <f t="shared" si="16"/>
        <v>0</v>
      </c>
      <c r="AQ78" s="7">
        <f t="shared" si="17"/>
        <v>0</v>
      </c>
      <c r="AR78" s="7">
        <f t="shared" si="18"/>
        <v>0</v>
      </c>
      <c r="AS78" s="7" t="str">
        <f t="shared" si="60"/>
        <v/>
      </c>
      <c r="AT78" s="7" t="str">
        <f t="shared" si="60"/>
        <v/>
      </c>
      <c r="AU78" s="7" t="str">
        <f t="shared" si="60"/>
        <v/>
      </c>
      <c r="AV78" s="7" t="str">
        <f t="shared" si="60"/>
        <v/>
      </c>
      <c r="AW78" s="7" t="str">
        <f t="shared" si="60"/>
        <v/>
      </c>
      <c r="AX78" s="7" t="str">
        <f t="shared" si="60"/>
        <v/>
      </c>
      <c r="AY78" s="7" t="str">
        <f t="shared" si="60"/>
        <v/>
      </c>
      <c r="AZ78" s="7" t="str">
        <f t="shared" si="60"/>
        <v/>
      </c>
      <c r="BA78" s="7" t="str">
        <f t="shared" si="60"/>
        <v/>
      </c>
      <c r="BB78" s="30">
        <f t="shared" si="48"/>
        <v>3.7116044061536377</v>
      </c>
      <c r="BC78" s="7" t="str">
        <f t="shared" si="61"/>
        <v/>
      </c>
      <c r="BD78" s="7" t="str">
        <f t="shared" si="61"/>
        <v/>
      </c>
      <c r="BE78" s="7" t="str">
        <f t="shared" si="61"/>
        <v/>
      </c>
      <c r="BF78" s="7" t="str">
        <f t="shared" si="61"/>
        <v/>
      </c>
      <c r="BG78" s="7" t="str">
        <f t="shared" si="61"/>
        <v/>
      </c>
      <c r="BH78" s="7" t="str">
        <f t="shared" si="61"/>
        <v/>
      </c>
      <c r="BI78" s="7" t="str">
        <f t="shared" si="61"/>
        <v/>
      </c>
      <c r="BJ78" s="7" t="str">
        <f t="shared" si="61"/>
        <v/>
      </c>
      <c r="BK78" s="7" t="str">
        <f t="shared" si="61"/>
        <v/>
      </c>
      <c r="BL78" s="30">
        <f t="shared" ca="1" si="28"/>
        <v>0.4161868874249956</v>
      </c>
      <c r="BM78" s="7" t="str">
        <f t="shared" si="62"/>
        <v/>
      </c>
      <c r="BN78" s="7" t="str">
        <f t="shared" si="62"/>
        <v/>
      </c>
      <c r="BO78" s="7" t="str">
        <f t="shared" si="62"/>
        <v/>
      </c>
      <c r="BP78" s="7" t="str">
        <f t="shared" si="62"/>
        <v/>
      </c>
      <c r="BQ78" s="7" t="str">
        <f t="shared" si="62"/>
        <v/>
      </c>
      <c r="BR78" s="7" t="str">
        <f t="shared" si="62"/>
        <v/>
      </c>
      <c r="BS78" s="7" t="str">
        <f t="shared" si="62"/>
        <v/>
      </c>
      <c r="BT78" s="7" t="str">
        <f t="shared" si="62"/>
        <v/>
      </c>
      <c r="BU78" s="7" t="str">
        <f t="shared" si="62"/>
        <v/>
      </c>
      <c r="BV78" s="30">
        <f t="shared" ca="1" si="22"/>
        <v>2.1615190486922307E-2</v>
      </c>
      <c r="BW78" s="7" t="str">
        <f t="shared" si="58"/>
        <v/>
      </c>
      <c r="BX78" s="7" t="str">
        <f t="shared" si="58"/>
        <v/>
      </c>
      <c r="BY78" s="7" t="str">
        <f t="shared" si="58"/>
        <v/>
      </c>
      <c r="BZ78" s="7" t="str">
        <f t="shared" si="58"/>
        <v/>
      </c>
      <c r="CA78" s="7" t="str">
        <f t="shared" si="58"/>
        <v/>
      </c>
      <c r="CB78" s="7" t="str">
        <f t="shared" si="58"/>
        <v/>
      </c>
      <c r="CC78" s="7" t="str">
        <f t="shared" si="58"/>
        <v/>
      </c>
      <c r="CD78" s="7" t="str">
        <f t="shared" si="58"/>
        <v/>
      </c>
      <c r="CE78" s="7" t="str">
        <f t="shared" si="58"/>
        <v/>
      </c>
      <c r="CF78" s="30">
        <f t="shared" ca="1" si="58"/>
        <v>8.0227036251111036E-2</v>
      </c>
      <c r="CG78" s="7" t="str">
        <f t="shared" si="59"/>
        <v/>
      </c>
      <c r="CH78" s="7" t="str">
        <f t="shared" si="59"/>
        <v/>
      </c>
      <c r="CI78" s="7" t="str">
        <f t="shared" si="59"/>
        <v/>
      </c>
      <c r="CJ78" s="7" t="str">
        <f t="shared" si="59"/>
        <v/>
      </c>
      <c r="CK78" s="7" t="str">
        <f t="shared" si="59"/>
        <v/>
      </c>
      <c r="CL78" s="7" t="str">
        <f t="shared" si="59"/>
        <v/>
      </c>
      <c r="CM78" s="7" t="str">
        <f t="shared" si="59"/>
        <v/>
      </c>
      <c r="CN78" s="7" t="str">
        <f t="shared" si="59"/>
        <v/>
      </c>
      <c r="CO78" s="7" t="str">
        <f t="shared" si="59"/>
        <v/>
      </c>
      <c r="CP78" s="30">
        <f t="shared" ca="1" si="59"/>
        <v>8.9959588498505702E-3</v>
      </c>
      <c r="CV78" s="31" t="str">
        <f t="shared" si="29"/>
        <v/>
      </c>
      <c r="CW78" s="31"/>
      <c r="CX78" s="31"/>
      <c r="DE78" s="7" t="str">
        <f t="shared" si="49"/>
        <v/>
      </c>
      <c r="DU78" s="60">
        <f t="shared" si="50"/>
        <v>3.4780975018430201E-2</v>
      </c>
      <c r="DV78" s="7" t="str">
        <f t="shared" si="55"/>
        <v/>
      </c>
      <c r="DW78" s="7" t="str">
        <f t="shared" si="55"/>
        <v/>
      </c>
      <c r="DX78" s="7" t="str">
        <f t="shared" si="55"/>
        <v/>
      </c>
      <c r="DY78" s="7" t="str">
        <f t="shared" si="55"/>
        <v/>
      </c>
      <c r="DZ78" s="7" t="str">
        <f t="shared" si="55"/>
        <v/>
      </c>
      <c r="EA78" s="7" t="str">
        <f t="shared" si="55"/>
        <v/>
      </c>
      <c r="EB78" s="7" t="str">
        <f t="shared" si="55"/>
        <v/>
      </c>
      <c r="EC78" s="7" t="str">
        <f t="shared" si="55"/>
        <v/>
      </c>
    </row>
    <row r="79" spans="1:185" s="32" customFormat="1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 s="30"/>
      <c r="BC79"/>
      <c r="BD79"/>
      <c r="BE79"/>
      <c r="BF79"/>
      <c r="BG79"/>
      <c r="BH79"/>
      <c r="BI79"/>
      <c r="BJ79"/>
      <c r="BK79"/>
      <c r="BL79" s="30"/>
      <c r="BM79"/>
      <c r="BN79"/>
      <c r="BO79"/>
      <c r="BP79"/>
      <c r="BQ79"/>
      <c r="BR79"/>
      <c r="BS79"/>
      <c r="BT79"/>
      <c r="BU79"/>
      <c r="BV79" s="30"/>
      <c r="BW79"/>
      <c r="BX79"/>
      <c r="BY79"/>
      <c r="BZ79"/>
      <c r="CA79"/>
      <c r="CB79"/>
      <c r="CC79"/>
      <c r="CD79"/>
      <c r="CE79"/>
      <c r="CF79" s="30"/>
      <c r="CG79"/>
      <c r="CH79"/>
      <c r="CI79"/>
      <c r="CJ79"/>
      <c r="CK79"/>
      <c r="CL79"/>
      <c r="CM79"/>
      <c r="CN79"/>
      <c r="CO79"/>
      <c r="CP79" s="30"/>
      <c r="CQ79"/>
      <c r="CR79"/>
      <c r="CS79"/>
      <c r="CT79"/>
      <c r="CU79"/>
      <c r="CV79" s="31" t="str">
        <f t="shared" si="29"/>
        <v/>
      </c>
      <c r="CW79" s="31"/>
      <c r="CX79" s="31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 s="60" t="str">
        <f>IF(P78&lt;$AJ$6,"",IF(P78&gt;$AJ$5,"",(10^-$AJ$4)*(P78-P69)/(P68-P78)))</f>
        <v/>
      </c>
    </row>
    <row r="80" spans="1:185" s="32" customFormat="1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 s="30"/>
      <c r="BC80"/>
      <c r="BD80"/>
      <c r="BE80"/>
      <c r="BF80"/>
      <c r="BG80"/>
      <c r="BH80"/>
      <c r="BI80"/>
      <c r="BJ80"/>
      <c r="BK80"/>
      <c r="BL80" s="30"/>
      <c r="BM80"/>
      <c r="BN80"/>
      <c r="BO80"/>
      <c r="BP80"/>
      <c r="BQ80"/>
      <c r="BR80"/>
      <c r="BS80"/>
      <c r="BT80"/>
      <c r="BU80"/>
      <c r="BV80" s="30"/>
      <c r="BW80"/>
      <c r="BX80"/>
      <c r="BY80"/>
      <c r="BZ80"/>
      <c r="CA80"/>
      <c r="CB80"/>
      <c r="CC80"/>
      <c r="CD80"/>
      <c r="CE80"/>
      <c r="CF80" s="30"/>
      <c r="CG80"/>
      <c r="CH80"/>
      <c r="CI80"/>
      <c r="CJ80"/>
      <c r="CK80"/>
      <c r="CL80"/>
      <c r="CM80"/>
      <c r="CN80"/>
      <c r="CO80"/>
      <c r="CP80" s="30"/>
      <c r="CQ80"/>
      <c r="CR80"/>
      <c r="CS80"/>
      <c r="CT80"/>
      <c r="CU80"/>
      <c r="CV80" s="31" t="str">
        <f t="shared" ref="CV80:CV128" si="63">IF(J80="","",IF(B80&gt;$C$8,"",IF(B80&lt;$C$7,"",ROW(J80))))</f>
        <v/>
      </c>
      <c r="CW80" s="31"/>
      <c r="CX80" s="31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 s="60" t="str">
        <f>IF(P79&lt;$AJ$6,"",IF(P79&gt;$AJ$5,"",(10^-$AJ$4)*(P79-P70)/(P69-P79)))</f>
        <v/>
      </c>
    </row>
    <row r="81" spans="1:125" s="32" customFormat="1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 s="30"/>
      <c r="BC81"/>
      <c r="BD81"/>
      <c r="BE81"/>
      <c r="BF81"/>
      <c r="BG81"/>
      <c r="BH81"/>
      <c r="BI81"/>
      <c r="BJ81"/>
      <c r="BK81"/>
      <c r="BL81" s="30"/>
      <c r="BM81"/>
      <c r="BN81"/>
      <c r="BO81"/>
      <c r="BP81"/>
      <c r="BQ81"/>
      <c r="BR81"/>
      <c r="BS81"/>
      <c r="BT81"/>
      <c r="BU81"/>
      <c r="BV81" s="30"/>
      <c r="BW81"/>
      <c r="BX81"/>
      <c r="BY81"/>
      <c r="BZ81"/>
      <c r="CA81"/>
      <c r="CB81"/>
      <c r="CC81"/>
      <c r="CD81"/>
      <c r="CE81"/>
      <c r="CF81" s="30"/>
      <c r="CG81"/>
      <c r="CH81"/>
      <c r="CI81"/>
      <c r="CJ81"/>
      <c r="CK81"/>
      <c r="CL81"/>
      <c r="CM81"/>
      <c r="CN81"/>
      <c r="CO81"/>
      <c r="CP81" s="30"/>
      <c r="CQ81"/>
      <c r="CR81"/>
      <c r="CS81"/>
      <c r="CT81"/>
      <c r="CU81"/>
      <c r="CV81" s="31" t="str">
        <f t="shared" si="63"/>
        <v/>
      </c>
      <c r="CW81" s="31"/>
      <c r="CX81" s="3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 s="60" t="str">
        <f>IF(P80&lt;$AJ$6,"",IF(P80&gt;$AJ$5,"",(10^-$AJ$4)*(P80-P71)/(P70-P80)))</f>
        <v/>
      </c>
    </row>
    <row r="82" spans="1:125" s="32" customFormat="1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 s="30"/>
      <c r="BC82"/>
      <c r="BD82"/>
      <c r="BE82"/>
      <c r="BF82"/>
      <c r="BG82"/>
      <c r="BH82"/>
      <c r="BI82"/>
      <c r="BJ82"/>
      <c r="BK82"/>
      <c r="BL82" s="30"/>
      <c r="BM82"/>
      <c r="BN82"/>
      <c r="BO82"/>
      <c r="BP82"/>
      <c r="BQ82"/>
      <c r="BR82"/>
      <c r="BS82"/>
      <c r="BT82"/>
      <c r="BU82"/>
      <c r="BV82" s="30"/>
      <c r="BW82"/>
      <c r="BX82"/>
      <c r="BY82"/>
      <c r="BZ82"/>
      <c r="CA82"/>
      <c r="CB82"/>
      <c r="CC82"/>
      <c r="CD82"/>
      <c r="CE82"/>
      <c r="CF82" s="30"/>
      <c r="CG82"/>
      <c r="CH82"/>
      <c r="CI82"/>
      <c r="CJ82"/>
      <c r="CK82"/>
      <c r="CL82"/>
      <c r="CM82"/>
      <c r="CN82"/>
      <c r="CO82"/>
      <c r="CP82" s="30"/>
      <c r="CQ82"/>
      <c r="CR82"/>
      <c r="CS82"/>
      <c r="CT82"/>
      <c r="CU82"/>
      <c r="CV82" s="31" t="str">
        <f t="shared" si="63"/>
        <v/>
      </c>
      <c r="CW82" s="31"/>
      <c r="CX82" s="31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 s="60"/>
    </row>
    <row r="83" spans="1:125">
      <c r="CV83" s="31" t="str">
        <f t="shared" si="63"/>
        <v/>
      </c>
    </row>
    <row r="84" spans="1:125">
      <c r="CV84" s="31" t="str">
        <f t="shared" si="63"/>
        <v/>
      </c>
    </row>
    <row r="85" spans="1:125">
      <c r="CV85" s="31" t="str">
        <f t="shared" si="63"/>
        <v/>
      </c>
    </row>
    <row r="86" spans="1:125">
      <c r="CV86" s="31" t="str">
        <f t="shared" si="63"/>
        <v/>
      </c>
    </row>
    <row r="87" spans="1:125">
      <c r="CV87" s="31" t="str">
        <f t="shared" si="63"/>
        <v/>
      </c>
    </row>
    <row r="88" spans="1:125">
      <c r="CV88" s="31" t="str">
        <f t="shared" si="63"/>
        <v/>
      </c>
    </row>
    <row r="89" spans="1:125">
      <c r="CV89" s="31" t="str">
        <f t="shared" si="63"/>
        <v/>
      </c>
    </row>
    <row r="90" spans="1:125">
      <c r="CV90" s="31" t="str">
        <f t="shared" si="63"/>
        <v/>
      </c>
    </row>
    <row r="91" spans="1:125">
      <c r="CV91" s="31" t="str">
        <f t="shared" si="63"/>
        <v/>
      </c>
    </row>
    <row r="92" spans="1:125">
      <c r="CV92" s="31" t="str">
        <f t="shared" si="63"/>
        <v/>
      </c>
    </row>
    <row r="93" spans="1:125">
      <c r="CV93" s="31" t="str">
        <f t="shared" si="63"/>
        <v/>
      </c>
    </row>
    <row r="94" spans="1:125">
      <c r="CV94" s="31" t="str">
        <f t="shared" si="63"/>
        <v/>
      </c>
    </row>
    <row r="95" spans="1:125">
      <c r="CV95" s="31" t="str">
        <f t="shared" si="63"/>
        <v/>
      </c>
    </row>
    <row r="96" spans="1:125">
      <c r="CV96" s="31" t="str">
        <f t="shared" si="63"/>
        <v/>
      </c>
    </row>
    <row r="97" spans="100:100">
      <c r="CV97" s="31" t="str">
        <f t="shared" si="63"/>
        <v/>
      </c>
    </row>
    <row r="98" spans="100:100">
      <c r="CV98" s="31" t="str">
        <f t="shared" si="63"/>
        <v/>
      </c>
    </row>
    <row r="99" spans="100:100">
      <c r="CV99" s="31" t="str">
        <f t="shared" si="63"/>
        <v/>
      </c>
    </row>
    <row r="100" spans="100:100">
      <c r="CV100" s="31" t="str">
        <f t="shared" si="63"/>
        <v/>
      </c>
    </row>
    <row r="101" spans="100:100">
      <c r="CV101" s="31" t="str">
        <f t="shared" si="63"/>
        <v/>
      </c>
    </row>
    <row r="102" spans="100:100">
      <c r="CV102" s="31" t="str">
        <f t="shared" si="63"/>
        <v/>
      </c>
    </row>
    <row r="103" spans="100:100">
      <c r="CV103" s="31" t="str">
        <f t="shared" si="63"/>
        <v/>
      </c>
    </row>
    <row r="104" spans="100:100">
      <c r="CV104" s="31" t="str">
        <f t="shared" si="63"/>
        <v/>
      </c>
    </row>
    <row r="105" spans="100:100">
      <c r="CV105" s="31" t="str">
        <f t="shared" si="63"/>
        <v/>
      </c>
    </row>
    <row r="106" spans="100:100">
      <c r="CV106" s="31" t="str">
        <f t="shared" si="63"/>
        <v/>
      </c>
    </row>
    <row r="107" spans="100:100">
      <c r="CV107" s="31" t="str">
        <f t="shared" si="63"/>
        <v/>
      </c>
    </row>
    <row r="108" spans="100:100">
      <c r="CV108" s="31" t="str">
        <f t="shared" si="63"/>
        <v/>
      </c>
    </row>
    <row r="109" spans="100:100">
      <c r="CV109" s="31" t="str">
        <f t="shared" si="63"/>
        <v/>
      </c>
    </row>
    <row r="110" spans="100:100">
      <c r="CV110" s="31" t="str">
        <f t="shared" si="63"/>
        <v/>
      </c>
    </row>
    <row r="111" spans="100:100">
      <c r="CV111" s="31" t="str">
        <f t="shared" si="63"/>
        <v/>
      </c>
    </row>
    <row r="112" spans="100:100">
      <c r="CV112" s="31" t="str">
        <f t="shared" si="63"/>
        <v/>
      </c>
    </row>
    <row r="113" spans="100:100">
      <c r="CV113" s="31" t="str">
        <f t="shared" si="63"/>
        <v/>
      </c>
    </row>
    <row r="114" spans="100:100">
      <c r="CV114" s="31" t="str">
        <f t="shared" si="63"/>
        <v/>
      </c>
    </row>
    <row r="115" spans="100:100">
      <c r="CV115" s="31" t="str">
        <f t="shared" si="63"/>
        <v/>
      </c>
    </row>
    <row r="116" spans="100:100">
      <c r="CV116" s="31" t="str">
        <f t="shared" si="63"/>
        <v/>
      </c>
    </row>
    <row r="117" spans="100:100">
      <c r="CV117" s="31" t="str">
        <f t="shared" si="63"/>
        <v/>
      </c>
    </row>
    <row r="118" spans="100:100">
      <c r="CV118" s="31" t="str">
        <f t="shared" si="63"/>
        <v/>
      </c>
    </row>
    <row r="119" spans="100:100">
      <c r="CV119" s="31" t="str">
        <f t="shared" si="63"/>
        <v/>
      </c>
    </row>
    <row r="120" spans="100:100">
      <c r="CV120" s="31" t="str">
        <f t="shared" si="63"/>
        <v/>
      </c>
    </row>
    <row r="121" spans="100:100">
      <c r="CV121" s="31" t="str">
        <f t="shared" si="63"/>
        <v/>
      </c>
    </row>
    <row r="122" spans="100:100">
      <c r="CV122" s="31" t="str">
        <f t="shared" si="63"/>
        <v/>
      </c>
    </row>
    <row r="123" spans="100:100">
      <c r="CV123" s="31" t="str">
        <f t="shared" si="63"/>
        <v/>
      </c>
    </row>
    <row r="124" spans="100:100">
      <c r="CV124" s="31" t="str">
        <f t="shared" si="63"/>
        <v/>
      </c>
    </row>
    <row r="125" spans="100:100">
      <c r="CV125" s="31" t="str">
        <f t="shared" si="63"/>
        <v/>
      </c>
    </row>
    <row r="126" spans="100:100">
      <c r="CV126" s="31" t="str">
        <f t="shared" si="63"/>
        <v/>
      </c>
    </row>
    <row r="127" spans="100:100">
      <c r="CV127" s="31" t="str">
        <f t="shared" si="63"/>
        <v/>
      </c>
    </row>
    <row r="128" spans="100:100">
      <c r="CV128" s="31" t="str">
        <f t="shared" si="63"/>
        <v/>
      </c>
    </row>
  </sheetData>
  <pageMargins left="0.7" right="0.7" top="0.75" bottom="0.75" header="0.3" footer="0.3"/>
  <pageSetup paperSize="9" orientation="portrait" horizontalDpi="4294967295" verticalDpi="4294967295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65FAED-EBFB-4571-83A5-C4BFB942E32A}">
  <dimension ref="A1:GC128"/>
  <sheetViews>
    <sheetView topLeftCell="E1" zoomScale="85" zoomScaleNormal="85" workbookViewId="0">
      <selection activeCell="AK9" sqref="AK9"/>
    </sheetView>
  </sheetViews>
  <sheetFormatPr defaultRowHeight="15"/>
  <cols>
    <col min="2" max="2" width="77.42578125" bestFit="1" customWidth="1"/>
    <col min="3" max="3" width="60.140625" bestFit="1" customWidth="1"/>
    <col min="4" max="5" width="60.140625" customWidth="1"/>
    <col min="6" max="6" width="73.140625" bestFit="1" customWidth="1"/>
    <col min="7" max="7" width="21.85546875" bestFit="1" customWidth="1"/>
    <col min="8" max="8" width="48.42578125" customWidth="1"/>
    <col min="9" max="9" width="49.7109375" bestFit="1" customWidth="1"/>
    <col min="10" max="10" width="38.28515625" bestFit="1" customWidth="1"/>
    <col min="11" max="11" width="76.5703125" bestFit="1" customWidth="1"/>
    <col min="12" max="12" width="16.42578125" bestFit="1" customWidth="1"/>
    <col min="13" max="13" width="16.42578125" customWidth="1"/>
    <col min="14" max="14" width="76.5703125" bestFit="1" customWidth="1"/>
    <col min="15" max="15" width="56.7109375" customWidth="1"/>
    <col min="16" max="16" width="45.85546875" bestFit="1" customWidth="1"/>
    <col min="17" max="17" width="45.85546875" customWidth="1"/>
    <col min="18" max="18" width="31.140625" bestFit="1" customWidth="1"/>
    <col min="19" max="33" width="31.140625" customWidth="1"/>
    <col min="34" max="34" width="44.28515625" bestFit="1" customWidth="1"/>
    <col min="35" max="35" width="37.85546875" bestFit="1" customWidth="1"/>
    <col min="36" max="36" width="51.140625" customWidth="1"/>
    <col min="37" max="37" width="49.5703125" bestFit="1" customWidth="1"/>
    <col min="38" max="38" width="24.85546875" bestFit="1" customWidth="1"/>
    <col min="39" max="53" width="24.85546875" customWidth="1"/>
    <col min="54" max="54" width="24.85546875" style="30" customWidth="1"/>
    <col min="55" max="55" width="20.85546875" customWidth="1"/>
    <col min="56" max="63" width="27.28515625" customWidth="1"/>
    <col min="64" max="64" width="24.85546875" style="30" customWidth="1"/>
    <col min="65" max="65" width="13.42578125" bestFit="1" customWidth="1"/>
    <col min="66" max="66" width="18.140625" bestFit="1" customWidth="1"/>
    <col min="67" max="73" width="18.140625" customWidth="1"/>
    <col min="74" max="74" width="24.85546875" style="30" customWidth="1"/>
    <col min="75" max="75" width="18" bestFit="1" customWidth="1"/>
    <col min="76" max="83" width="18" customWidth="1"/>
    <col min="84" max="84" width="24.85546875" style="30" customWidth="1"/>
    <col min="85" max="85" width="28.42578125" bestFit="1" customWidth="1"/>
    <col min="86" max="86" width="18.140625" bestFit="1" customWidth="1"/>
    <col min="94" max="94" width="24.85546875" style="30" customWidth="1"/>
    <col min="100" max="102" width="31.28515625" style="31" bestFit="1" customWidth="1"/>
    <col min="109" max="109" width="86.85546875" bestFit="1" customWidth="1"/>
    <col min="125" max="125" width="62.42578125" style="60" customWidth="1"/>
    <col min="126" max="126" width="18.140625" style="32" bestFit="1" customWidth="1"/>
    <col min="127" max="127" width="14.42578125" style="32" bestFit="1" customWidth="1"/>
    <col min="128" max="134" width="14.42578125" style="32" customWidth="1"/>
  </cols>
  <sheetData>
    <row r="1" spans="1:133" s="32" customFormat="1" ht="23.25">
      <c r="A1"/>
      <c r="B1" s="24" t="s">
        <v>82</v>
      </c>
      <c r="C1" s="24">
        <v>0.05</v>
      </c>
      <c r="D1" s="26"/>
      <c r="E1" s="89" t="s">
        <v>29</v>
      </c>
      <c r="F1" s="24"/>
      <c r="G1" s="26"/>
      <c r="H1" s="26"/>
      <c r="I1" s="26"/>
      <c r="J1" s="26"/>
      <c r="K1" s="26"/>
      <c r="L1"/>
      <c r="M1"/>
      <c r="N1" s="26"/>
      <c r="O1" s="26"/>
      <c r="P1" s="26"/>
      <c r="Q1" s="26"/>
      <c r="R1" s="12"/>
      <c r="S1" s="12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 s="29" t="s">
        <v>83</v>
      </c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 s="30"/>
      <c r="BC1"/>
      <c r="BD1"/>
      <c r="BE1"/>
      <c r="BF1"/>
      <c r="BG1"/>
      <c r="BH1"/>
      <c r="BI1"/>
      <c r="BJ1"/>
      <c r="BK1"/>
      <c r="BL1" s="30"/>
      <c r="BM1"/>
      <c r="BN1"/>
      <c r="BO1"/>
      <c r="BP1"/>
      <c r="BQ1"/>
      <c r="BR1"/>
      <c r="BS1"/>
      <c r="BT1"/>
      <c r="BU1"/>
      <c r="BV1" s="30"/>
      <c r="BW1"/>
      <c r="BX1"/>
      <c r="BY1"/>
      <c r="BZ1"/>
      <c r="CA1"/>
      <c r="CB1"/>
      <c r="CC1"/>
      <c r="CD1"/>
      <c r="CE1"/>
      <c r="CF1" s="30"/>
      <c r="CG1"/>
      <c r="CH1"/>
      <c r="CI1"/>
      <c r="CJ1"/>
      <c r="CK1"/>
      <c r="CL1"/>
      <c r="CM1"/>
      <c r="CN1"/>
      <c r="CO1"/>
      <c r="CP1" s="30"/>
      <c r="CQ1"/>
      <c r="CR1"/>
      <c r="CS1"/>
      <c r="CT1"/>
      <c r="CU1"/>
      <c r="CV1" s="31"/>
      <c r="CW1" s="31"/>
      <c r="CX1" s="3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 s="60"/>
    </row>
    <row r="2" spans="1:133" s="32" customFormat="1">
      <c r="A2"/>
      <c r="B2" s="24" t="s">
        <v>84</v>
      </c>
      <c r="C2" s="25">
        <f>0.001</f>
        <v>1E-3</v>
      </c>
      <c r="D2" s="33"/>
      <c r="E2" s="24" t="s">
        <v>5</v>
      </c>
      <c r="F2" s="24">
        <f>'Mnova DHB (CD3CN-H2O)'!I3</f>
        <v>0.75</v>
      </c>
      <c r="G2" s="33"/>
      <c r="H2" s="33"/>
      <c r="I2" s="33"/>
      <c r="J2" s="26"/>
      <c r="K2" s="26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 s="26"/>
      <c r="AJ2" s="34" t="s">
        <v>85</v>
      </c>
      <c r="AK2" s="12" t="s">
        <v>86</v>
      </c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 s="30"/>
      <c r="BC2"/>
      <c r="BD2"/>
      <c r="BE2"/>
      <c r="BF2"/>
      <c r="BG2"/>
      <c r="BH2"/>
      <c r="BI2"/>
      <c r="BJ2"/>
      <c r="BK2"/>
      <c r="BL2" s="30"/>
      <c r="BM2"/>
      <c r="BN2"/>
      <c r="BO2"/>
      <c r="BP2"/>
      <c r="BQ2"/>
      <c r="BR2"/>
      <c r="BS2"/>
      <c r="BT2"/>
      <c r="BU2"/>
      <c r="BV2" s="30"/>
      <c r="BW2"/>
      <c r="BX2"/>
      <c r="BY2"/>
      <c r="BZ2"/>
      <c r="CA2"/>
      <c r="CB2"/>
      <c r="CC2"/>
      <c r="CD2"/>
      <c r="CE2"/>
      <c r="CF2" s="30"/>
      <c r="CG2"/>
      <c r="CH2"/>
      <c r="CI2"/>
      <c r="CJ2"/>
      <c r="CK2"/>
      <c r="CL2"/>
      <c r="CM2"/>
      <c r="CN2"/>
      <c r="CO2"/>
      <c r="CP2" s="30"/>
      <c r="CQ2"/>
      <c r="CR2"/>
      <c r="CS2"/>
      <c r="CT2"/>
      <c r="CU2"/>
      <c r="CV2" s="31"/>
      <c r="CW2" s="31"/>
      <c r="CX2" s="31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 s="60"/>
    </row>
    <row r="3" spans="1:133" s="32" customFormat="1">
      <c r="A3"/>
      <c r="B3" s="24" t="s">
        <v>87</v>
      </c>
      <c r="C3" s="25">
        <v>5.0000000000000001E-3</v>
      </c>
      <c r="D3" s="33"/>
      <c r="E3" s="24" t="s">
        <v>6</v>
      </c>
      <c r="F3" s="24">
        <f>'Mnova DHB (CD3CN-H2O)'!I4</f>
        <v>4.45</v>
      </c>
      <c r="G3" s="33"/>
      <c r="H3" s="33"/>
      <c r="I3" s="33"/>
      <c r="J3" s="26"/>
      <c r="K3" s="26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 s="35" t="s">
        <v>88</v>
      </c>
      <c r="AJ3" s="34">
        <f>'Mnova Triazole (CD3CN-H2O)'!M6</f>
        <v>0.39728432038442185</v>
      </c>
      <c r="AK3" s="3">
        <f ca="1">'Mnova Triazole (CD3CN-H2O)'!L2</f>
        <v>0.41247060916055256</v>
      </c>
      <c r="AL3" s="3">
        <v>0.42353282007129733</v>
      </c>
      <c r="AM3" s="3"/>
      <c r="AN3" s="3"/>
      <c r="AO3" s="3"/>
      <c r="AP3" s="3"/>
      <c r="AQ3" s="3"/>
      <c r="AR3" s="3"/>
      <c r="AS3"/>
      <c r="AT3"/>
      <c r="AU3"/>
      <c r="AV3"/>
      <c r="AW3"/>
      <c r="AX3"/>
      <c r="AY3"/>
      <c r="AZ3"/>
      <c r="BA3"/>
      <c r="BB3" s="30"/>
      <c r="BC3"/>
      <c r="BD3"/>
      <c r="BE3"/>
      <c r="BF3"/>
      <c r="BG3"/>
      <c r="BH3"/>
      <c r="BI3"/>
      <c r="BJ3"/>
      <c r="BK3"/>
      <c r="BL3" s="30"/>
      <c r="BM3"/>
      <c r="BN3"/>
      <c r="BO3"/>
      <c r="BP3"/>
      <c r="BQ3"/>
      <c r="BR3"/>
      <c r="BS3"/>
      <c r="BT3"/>
      <c r="BU3"/>
      <c r="BV3" s="30"/>
      <c r="BW3"/>
      <c r="BX3"/>
      <c r="BY3"/>
      <c r="BZ3"/>
      <c r="CA3"/>
      <c r="CB3"/>
      <c r="CC3"/>
      <c r="CD3"/>
      <c r="CE3"/>
      <c r="CF3" s="30"/>
      <c r="CG3"/>
      <c r="CH3"/>
      <c r="CI3"/>
      <c r="CJ3"/>
      <c r="CK3"/>
      <c r="CL3"/>
      <c r="CM3"/>
      <c r="CN3"/>
      <c r="CO3"/>
      <c r="CP3" s="30"/>
      <c r="CQ3"/>
      <c r="CR3"/>
      <c r="CS3"/>
      <c r="CT3"/>
      <c r="CU3"/>
      <c r="CV3" s="31"/>
      <c r="CW3" s="31"/>
      <c r="CX3" s="31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 s="60"/>
    </row>
    <row r="4" spans="1:133" s="32" customFormat="1">
      <c r="A4"/>
      <c r="B4" s="33"/>
      <c r="C4" s="33"/>
      <c r="D4" s="33"/>
      <c r="E4" s="33"/>
      <c r="F4" s="33"/>
      <c r="G4" s="33"/>
      <c r="H4" s="33"/>
      <c r="I4" s="33"/>
      <c r="J4" s="33"/>
      <c r="K4" s="33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 s="3" t="s">
        <v>89</v>
      </c>
      <c r="AJ4" s="34">
        <f>'Mnova DHB (CD3CN-H2O)'!O3</f>
        <v>1.5440743021865231</v>
      </c>
      <c r="AK4" s="3">
        <f>'Mnova Triazole (CD3CN-H2O)'!L3</f>
        <v>2.3327327000192883</v>
      </c>
      <c r="AL4" s="3">
        <v>2.4517184424265355</v>
      </c>
      <c r="AM4" s="3"/>
      <c r="AN4" s="3"/>
      <c r="AO4" s="3"/>
      <c r="AP4" s="3"/>
      <c r="AQ4" s="3"/>
      <c r="AR4" s="3"/>
      <c r="AS4"/>
      <c r="AT4"/>
      <c r="AU4"/>
      <c r="AV4"/>
      <c r="AW4"/>
      <c r="AX4"/>
      <c r="AY4"/>
      <c r="AZ4"/>
      <c r="BA4"/>
      <c r="BB4" s="30"/>
      <c r="BC4"/>
      <c r="BD4"/>
      <c r="BE4"/>
      <c r="BF4"/>
      <c r="BG4"/>
      <c r="BH4"/>
      <c r="BI4"/>
      <c r="BJ4"/>
      <c r="BK4"/>
      <c r="BL4" s="30"/>
      <c r="BM4"/>
      <c r="BN4"/>
      <c r="BO4"/>
      <c r="BP4"/>
      <c r="BQ4"/>
      <c r="BR4"/>
      <c r="BS4"/>
      <c r="BT4"/>
      <c r="BU4"/>
      <c r="BV4" s="30"/>
      <c r="BW4"/>
      <c r="BX4"/>
      <c r="BY4"/>
      <c r="BZ4"/>
      <c r="CA4"/>
      <c r="CB4"/>
      <c r="CC4"/>
      <c r="CD4"/>
      <c r="CE4"/>
      <c r="CF4" s="30"/>
      <c r="CG4"/>
      <c r="CH4"/>
      <c r="CI4"/>
      <c r="CJ4"/>
      <c r="CK4"/>
      <c r="CL4"/>
      <c r="CM4"/>
      <c r="CN4"/>
      <c r="CO4"/>
      <c r="CP4" s="30"/>
      <c r="CQ4"/>
      <c r="CR4"/>
      <c r="CS4"/>
      <c r="CT4"/>
      <c r="CU4"/>
      <c r="CV4" s="31"/>
      <c r="CW4" s="31"/>
      <c r="CX4" s="31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 s="60"/>
    </row>
    <row r="5" spans="1:133" s="32" customFormat="1">
      <c r="A5"/>
      <c r="B5" s="33"/>
      <c r="C5" s="33"/>
      <c r="D5" s="33"/>
      <c r="E5" s="33"/>
      <c r="F5" s="33" t="s">
        <v>90</v>
      </c>
      <c r="G5" s="33">
        <v>0.4</v>
      </c>
      <c r="H5" s="33"/>
      <c r="I5" s="33"/>
      <c r="J5" s="33"/>
      <c r="K5" s="33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 s="35" t="s">
        <v>91</v>
      </c>
      <c r="AJ5" s="34">
        <f>'Mnova DHB (CD3CN-H2O)'!O4</f>
        <v>6.4999071262392247</v>
      </c>
      <c r="AK5" s="3">
        <f>'Mnova Triazole (CD3CN-H2O)'!L4</f>
        <v>9.1539547252630218</v>
      </c>
      <c r="AL5" s="3">
        <v>3.9984730248125513</v>
      </c>
      <c r="AM5" s="3"/>
      <c r="AN5" s="3"/>
      <c r="AO5" s="3"/>
      <c r="AP5" s="3"/>
      <c r="AQ5" s="3"/>
      <c r="AR5" s="3"/>
      <c r="AS5"/>
      <c r="AT5"/>
      <c r="AU5"/>
      <c r="AV5"/>
      <c r="AW5"/>
      <c r="AX5"/>
      <c r="AY5"/>
      <c r="AZ5"/>
      <c r="BA5"/>
      <c r="BB5" s="30"/>
      <c r="BC5"/>
      <c r="BD5"/>
      <c r="BE5"/>
      <c r="BF5"/>
      <c r="BG5"/>
      <c r="BH5"/>
      <c r="BI5"/>
      <c r="BJ5"/>
      <c r="BK5"/>
      <c r="BL5" s="30"/>
      <c r="BM5"/>
      <c r="BN5"/>
      <c r="BO5"/>
      <c r="BP5"/>
      <c r="BQ5"/>
      <c r="BR5"/>
      <c r="BS5"/>
      <c r="BT5"/>
      <c r="BU5"/>
      <c r="BV5" s="30"/>
      <c r="BW5"/>
      <c r="BX5"/>
      <c r="BY5"/>
      <c r="BZ5"/>
      <c r="CA5"/>
      <c r="CB5"/>
      <c r="CC5"/>
      <c r="CD5"/>
      <c r="CE5"/>
      <c r="CF5" s="30"/>
      <c r="CG5"/>
      <c r="CH5"/>
      <c r="CI5"/>
      <c r="CJ5"/>
      <c r="CK5"/>
      <c r="CL5"/>
      <c r="CM5"/>
      <c r="CN5"/>
      <c r="CO5"/>
      <c r="CP5" s="30"/>
      <c r="CQ5"/>
      <c r="CR5"/>
      <c r="CS5"/>
      <c r="CT5"/>
      <c r="CU5"/>
      <c r="CV5" s="31"/>
      <c r="CW5" s="31"/>
      <c r="CX5" s="31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 s="60"/>
    </row>
    <row r="6" spans="1:133" s="32" customFormat="1" ht="21.75">
      <c r="A6"/>
      <c r="B6" t="s">
        <v>92</v>
      </c>
      <c r="C6">
        <v>0</v>
      </c>
      <c r="D6"/>
      <c r="E6"/>
      <c r="F6" s="36" t="s">
        <v>93</v>
      </c>
      <c r="G6" s="10">
        <f ca="1">MAX(AJ3:AR3)+DF13</f>
        <v>0.45995551326171302</v>
      </c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 s="35" t="s">
        <v>94</v>
      </c>
      <c r="AJ6" s="34">
        <f>'Mnova DHB (CD3CN-H2O)'!O5</f>
        <v>6.3680332041534697</v>
      </c>
      <c r="AK6" s="19">
        <v>8.3284570000000002</v>
      </c>
      <c r="AL6" s="3">
        <v>3.6369699999999998</v>
      </c>
      <c r="AM6" s="3"/>
      <c r="AN6" s="3"/>
      <c r="AO6" s="3"/>
      <c r="AP6" s="3"/>
      <c r="AQ6" s="3"/>
      <c r="AR6" s="3"/>
      <c r="AS6"/>
      <c r="AT6"/>
      <c r="AU6"/>
      <c r="AV6"/>
      <c r="AW6"/>
      <c r="AX6"/>
      <c r="AY6"/>
      <c r="AZ6"/>
      <c r="BA6"/>
      <c r="BB6" s="30"/>
      <c r="BC6"/>
      <c r="BD6"/>
      <c r="BE6"/>
      <c r="BF6"/>
      <c r="BG6"/>
      <c r="BH6"/>
      <c r="BI6"/>
      <c r="BJ6"/>
      <c r="BK6"/>
      <c r="BL6" s="30"/>
      <c r="BM6"/>
      <c r="BN6"/>
      <c r="BO6"/>
      <c r="BP6"/>
      <c r="BQ6"/>
      <c r="BR6"/>
      <c r="BS6"/>
      <c r="BT6"/>
      <c r="BU6"/>
      <c r="BV6" s="30"/>
      <c r="BW6"/>
      <c r="BX6"/>
      <c r="BY6"/>
      <c r="BZ6"/>
      <c r="CA6"/>
      <c r="CB6"/>
      <c r="CC6"/>
      <c r="CD6"/>
      <c r="CE6"/>
      <c r="CF6" s="30"/>
      <c r="CG6"/>
      <c r="CH6"/>
      <c r="CI6"/>
      <c r="CJ6"/>
      <c r="CK6"/>
      <c r="CL6"/>
      <c r="CM6"/>
      <c r="CN6"/>
      <c r="CO6"/>
      <c r="CP6" s="30"/>
      <c r="CQ6"/>
      <c r="CR6"/>
      <c r="CS6"/>
      <c r="CT6"/>
      <c r="CU6"/>
      <c r="CV6" s="31"/>
      <c r="CW6" s="31"/>
      <c r="CX6" s="31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 s="60"/>
    </row>
    <row r="7" spans="1:133" s="32" customFormat="1" ht="21">
      <c r="A7"/>
      <c r="B7" t="s">
        <v>22</v>
      </c>
      <c r="C7">
        <v>14</v>
      </c>
      <c r="D7"/>
      <c r="E7"/>
      <c r="F7" s="37" t="s">
        <v>89</v>
      </c>
      <c r="G7" s="38">
        <v>4.4336893853830404</v>
      </c>
      <c r="H7"/>
      <c r="I7"/>
      <c r="J7" s="39"/>
      <c r="K7" s="39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 s="6"/>
      <c r="AJ7" s="40" t="s">
        <v>95</v>
      </c>
      <c r="AK7" s="74">
        <v>0.02</v>
      </c>
      <c r="AL7" s="41">
        <v>2E-3</v>
      </c>
      <c r="AM7" s="41"/>
      <c r="AN7" s="41"/>
      <c r="AO7" s="41"/>
      <c r="AP7" s="41"/>
      <c r="AQ7" s="41"/>
      <c r="AR7" s="41"/>
      <c r="AS7"/>
      <c r="AT7"/>
      <c r="AU7"/>
      <c r="AV7"/>
      <c r="AW7"/>
      <c r="AX7"/>
      <c r="AY7"/>
      <c r="AZ7"/>
      <c r="BA7"/>
      <c r="BB7" s="30"/>
      <c r="BC7"/>
      <c r="BD7"/>
      <c r="BE7"/>
      <c r="BF7"/>
      <c r="BG7"/>
      <c r="BH7"/>
      <c r="BI7"/>
      <c r="BJ7"/>
      <c r="BK7"/>
      <c r="BL7" s="30"/>
      <c r="BM7"/>
      <c r="BN7"/>
      <c r="BO7"/>
      <c r="BP7"/>
      <c r="BQ7"/>
      <c r="BR7"/>
      <c r="BS7"/>
      <c r="BT7"/>
      <c r="BU7"/>
      <c r="BV7" s="30"/>
      <c r="BW7"/>
      <c r="BX7"/>
      <c r="BY7"/>
      <c r="BZ7"/>
      <c r="CA7"/>
      <c r="CB7"/>
      <c r="CC7"/>
      <c r="CD7"/>
      <c r="CE7"/>
      <c r="CF7" s="30"/>
      <c r="CG7"/>
      <c r="CH7"/>
      <c r="CI7"/>
      <c r="CJ7"/>
      <c r="CK7"/>
      <c r="CL7"/>
      <c r="CM7"/>
      <c r="CN7"/>
      <c r="CO7"/>
      <c r="CP7" s="30"/>
      <c r="CQ7"/>
      <c r="CR7"/>
      <c r="CS7"/>
      <c r="CT7"/>
      <c r="CU7"/>
      <c r="CV7" s="31"/>
      <c r="CW7" s="31"/>
      <c r="CX7" s="31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 s="60"/>
    </row>
    <row r="8" spans="1:133" s="32" customFormat="1" ht="21.75">
      <c r="A8"/>
      <c r="B8" t="s">
        <v>23</v>
      </c>
      <c r="C8">
        <v>57</v>
      </c>
      <c r="D8"/>
      <c r="E8"/>
      <c r="F8" s="42" t="s">
        <v>96</v>
      </c>
      <c r="G8" s="38">
        <v>4.171585492297389</v>
      </c>
      <c r="H8"/>
      <c r="I8"/>
      <c r="J8" s="39"/>
      <c r="K8" s="39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 s="43"/>
      <c r="AH8"/>
      <c r="AI8" s="44" t="s">
        <v>97</v>
      </c>
      <c r="AJ8" s="44">
        <v>-1</v>
      </c>
      <c r="AK8" s="75">
        <v>1</v>
      </c>
      <c r="AL8" s="44">
        <v>1</v>
      </c>
      <c r="AM8" s="44"/>
      <c r="AN8" s="44"/>
      <c r="AO8" s="44"/>
      <c r="AP8" s="44"/>
      <c r="AQ8" s="44"/>
      <c r="AR8" s="44"/>
      <c r="AS8"/>
      <c r="AT8"/>
      <c r="AU8"/>
      <c r="AV8"/>
      <c r="AW8"/>
      <c r="AX8"/>
      <c r="AY8"/>
      <c r="AZ8"/>
      <c r="BA8"/>
      <c r="BB8" s="30"/>
      <c r="BC8"/>
      <c r="BD8"/>
      <c r="BE8"/>
      <c r="BF8"/>
      <c r="BG8"/>
      <c r="BH8"/>
      <c r="BI8"/>
      <c r="BJ8"/>
      <c r="BK8"/>
      <c r="BL8" s="30"/>
      <c r="BM8"/>
      <c r="BN8"/>
      <c r="BO8"/>
      <c r="BP8"/>
      <c r="BQ8"/>
      <c r="BR8"/>
      <c r="BS8"/>
      <c r="BT8"/>
      <c r="BU8"/>
      <c r="BV8" s="30"/>
      <c r="BW8"/>
      <c r="BX8"/>
      <c r="BY8"/>
      <c r="BZ8"/>
      <c r="CA8"/>
      <c r="CB8"/>
      <c r="CC8"/>
      <c r="CD8"/>
      <c r="CE8"/>
      <c r="CF8" s="30"/>
      <c r="CG8"/>
      <c r="CH8"/>
      <c r="CI8"/>
      <c r="CJ8"/>
      <c r="CK8"/>
      <c r="CL8"/>
      <c r="CM8"/>
      <c r="CN8"/>
      <c r="CO8"/>
      <c r="CP8" s="30"/>
      <c r="CQ8"/>
      <c r="CR8"/>
      <c r="CS8"/>
      <c r="CT8"/>
      <c r="CU8"/>
      <c r="CV8" s="31"/>
      <c r="CW8" s="31"/>
      <c r="CX8" s="31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 s="60"/>
    </row>
    <row r="9" spans="1:133" s="32" customFormat="1" ht="21.75">
      <c r="A9"/>
      <c r="B9" t="s">
        <v>4</v>
      </c>
      <c r="C9">
        <v>30</v>
      </c>
      <c r="D9"/>
      <c r="E9"/>
      <c r="F9" s="45" t="s">
        <v>98</v>
      </c>
      <c r="G9" s="45">
        <v>3.8620969999999999</v>
      </c>
      <c r="H9"/>
      <c r="I9" s="33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 s="19" t="s">
        <v>202</v>
      </c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 s="30"/>
      <c r="BC9"/>
      <c r="BD9"/>
      <c r="BE9"/>
      <c r="BF9"/>
      <c r="BG9"/>
      <c r="BH9"/>
      <c r="BI9"/>
      <c r="BJ9"/>
      <c r="BK9"/>
      <c r="BL9" s="30"/>
      <c r="BM9"/>
      <c r="BN9"/>
      <c r="BO9"/>
      <c r="BP9"/>
      <c r="BQ9"/>
      <c r="BR9"/>
      <c r="BS9"/>
      <c r="BT9"/>
      <c r="BU9"/>
      <c r="BV9" s="30"/>
      <c r="BW9"/>
      <c r="BX9"/>
      <c r="BY9"/>
      <c r="BZ9"/>
      <c r="CA9"/>
      <c r="CB9"/>
      <c r="CC9"/>
      <c r="CD9"/>
      <c r="CE9"/>
      <c r="CF9" s="30"/>
      <c r="CG9"/>
      <c r="CH9"/>
      <c r="CI9"/>
      <c r="CJ9"/>
      <c r="CK9"/>
      <c r="CL9"/>
      <c r="CM9"/>
      <c r="CN9"/>
      <c r="CO9"/>
      <c r="CP9" s="30"/>
      <c r="CQ9"/>
      <c r="CR9"/>
      <c r="CS9"/>
      <c r="CT9"/>
      <c r="CU9"/>
      <c r="CV9" s="31"/>
      <c r="CW9" s="31"/>
      <c r="CX9" s="31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 s="60"/>
    </row>
    <row r="10" spans="1:133" s="32" customFormat="1" ht="21">
      <c r="A10"/>
      <c r="B10" s="26" t="s">
        <v>26</v>
      </c>
      <c r="C10">
        <v>64</v>
      </c>
      <c r="D10"/>
      <c r="E10"/>
      <c r="F10" s="48" t="s">
        <v>95</v>
      </c>
      <c r="G10" s="45">
        <v>0.02</v>
      </c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 s="30"/>
      <c r="BC10"/>
      <c r="BD10"/>
      <c r="BE10"/>
      <c r="BF10"/>
      <c r="BG10"/>
      <c r="BH10"/>
      <c r="BI10"/>
      <c r="BJ10"/>
      <c r="BK10"/>
      <c r="BL10" s="30"/>
      <c r="BM10"/>
      <c r="BN10"/>
      <c r="BO10"/>
      <c r="BP10"/>
      <c r="BQ10"/>
      <c r="BR10"/>
      <c r="BS10"/>
      <c r="BT10"/>
      <c r="BU10"/>
      <c r="BV10" s="30"/>
      <c r="BW10"/>
      <c r="BX10"/>
      <c r="BY10"/>
      <c r="BZ10"/>
      <c r="CA10"/>
      <c r="CB10"/>
      <c r="CC10"/>
      <c r="CD10"/>
      <c r="CE10"/>
      <c r="CF10" s="30"/>
      <c r="CG10"/>
      <c r="CH10"/>
      <c r="CI10"/>
      <c r="CJ10"/>
      <c r="CK10"/>
      <c r="CL10"/>
      <c r="CM10"/>
      <c r="CN10"/>
      <c r="CO10"/>
      <c r="CP10" s="30"/>
      <c r="CQ10"/>
      <c r="CR10"/>
      <c r="CS10"/>
      <c r="CT10"/>
      <c r="CU10"/>
      <c r="CV10" s="31"/>
      <c r="CW10" s="31"/>
      <c r="CX10" s="31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 s="60"/>
    </row>
    <row r="11" spans="1:133" s="32" customFormat="1" ht="21.75">
      <c r="A11"/>
      <c r="B11" t="s">
        <v>35</v>
      </c>
      <c r="C11">
        <v>20</v>
      </c>
      <c r="D11"/>
      <c r="E11"/>
      <c r="F11" s="49" t="s">
        <v>99</v>
      </c>
      <c r="G11" s="41">
        <v>-1</v>
      </c>
      <c r="H11"/>
      <c r="I11"/>
      <c r="J11"/>
      <c r="K11"/>
      <c r="L11"/>
      <c r="M11"/>
      <c r="N11" s="51" t="s">
        <v>131</v>
      </c>
      <c r="O11" s="51">
        <v>4.4999999999999998E-2</v>
      </c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 s="27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 s="30"/>
      <c r="BC11"/>
      <c r="BD11"/>
      <c r="BE11"/>
      <c r="BF11"/>
      <c r="BG11"/>
      <c r="BH11"/>
      <c r="BI11"/>
      <c r="BJ11"/>
      <c r="BK11"/>
      <c r="BL11" s="30"/>
      <c r="BM11"/>
      <c r="BN11"/>
      <c r="BO11"/>
      <c r="BP11"/>
      <c r="BQ11"/>
      <c r="BR11"/>
      <c r="BS11"/>
      <c r="BT11"/>
      <c r="BU11"/>
      <c r="BV11" s="30"/>
      <c r="BW11"/>
      <c r="BX11"/>
      <c r="BY11"/>
      <c r="BZ11"/>
      <c r="CA11"/>
      <c r="CB11"/>
      <c r="CC11"/>
      <c r="CD11"/>
      <c r="CE11"/>
      <c r="CF11" s="30"/>
      <c r="CG11"/>
      <c r="CH11"/>
      <c r="CI11"/>
      <c r="CJ11"/>
      <c r="CK11"/>
      <c r="CL11"/>
      <c r="CM11"/>
      <c r="CN11"/>
      <c r="CO11"/>
      <c r="CP11" s="30"/>
      <c r="CQ11"/>
      <c r="CR11"/>
      <c r="CS11"/>
      <c r="CT11"/>
      <c r="CU11"/>
      <c r="CV11" s="31"/>
      <c r="CW11" s="31"/>
      <c r="CX11" s="3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 s="60" t="s">
        <v>100</v>
      </c>
    </row>
    <row r="12" spans="1:133" s="32" customFormat="1" ht="23.25">
      <c r="A12"/>
      <c r="B12" s="9"/>
      <c r="C12" s="10"/>
      <c r="D12" s="48" t="s">
        <v>129</v>
      </c>
      <c r="E12" s="48"/>
      <c r="F12" s="64" t="s">
        <v>130</v>
      </c>
      <c r="G12" s="65" cm="1">
        <f t="array" aca="1" ref="G12" ca="1">1-(SUM((INDIRECT("f"&amp;CW$13):INDIRECT("f"&amp;CW$14)-INDIRECT("g"&amp;CW$13):INDIRECT("g"&amp;CW$14))^2))/(SUM((INDIRECT("f"&amp;CW$13):INDIRECT("f"&amp;CW$14)-AVERAGE(INDIRECT("f"&amp;CW$13):INDIRECT("f"&amp;CW$14)))^2))</f>
        <v>0.98619599692759674</v>
      </c>
      <c r="H12" s="50" t="s">
        <v>101</v>
      </c>
      <c r="I12"/>
      <c r="J12"/>
      <c r="K12"/>
      <c r="L12"/>
      <c r="M12"/>
      <c r="N12" s="41" t="s">
        <v>135</v>
      </c>
      <c r="O12" s="41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41"/>
      <c r="AH12"/>
      <c r="AI12"/>
      <c r="AJ12"/>
      <c r="AK12" s="27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 s="30"/>
      <c r="BC12"/>
      <c r="BD12"/>
      <c r="BE12"/>
      <c r="BF12"/>
      <c r="BG12"/>
      <c r="BH12"/>
      <c r="BI12"/>
      <c r="BJ12"/>
      <c r="BK12"/>
      <c r="BL12" s="30"/>
      <c r="BM12"/>
      <c r="BN12"/>
      <c r="BO12"/>
      <c r="BP12"/>
      <c r="BQ12"/>
      <c r="BR12"/>
      <c r="BS12"/>
      <c r="BT12"/>
      <c r="BU12"/>
      <c r="BV12" s="30"/>
      <c r="BW12"/>
      <c r="BX12"/>
      <c r="BY12"/>
      <c r="BZ12"/>
      <c r="CA12"/>
      <c r="CB12"/>
      <c r="CC12"/>
      <c r="CD12"/>
      <c r="CE12"/>
      <c r="CF12" s="30"/>
      <c r="CG12"/>
      <c r="CH12"/>
      <c r="CI12"/>
      <c r="CJ12"/>
      <c r="CK12"/>
      <c r="CL12"/>
      <c r="CM12"/>
      <c r="CN12"/>
      <c r="CO12"/>
      <c r="CP12" s="30"/>
      <c r="CQ12"/>
      <c r="CR12"/>
      <c r="CS12"/>
      <c r="CT12"/>
      <c r="CU12"/>
      <c r="CV12" s="31" t="s">
        <v>102</v>
      </c>
      <c r="CW12" s="31"/>
      <c r="CX12" s="31"/>
      <c r="CY12"/>
      <c r="CZ12"/>
      <c r="DA12"/>
      <c r="DB12"/>
      <c r="DC12"/>
      <c r="DD12"/>
      <c r="DE12" t="s">
        <v>103</v>
      </c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 s="60" t="s">
        <v>134</v>
      </c>
    </row>
    <row r="13" spans="1:133" s="32" customFormat="1" ht="21">
      <c r="A13"/>
      <c r="B13"/>
      <c r="C13"/>
      <c r="D13" s="66" t="s">
        <v>132</v>
      </c>
      <c r="E13" s="66"/>
      <c r="F13" s="37" t="s">
        <v>104</v>
      </c>
      <c r="G13" s="37"/>
      <c r="H13"/>
      <c r="I13"/>
      <c r="J13"/>
      <c r="K13"/>
      <c r="L13"/>
      <c r="M13"/>
      <c r="N13" s="6" t="s">
        <v>20</v>
      </c>
      <c r="O13" s="6"/>
      <c r="P13" s="6" t="s">
        <v>108</v>
      </c>
      <c r="Q13" s="6"/>
      <c r="R13" s="6" t="s">
        <v>109</v>
      </c>
      <c r="S13" s="6"/>
      <c r="T13" s="6" t="s">
        <v>128</v>
      </c>
      <c r="U13" s="6"/>
      <c r="V13" s="6" t="s">
        <v>110</v>
      </c>
      <c r="W13" s="6"/>
      <c r="X13" s="6" t="s">
        <v>110</v>
      </c>
      <c r="Y13" s="6"/>
      <c r="Z13" s="6" t="s">
        <v>110</v>
      </c>
      <c r="AA13" s="6"/>
      <c r="AB13" s="6" t="s">
        <v>110</v>
      </c>
      <c r="AC13" s="6"/>
      <c r="AD13" s="6" t="s">
        <v>110</v>
      </c>
      <c r="AE13" s="6"/>
      <c r="AF13" s="6" t="s">
        <v>110</v>
      </c>
      <c r="AG13" s="6"/>
      <c r="AH13" s="52" t="s">
        <v>111</v>
      </c>
      <c r="AI13" s="53"/>
      <c r="AJ13" s="53"/>
      <c r="AK13" s="53"/>
      <c r="AL13" s="53"/>
      <c r="AM13" s="53"/>
      <c r="AN13" s="53"/>
      <c r="AO13" s="53"/>
      <c r="AP13" s="53"/>
      <c r="AQ13" s="53"/>
      <c r="AR13" s="53"/>
      <c r="AS13" s="54" t="s">
        <v>142</v>
      </c>
      <c r="AT13" s="55"/>
      <c r="AU13" s="55"/>
      <c r="AV13" s="55"/>
      <c r="AW13" s="55"/>
      <c r="AX13" s="55"/>
      <c r="AY13" s="55"/>
      <c r="AZ13" s="55"/>
      <c r="BA13" s="55"/>
      <c r="BB13" s="30"/>
      <c r="BC13" s="56" t="s">
        <v>143</v>
      </c>
      <c r="BD13" s="56"/>
      <c r="BE13" s="56"/>
      <c r="BF13" s="56"/>
      <c r="BG13" s="56"/>
      <c r="BH13" s="56"/>
      <c r="BI13" s="56"/>
      <c r="BJ13" s="56"/>
      <c r="BK13" s="56"/>
      <c r="BL13" s="30"/>
      <c r="BM13" s="57" t="s">
        <v>144</v>
      </c>
      <c r="BN13" s="21"/>
      <c r="BO13" s="21"/>
      <c r="BP13" s="21"/>
      <c r="BQ13" s="21"/>
      <c r="BR13" s="21"/>
      <c r="BS13" s="21"/>
      <c r="BT13" s="21"/>
      <c r="BU13" s="21"/>
      <c r="BV13" s="30"/>
      <c r="BW13" s="58" t="s">
        <v>112</v>
      </c>
      <c r="BX13" s="58"/>
      <c r="BY13" s="58"/>
      <c r="BZ13" s="58"/>
      <c r="CA13" s="58"/>
      <c r="CB13" s="58"/>
      <c r="CC13" s="58"/>
      <c r="CD13" s="58"/>
      <c r="CE13" s="58"/>
      <c r="CF13" s="30"/>
      <c r="CG13" s="56" t="s">
        <v>113</v>
      </c>
      <c r="CH13" s="59"/>
      <c r="CI13" s="59"/>
      <c r="CJ13" s="59"/>
      <c r="CK13" s="59"/>
      <c r="CL13" s="59"/>
      <c r="CM13" s="59"/>
      <c r="CN13" s="59"/>
      <c r="CO13" s="59"/>
      <c r="CP13" s="30"/>
      <c r="CQ13"/>
      <c r="CR13"/>
      <c r="CS13"/>
      <c r="CT13"/>
      <c r="CU13"/>
      <c r="CV13" s="31" t="s">
        <v>114</v>
      </c>
      <c r="CW13" s="31">
        <f ca="1">MIN(CV15:CV100)</f>
        <v>28</v>
      </c>
      <c r="CX13" s="31"/>
      <c r="CY13"/>
      <c r="CZ13"/>
      <c r="DA13"/>
      <c r="DB13"/>
      <c r="DC13"/>
      <c r="DD13"/>
      <c r="DE13" s="32" t="s">
        <v>115</v>
      </c>
      <c r="DF13" s="32">
        <f ca="1">AVERAGE(DE15:DE78)</f>
        <v>3.6422693190415689E-2</v>
      </c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 s="60" t="s">
        <v>116</v>
      </c>
    </row>
    <row r="14" spans="1:133" s="32" customFormat="1" ht="18.75">
      <c r="A14"/>
      <c r="B14" t="s">
        <v>11</v>
      </c>
      <c r="C14" t="s">
        <v>12</v>
      </c>
      <c r="D14" s="6" t="s">
        <v>133</v>
      </c>
      <c r="E14" s="6"/>
      <c r="F14" s="38" t="s">
        <v>118</v>
      </c>
      <c r="G14" s="38" t="s">
        <v>119</v>
      </c>
      <c r="H14" t="s">
        <v>120</v>
      </c>
      <c r="I14" t="s">
        <v>121</v>
      </c>
      <c r="J14" t="s">
        <v>122</v>
      </c>
      <c r="K14" t="s">
        <v>105</v>
      </c>
      <c r="L14" t="s">
        <v>106</v>
      </c>
      <c r="M14" t="s">
        <v>107</v>
      </c>
      <c r="N14" s="6" t="s">
        <v>123</v>
      </c>
      <c r="O14" s="6"/>
      <c r="P14" s="6"/>
      <c r="Q14" s="6"/>
      <c r="R14" s="6" t="s">
        <v>124</v>
      </c>
      <c r="S14" s="6"/>
      <c r="T14" s="6" t="s">
        <v>117</v>
      </c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53" t="s">
        <v>125</v>
      </c>
      <c r="AI14" s="53" t="str">
        <f>IF(N13="","",N13)</f>
        <v>DSS/ppm</v>
      </c>
      <c r="AJ14" s="53" t="str">
        <f>IF(P13="","",P13)</f>
        <v>2,6-DHB/ppm</v>
      </c>
      <c r="AK14" s="53" t="str">
        <f>IF(R13="","",R13)</f>
        <v>1,2,4-triazole/ppm</v>
      </c>
      <c r="AL14" s="53" t="str">
        <f>IF(T13="","",T13)</f>
        <v>DMG CH2</v>
      </c>
      <c r="AM14" s="53" t="str">
        <f>IF(V13="","",V13)</f>
        <v>Indicator</v>
      </c>
      <c r="AN14" s="53" t="str">
        <f>IF(X13="","",X13)</f>
        <v>Indicator</v>
      </c>
      <c r="AO14" s="53" t="str">
        <f>IF(Z13="","",Z13)</f>
        <v>Indicator</v>
      </c>
      <c r="AP14" s="53" t="str">
        <f>IF(AB13="","",AB13)</f>
        <v>Indicator</v>
      </c>
      <c r="AQ14" s="53" t="str">
        <f>IF(AD13="","",AD13)</f>
        <v>Indicator</v>
      </c>
      <c r="AR14" s="53" t="str">
        <f>IF(AF13="","",AF13)</f>
        <v>Indicator</v>
      </c>
      <c r="AS14" s="55" t="str">
        <f>P13</f>
        <v>2,6-DHB/ppm</v>
      </c>
      <c r="AT14" s="55" t="str">
        <f>R13</f>
        <v>1,2,4-triazole/ppm</v>
      </c>
      <c r="AU14" s="55" t="str">
        <f>T13</f>
        <v>DMG CH2</v>
      </c>
      <c r="AV14" s="55" t="str">
        <f>V13</f>
        <v>Indicator</v>
      </c>
      <c r="AW14" s="55" t="str">
        <f>X13</f>
        <v>Indicator</v>
      </c>
      <c r="AX14" s="55" t="str">
        <f>Z13</f>
        <v>Indicator</v>
      </c>
      <c r="AY14" s="55" t="str">
        <f>AB13</f>
        <v>Indicator</v>
      </c>
      <c r="AZ14" s="55" t="str">
        <f>AD13</f>
        <v>Indicator</v>
      </c>
      <c r="BA14" s="55" t="str">
        <f>AF13</f>
        <v>Indicator</v>
      </c>
      <c r="BB14" s="30" t="str">
        <f>F14</f>
        <v>Indicator to fit (referenced)</v>
      </c>
      <c r="BC14" s="59" t="str">
        <f>P13</f>
        <v>2,6-DHB/ppm</v>
      </c>
      <c r="BD14" s="59" t="str">
        <f>R13</f>
        <v>1,2,4-triazole/ppm</v>
      </c>
      <c r="BE14" s="59" t="str">
        <f>T13</f>
        <v>DMG CH2</v>
      </c>
      <c r="BF14" s="59" t="str">
        <f>V13</f>
        <v>Indicator</v>
      </c>
      <c r="BG14" s="59" t="str">
        <f>X13</f>
        <v>Indicator</v>
      </c>
      <c r="BH14" s="59" t="str">
        <f>Z13</f>
        <v>Indicator</v>
      </c>
      <c r="BI14" s="59" t="str">
        <f>AB13</f>
        <v>Indicator</v>
      </c>
      <c r="BJ14" s="59" t="str">
        <f>AD13</f>
        <v>Indicator</v>
      </c>
      <c r="BK14" s="59" t="str">
        <f>AF13</f>
        <v>Indicator</v>
      </c>
      <c r="BL14" s="30" t="str">
        <f>IF(F14="","",F14)</f>
        <v>Indicator to fit (referenced)</v>
      </c>
      <c r="BM14" s="21" t="str">
        <f>P13</f>
        <v>2,6-DHB/ppm</v>
      </c>
      <c r="BN14" s="21" t="str">
        <f>R13</f>
        <v>1,2,4-triazole/ppm</v>
      </c>
      <c r="BO14" s="21" t="str">
        <f>T13</f>
        <v>DMG CH2</v>
      </c>
      <c r="BP14" s="21" t="str">
        <f>V13</f>
        <v>Indicator</v>
      </c>
      <c r="BQ14" s="21" t="str">
        <f>X13</f>
        <v>Indicator</v>
      </c>
      <c r="BR14" s="21" t="str">
        <f>Z13</f>
        <v>Indicator</v>
      </c>
      <c r="BS14" s="21" t="str">
        <f>AB13</f>
        <v>Indicator</v>
      </c>
      <c r="BT14" s="21" t="str">
        <f>AD13</f>
        <v>Indicator</v>
      </c>
      <c r="BU14" s="21" t="str">
        <f>AF13</f>
        <v>Indicator</v>
      </c>
      <c r="BV14" s="30" t="str">
        <f>IF(F14="","",F14)</f>
        <v>Indicator to fit (referenced)</v>
      </c>
      <c r="BW14" s="61" t="str">
        <f>P13</f>
        <v>2,6-DHB/ppm</v>
      </c>
      <c r="BX14" s="61" t="str">
        <f>R13</f>
        <v>1,2,4-triazole/ppm</v>
      </c>
      <c r="BY14" s="61" t="str">
        <f>T13</f>
        <v>DMG CH2</v>
      </c>
      <c r="BZ14" s="61" t="str">
        <f>V13</f>
        <v>Indicator</v>
      </c>
      <c r="CA14" s="61" t="str">
        <f>X13</f>
        <v>Indicator</v>
      </c>
      <c r="CB14" s="61" t="str">
        <f>Z13</f>
        <v>Indicator</v>
      </c>
      <c r="CC14" s="61" t="str">
        <f>AB13</f>
        <v>Indicator</v>
      </c>
      <c r="CD14" s="61" t="str">
        <f>AD13</f>
        <v>Indicator</v>
      </c>
      <c r="CE14" s="61" t="str">
        <f>AF13</f>
        <v>Indicator</v>
      </c>
      <c r="CF14" s="30" t="str">
        <f>IF(F14="","",F14)</f>
        <v>Indicator to fit (referenced)</v>
      </c>
      <c r="CG14" s="59" t="str">
        <f>P13</f>
        <v>2,6-DHB/ppm</v>
      </c>
      <c r="CH14" s="59" t="str">
        <f>R13</f>
        <v>1,2,4-triazole/ppm</v>
      </c>
      <c r="CI14" s="59" t="str">
        <f>T13</f>
        <v>DMG CH2</v>
      </c>
      <c r="CJ14" s="59" t="str">
        <f>V13</f>
        <v>Indicator</v>
      </c>
      <c r="CK14" s="59" t="str">
        <f>X13</f>
        <v>Indicator</v>
      </c>
      <c r="CL14" s="59" t="str">
        <f>Z13</f>
        <v>Indicator</v>
      </c>
      <c r="CM14" s="59" t="str">
        <f>AB13</f>
        <v>Indicator</v>
      </c>
      <c r="CN14" s="59" t="str">
        <f>AD13</f>
        <v>Indicator</v>
      </c>
      <c r="CO14" s="59" t="str">
        <f>AF13</f>
        <v>Indicator</v>
      </c>
      <c r="CP14" s="30" t="str">
        <f>IF(F14="","",F14)</f>
        <v>Indicator to fit (referenced)</v>
      </c>
      <c r="CQ14"/>
      <c r="CR14"/>
      <c r="CS14"/>
      <c r="CT14"/>
      <c r="CU14"/>
      <c r="CV14" s="31" t="s">
        <v>126</v>
      </c>
      <c r="CW14" s="31">
        <f ca="1">MAX(CV15:CV100)</f>
        <v>43</v>
      </c>
      <c r="CX14" s="31"/>
      <c r="CY14"/>
      <c r="CZ14"/>
      <c r="DA14"/>
      <c r="DB14"/>
      <c r="DC14"/>
      <c r="DD14"/>
      <c r="DE14" t="s">
        <v>127</v>
      </c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 s="60" t="str">
        <f>P13</f>
        <v>2,6-DHB/ppm</v>
      </c>
      <c r="DV14" s="32" t="str">
        <f>R13</f>
        <v>1,2,4-triazole/ppm</v>
      </c>
      <c r="DW14" s="32" t="str">
        <f>T13</f>
        <v>DMG CH2</v>
      </c>
      <c r="DX14" s="32" t="str">
        <f>V13</f>
        <v>Indicator</v>
      </c>
      <c r="DY14" s="32" t="str">
        <f>X13</f>
        <v>Indicator</v>
      </c>
      <c r="DZ14" s="32" t="str">
        <f>Z13</f>
        <v>Indicator</v>
      </c>
      <c r="EA14" s="32" t="str">
        <f>AB13</f>
        <v>Indicator</v>
      </c>
      <c r="EB14" s="32" t="str">
        <f>AD13</f>
        <v>Indicator</v>
      </c>
      <c r="EC14" s="32" t="str">
        <f>AF13</f>
        <v>Indicator</v>
      </c>
    </row>
    <row r="15" spans="1:133" s="7" customFormat="1">
      <c r="B15" s="7">
        <v>1</v>
      </c>
      <c r="C15" s="7">
        <f t="shared" ref="C15:C78" si="0">(B15-($C$10/2)-0.5)*$C$9/$C$10+$C$11</f>
        <v>5.234375</v>
      </c>
      <c r="D15" s="8">
        <v>4.2016799999999996</v>
      </c>
      <c r="E15" s="8"/>
      <c r="F15" s="7">
        <f>D15-AH15</f>
        <v>4.2016799999999996</v>
      </c>
      <c r="G15" s="7" t="str">
        <f t="shared" ref="G15:G78" si="1">IF(H15="","",(G$8+G$9*10^(H15-(G$7-G$11*LOG10(M15))))/(1+10^(H15-(G$7-G$11*LOG10(M15)))))</f>
        <v/>
      </c>
      <c r="H15" s="7" t="str">
        <f t="shared" ref="H15:H52" si="2">IF(B15&lt;$C$7,"",IF(B15&gt;$C$8,"",IF(SUM(BW15:CE15)&gt;0,(1/(SUM(BM15:BV15)))*SUM(BW15:CF15),"")))</f>
        <v/>
      </c>
      <c r="I15" s="7" t="str">
        <f t="shared" ref="I15:I20" si="3">IF(B15&lt;$C$7,"",IF(B15&gt;$C$8,"",IF(SUM(BW15:CE15)&gt;0,(1/(SUM(BM15:BV15)))*SUM(CG15:CP15),"")))</f>
        <v/>
      </c>
      <c r="J15" s="7" t="str">
        <f t="shared" ref="J15:J20" si="4">IF(B15&lt;$C$7,"",IF(B15&gt;$C$8,"",IF(SUM(BW15:CE15)&gt;0,(1/(SUM(BM15:BU15)))*SUM(BW15:CE15),"")))</f>
        <v/>
      </c>
      <c r="K15" s="7" t="str">
        <f t="shared" ref="K15:K20" si="5">IF(B15&lt;$C$7,"",IF(B15&gt;$C$8,"",IF(SUM(BW15:CE15)&gt;0,(1/(SUM(BM15:BU15)))*SUM(CG15:CO15),"")))</f>
        <v/>
      </c>
      <c r="L15" s="7">
        <f t="shared" ref="L15:L78" si="6">$O$11+SUM(DU15:EC15)</f>
        <v>4.5695319216569032E-2</v>
      </c>
      <c r="M15" s="7">
        <f t="shared" ref="M15:M78" si="7">10^(-$F$2*SQRT(L15)/(1+$F$3*SQRT(L15)))</f>
        <v>0.82762883404237975</v>
      </c>
      <c r="N15" s="7">
        <v>0</v>
      </c>
      <c r="P15" s="7">
        <v>-100</v>
      </c>
      <c r="R15" s="7">
        <v>0</v>
      </c>
      <c r="T15" s="7">
        <v>3.7626499999999998</v>
      </c>
      <c r="AH15" s="7">
        <f t="shared" ref="AH15:AH78" si="8">N15-$C$6</f>
        <v>0</v>
      </c>
      <c r="AI15" s="7">
        <f t="shared" ref="AI15:AI78" si="9">N15-$AH15</f>
        <v>0</v>
      </c>
      <c r="AJ15" s="7">
        <f t="shared" ref="AJ15:AJ78" si="10">P15-$AH15</f>
        <v>-100</v>
      </c>
      <c r="AK15" s="7">
        <f t="shared" ref="AK15:AK78" si="11">R15-$AH15</f>
        <v>0</v>
      </c>
      <c r="AL15" s="7">
        <f t="shared" ref="AL15:AL78" si="12">T15-$AH15</f>
        <v>3.7626499999999998</v>
      </c>
      <c r="AM15" s="7">
        <f t="shared" ref="AM15:AM78" si="13">V15-$AH15</f>
        <v>0</v>
      </c>
      <c r="AN15" s="7">
        <f t="shared" ref="AN15:AN78" si="14">X15-$AH15</f>
        <v>0</v>
      </c>
      <c r="AO15" s="7">
        <f t="shared" ref="AO15:AO78" si="15">Z15-$AH15</f>
        <v>0</v>
      </c>
      <c r="AP15" s="7">
        <f t="shared" ref="AP15:AP78" si="16">AB15-$AH15</f>
        <v>0</v>
      </c>
      <c r="AQ15" s="7">
        <f t="shared" ref="AQ15:AQ78" si="17">AD15-$AH15</f>
        <v>0</v>
      </c>
      <c r="AR15" s="7">
        <f t="shared" ref="AR15:AR78" si="18">AF15-$AH15</f>
        <v>0</v>
      </c>
      <c r="AS15" s="7" t="str">
        <f t="shared" ref="AS15:BA43" si="19">IF(AJ15&lt;AJ$6+$C$3,"",IF(AJ15&gt;AJ$5-$C$3,"",AJ$4-AJ$8*LOG10($M15)+LOG10((AJ$5-AJ15)/(AJ15-AJ$6))))</f>
        <v/>
      </c>
      <c r="AT15" s="7" t="str">
        <f t="shared" si="19"/>
        <v/>
      </c>
      <c r="AU15" s="7">
        <f t="shared" si="19"/>
        <v>2.8072028632015527</v>
      </c>
      <c r="AV15" s="7" t="str">
        <f t="shared" si="19"/>
        <v/>
      </c>
      <c r="AW15" s="7" t="str">
        <f t="shared" si="19"/>
        <v/>
      </c>
      <c r="AX15" s="7" t="str">
        <f t="shared" si="19"/>
        <v/>
      </c>
      <c r="AY15" s="7" t="str">
        <f t="shared" si="19"/>
        <v/>
      </c>
      <c r="AZ15" s="7" t="str">
        <f t="shared" si="19"/>
        <v/>
      </c>
      <c r="BA15" s="7" t="str">
        <f t="shared" si="19"/>
        <v/>
      </c>
      <c r="BB15" s="30" t="str">
        <f>IF(F15&lt;G$9+$C$3,"",IF(F15&gt;G$8-$C$3,"",G$7-G$11*LOG10($M15)+LOG10((G$8-F15)/(F15-G$9))))</f>
        <v/>
      </c>
      <c r="BC15" s="7" t="str">
        <f t="shared" ref="BC15:BK43" si="20">IF(AS15="","",SQRT(AJ$3^2+($C$3/(2.303*(AJ15-AJ$5)))^2+($C$3/(2.303*(AJ$6-AJ15)))^2+($C$2*(AJ$6-AJ$5)/(2.303*(AJ15-AJ$5)*(AJ$6-AJ15)))^2))</f>
        <v/>
      </c>
      <c r="BD15" s="7" t="str">
        <f t="shared" si="20"/>
        <v/>
      </c>
      <c r="BE15" s="7">
        <f t="shared" si="20"/>
        <v>0.42401800880399254</v>
      </c>
      <c r="BF15" s="7" t="str">
        <f t="shared" si="20"/>
        <v/>
      </c>
      <c r="BG15" s="7" t="str">
        <f t="shared" si="20"/>
        <v/>
      </c>
      <c r="BH15" s="7" t="str">
        <f t="shared" si="20"/>
        <v/>
      </c>
      <c r="BI15" s="7" t="str">
        <f t="shared" si="20"/>
        <v/>
      </c>
      <c r="BJ15" s="7" t="str">
        <f t="shared" si="20"/>
        <v/>
      </c>
      <c r="BK15" s="7" t="str">
        <f t="shared" si="20"/>
        <v/>
      </c>
      <c r="BL15" s="30" t="str">
        <f>IF(BB15="","",SQRT((AVERAGE(AJ$3:AR$3))^2+($C$3/(2.303*(F15-G$8)))^2+($C$3/(2.303*(G$9-F15)))^2+($C$2*(G$9-G$8)/(2.303*(F15-G$8)*(G$9-F15)))^2))</f>
        <v/>
      </c>
      <c r="BM15" s="7" t="str">
        <f t="shared" ref="BM15:BU43" si="21">IF(BC15="","",IF(SQRT((BC15^2)-(AJ$3^2))&gt;$C$1,"",SQRT(((AJ$6-AJ15)*(AJ15-AJ$5)/(AJ$5-AJ$6))^2)))</f>
        <v/>
      </c>
      <c r="BN15" s="7" t="str">
        <f t="shared" si="21"/>
        <v/>
      </c>
      <c r="BO15" s="7">
        <f t="shared" si="21"/>
        <v>8.1986140430801796E-2</v>
      </c>
      <c r="BP15" s="7" t="str">
        <f t="shared" si="21"/>
        <v/>
      </c>
      <c r="BQ15" s="7" t="str">
        <f t="shared" si="21"/>
        <v/>
      </c>
      <c r="BR15" s="7" t="str">
        <f t="shared" si="21"/>
        <v/>
      </c>
      <c r="BS15" s="7" t="str">
        <f t="shared" si="21"/>
        <v/>
      </c>
      <c r="BT15" s="7" t="str">
        <f t="shared" si="21"/>
        <v/>
      </c>
      <c r="BU15" s="7" t="str">
        <f t="shared" si="21"/>
        <v/>
      </c>
      <c r="BV15" s="30" t="str">
        <f t="shared" ref="BV15:BV78" si="22">IF(BB15="","",IF(SQRT(BL15^2-(AVERAGE(AJ$3:AR$3))^2)&gt;$G$5,"",(SQRT(((G$9-F15)*(F15-G$8)/(G$8-G$9))^2))))</f>
        <v/>
      </c>
      <c r="BW15" s="7" t="str">
        <f t="shared" ref="BW15:CF40" si="23">IF(BM15="","",AS15*BM15)</f>
        <v/>
      </c>
      <c r="BX15" s="7" t="str">
        <f t="shared" si="23"/>
        <v/>
      </c>
      <c r="BY15" s="7">
        <f t="shared" si="23"/>
        <v>0.23015172816019139</v>
      </c>
      <c r="BZ15" s="7" t="str">
        <f t="shared" si="23"/>
        <v/>
      </c>
      <c r="CA15" s="7" t="str">
        <f t="shared" si="23"/>
        <v/>
      </c>
      <c r="CB15" s="7" t="str">
        <f t="shared" si="23"/>
        <v/>
      </c>
      <c r="CC15" s="7" t="str">
        <f t="shared" si="23"/>
        <v/>
      </c>
      <c r="CD15" s="7" t="str">
        <f t="shared" si="23"/>
        <v/>
      </c>
      <c r="CE15" s="7" t="str">
        <f t="shared" si="23"/>
        <v/>
      </c>
      <c r="CF15" s="30" t="str">
        <f>IF(BV15="","",BB15*BV15)</f>
        <v/>
      </c>
      <c r="CG15" s="7" t="str">
        <f t="shared" ref="CG15:CP40" si="24">IF(BM15="","",BC15*BM15)</f>
        <v/>
      </c>
      <c r="CH15" s="7" t="str">
        <f t="shared" si="24"/>
        <v/>
      </c>
      <c r="CI15" s="7">
        <f t="shared" si="24"/>
        <v>3.4763600014993082E-2</v>
      </c>
      <c r="CJ15" s="7" t="str">
        <f t="shared" si="24"/>
        <v/>
      </c>
      <c r="CK15" s="7" t="str">
        <f t="shared" si="24"/>
        <v/>
      </c>
      <c r="CL15" s="7" t="str">
        <f t="shared" si="24"/>
        <v/>
      </c>
      <c r="CM15" s="7" t="str">
        <f t="shared" si="24"/>
        <v/>
      </c>
      <c r="CN15" s="7" t="str">
        <f t="shared" si="24"/>
        <v/>
      </c>
      <c r="CO15" s="7" t="str">
        <f t="shared" si="24"/>
        <v/>
      </c>
      <c r="CP15" s="30" t="str">
        <f t="shared" si="24"/>
        <v/>
      </c>
      <c r="CV15" s="31" t="str">
        <f>IF(J15="","",IF(B15&gt;$C$8,"",IF(B15&lt;$C$7,"",ROW(J15))))</f>
        <v/>
      </c>
      <c r="CW15" s="31"/>
      <c r="CX15" s="31"/>
      <c r="DE15" s="7" t="str">
        <f>IF(J15="","",IF(BV15="","",SQRT((SQRT((BB15-J15)^2))^2)))</f>
        <v/>
      </c>
      <c r="DU15" s="60" t="str">
        <f>IF(AJ15&lt;$AJ$6,"",IF(AJ15&gt;$AJ$5,"",(10^-$AJ$4)*(AJ15-$AJ$6)/($AJ$5-AJ15)))</f>
        <v/>
      </c>
      <c r="DV15" s="7" t="str">
        <f>IF(AK$8&lt;1,"",IF(AK15&lt;AK$6,"",IF(AK15&gt;AK$5,AK$7,AK$7*(AK15-AK$6)/(AK$5-AK$6))))</f>
        <v/>
      </c>
      <c r="DW15" s="7">
        <f t="shared" ref="DW15:EC30" si="25">IF(AL$8&lt;1,"",IF(AL15&lt;AL$6,"",IF(AL15&gt;AL$5,AL$7,AL$7*(AL15-AL$6)/(AL$5-AL$6))))</f>
        <v>6.9531921656903594E-4</v>
      </c>
      <c r="DX15" s="7" t="str">
        <f t="shared" si="25"/>
        <v/>
      </c>
      <c r="DY15" s="7" t="str">
        <f t="shared" si="25"/>
        <v/>
      </c>
      <c r="DZ15" s="7" t="str">
        <f t="shared" si="25"/>
        <v/>
      </c>
      <c r="EA15" s="7" t="str">
        <f t="shared" si="25"/>
        <v/>
      </c>
      <c r="EB15" s="7" t="str">
        <f t="shared" si="25"/>
        <v/>
      </c>
      <c r="EC15" s="7" t="str">
        <f t="shared" si="25"/>
        <v/>
      </c>
    </row>
    <row r="16" spans="1:133" s="7" customFormat="1">
      <c r="B16" s="7">
        <v>2</v>
      </c>
      <c r="C16" s="7">
        <f t="shared" si="0"/>
        <v>5.703125</v>
      </c>
      <c r="D16" s="8">
        <v>4.0301799999999997</v>
      </c>
      <c r="E16" s="8"/>
      <c r="F16" s="7">
        <f t="shared" ref="F16:F46" si="26">D16-AH16</f>
        <v>4.0301799999999997</v>
      </c>
      <c r="G16" s="7" t="str">
        <f t="shared" si="1"/>
        <v/>
      </c>
      <c r="H16" s="7" t="str">
        <f t="shared" si="2"/>
        <v/>
      </c>
      <c r="I16" s="7" t="str">
        <f t="shared" si="3"/>
        <v/>
      </c>
      <c r="J16" s="7" t="str">
        <f t="shared" si="4"/>
        <v/>
      </c>
      <c r="K16" s="7" t="str">
        <f t="shared" si="5"/>
        <v/>
      </c>
      <c r="L16" s="7">
        <f t="shared" si="6"/>
        <v>4.653531218801777E-2</v>
      </c>
      <c r="M16" s="7">
        <f t="shared" si="7"/>
        <v>0.82689821910800121</v>
      </c>
      <c r="N16" s="7">
        <v>0</v>
      </c>
      <c r="P16" s="7">
        <v>-100</v>
      </c>
      <c r="R16" s="7">
        <v>0</v>
      </c>
      <c r="T16" s="7">
        <v>3.9144800000000002</v>
      </c>
      <c r="AH16" s="7">
        <f t="shared" si="8"/>
        <v>0</v>
      </c>
      <c r="AI16" s="7">
        <f t="shared" si="9"/>
        <v>0</v>
      </c>
      <c r="AJ16" s="7">
        <f t="shared" si="10"/>
        <v>-100</v>
      </c>
      <c r="AK16" s="7">
        <f t="shared" si="11"/>
        <v>0</v>
      </c>
      <c r="AL16" s="7">
        <f t="shared" si="12"/>
        <v>3.9144800000000002</v>
      </c>
      <c r="AM16" s="7">
        <f t="shared" si="13"/>
        <v>0</v>
      </c>
      <c r="AN16" s="7">
        <f t="shared" si="14"/>
        <v>0</v>
      </c>
      <c r="AO16" s="7">
        <f t="shared" si="15"/>
        <v>0</v>
      </c>
      <c r="AP16" s="7">
        <f t="shared" si="16"/>
        <v>0</v>
      </c>
      <c r="AQ16" s="7">
        <f t="shared" si="17"/>
        <v>0</v>
      </c>
      <c r="AR16" s="7">
        <f t="shared" si="18"/>
        <v>0</v>
      </c>
      <c r="AS16" s="7" t="str">
        <f t="shared" si="19"/>
        <v/>
      </c>
      <c r="AT16" s="7" t="str">
        <f t="shared" si="19"/>
        <v/>
      </c>
      <c r="AU16" s="7">
        <f t="shared" si="19"/>
        <v>2.0152309700511042</v>
      </c>
      <c r="AV16" s="7" t="str">
        <f t="shared" si="19"/>
        <v/>
      </c>
      <c r="AW16" s="7" t="str">
        <f t="shared" si="19"/>
        <v/>
      </c>
      <c r="AX16" s="7" t="str">
        <f t="shared" si="19"/>
        <v/>
      </c>
      <c r="AY16" s="7" t="str">
        <f t="shared" si="19"/>
        <v/>
      </c>
      <c r="AZ16" s="7" t="str">
        <f t="shared" si="19"/>
        <v/>
      </c>
      <c r="BA16" s="7" t="str">
        <f t="shared" si="19"/>
        <v/>
      </c>
      <c r="BB16" s="30">
        <f t="shared" ref="BB16:BB46" si="27">IF(F16&lt;G$9+$C$3,"",IF(F16&gt;G$8-$C$3,"",G$7-G$11*LOG10($M16)+LOG10((G$8-F16)/(F16-G$9))))</f>
        <v>4.2760839291949617</v>
      </c>
      <c r="BC16" s="7" t="str">
        <f t="shared" si="20"/>
        <v/>
      </c>
      <c r="BD16" s="7" t="str">
        <f t="shared" si="20"/>
        <v/>
      </c>
      <c r="BE16" s="7">
        <f t="shared" si="20"/>
        <v>0.42444639781733395</v>
      </c>
      <c r="BF16" s="7" t="str">
        <f t="shared" si="20"/>
        <v/>
      </c>
      <c r="BG16" s="7" t="str">
        <f t="shared" si="20"/>
        <v/>
      </c>
      <c r="BH16" s="7" t="str">
        <f t="shared" si="20"/>
        <v/>
      </c>
      <c r="BI16" s="7" t="str">
        <f t="shared" si="20"/>
        <v/>
      </c>
      <c r="BJ16" s="7" t="str">
        <f t="shared" si="20"/>
        <v/>
      </c>
      <c r="BK16" s="7" t="str">
        <f t="shared" si="20"/>
        <v/>
      </c>
      <c r="BL16" s="30">
        <f t="shared" ref="BL16:BL78" ca="1" si="28">IF(BB16="","",SQRT((AVERAGE(AJ$3:AR$3))^2+($C$3/(2.303*(F16-G$8)))^2+($C$3/(2.303*(G$9-F16)))^2+($C$2*(G$9-G$8)/(2.303*(F16-G$8)*(G$9-F16)))^2))</f>
        <v>0.41162409458481242</v>
      </c>
      <c r="BM16" s="7" t="str">
        <f t="shared" si="21"/>
        <v/>
      </c>
      <c r="BN16" s="7" t="str">
        <f t="shared" si="21"/>
        <v/>
      </c>
      <c r="BO16" s="7">
        <f t="shared" si="21"/>
        <v>6.4477757351594361E-2</v>
      </c>
      <c r="BP16" s="7" t="str">
        <f t="shared" si="21"/>
        <v/>
      </c>
      <c r="BQ16" s="7" t="str">
        <f t="shared" si="21"/>
        <v/>
      </c>
      <c r="BR16" s="7" t="str">
        <f t="shared" si="21"/>
        <v/>
      </c>
      <c r="BS16" s="7" t="str">
        <f t="shared" si="21"/>
        <v/>
      </c>
      <c r="BT16" s="7" t="str">
        <f t="shared" si="21"/>
        <v/>
      </c>
      <c r="BU16" s="7" t="str">
        <f t="shared" si="21"/>
        <v/>
      </c>
      <c r="BV16" s="30">
        <f t="shared" ca="1" si="22"/>
        <v>7.6797231410411851E-2</v>
      </c>
      <c r="BW16" s="7" t="str">
        <f t="shared" si="23"/>
        <v/>
      </c>
      <c r="BX16" s="7" t="str">
        <f t="shared" si="23"/>
        <v/>
      </c>
      <c r="BY16" s="7">
        <f t="shared" si="23"/>
        <v>0.12993757349437321</v>
      </c>
      <c r="BZ16" s="7" t="str">
        <f t="shared" si="23"/>
        <v/>
      </c>
      <c r="CA16" s="7" t="str">
        <f t="shared" si="23"/>
        <v/>
      </c>
      <c r="CB16" s="7" t="str">
        <f t="shared" si="23"/>
        <v/>
      </c>
      <c r="CC16" s="7" t="str">
        <f t="shared" si="23"/>
        <v/>
      </c>
      <c r="CD16" s="7" t="str">
        <f t="shared" si="23"/>
        <v/>
      </c>
      <c r="CE16" s="7" t="str">
        <f t="shared" si="23"/>
        <v/>
      </c>
      <c r="CF16" s="30">
        <f t="shared" ca="1" si="23"/>
        <v>0.32839140704072867</v>
      </c>
      <c r="CG16" s="7" t="str">
        <f t="shared" si="24"/>
        <v/>
      </c>
      <c r="CH16" s="7" t="str">
        <f t="shared" si="24"/>
        <v/>
      </c>
      <c r="CI16" s="7">
        <f t="shared" si="24"/>
        <v>2.7367351847224348E-2</v>
      </c>
      <c r="CJ16" s="7" t="str">
        <f t="shared" si="24"/>
        <v/>
      </c>
      <c r="CK16" s="7" t="str">
        <f t="shared" si="24"/>
        <v/>
      </c>
      <c r="CL16" s="7" t="str">
        <f t="shared" si="24"/>
        <v/>
      </c>
      <c r="CM16" s="7" t="str">
        <f t="shared" si="24"/>
        <v/>
      </c>
      <c r="CN16" s="7" t="str">
        <f t="shared" si="24"/>
        <v/>
      </c>
      <c r="CO16" s="7" t="str">
        <f t="shared" si="24"/>
        <v/>
      </c>
      <c r="CP16" s="30">
        <f t="shared" ca="1" si="24"/>
        <v>3.1611590845931098E-2</v>
      </c>
      <c r="CV16" s="31" t="str">
        <f t="shared" ref="CV16:CV79" si="29">IF(J16="","",IF(B16&gt;$C$8,"",IF(B16&lt;$C$7,"",ROW(J16))))</f>
        <v/>
      </c>
      <c r="CW16" s="31"/>
      <c r="CX16" s="31"/>
      <c r="DE16" s="7" t="str">
        <f t="shared" ref="DE16:DE46" si="30">IF(J16="","",IF(BV16="","",SQRT((SQRT((BB16-J16)^2))^2)))</f>
        <v/>
      </c>
      <c r="DU16" s="60" t="str">
        <f t="shared" ref="DU16:DU46" si="31">IF(AJ15&lt;$AJ$6,"",IF(AJ15&gt;$AJ$5,"",(10^-$AJ$4)*(AJ15-$AJ$6)/($AJ$5-AJ15)))</f>
        <v/>
      </c>
      <c r="DV16" s="7" t="str">
        <f t="shared" ref="DV16:EC57" si="32">IF(AK$8&lt;1,"",IF(AK16&lt;AK$6,"",IF(AK16&gt;AK$5,AK$7,AK$7*(AK16-AK$6)/(AK$5-AK$6))))</f>
        <v/>
      </c>
      <c r="DW16" s="7">
        <f t="shared" si="25"/>
        <v>1.5353121880177705E-3</v>
      </c>
      <c r="DX16" s="7" t="str">
        <f t="shared" si="25"/>
        <v/>
      </c>
      <c r="DY16" s="7" t="str">
        <f t="shared" si="25"/>
        <v/>
      </c>
      <c r="DZ16" s="7" t="str">
        <f t="shared" si="25"/>
        <v/>
      </c>
      <c r="EA16" s="7" t="str">
        <f t="shared" si="25"/>
        <v/>
      </c>
      <c r="EB16" s="7" t="str">
        <f t="shared" si="25"/>
        <v/>
      </c>
      <c r="EC16" s="7" t="str">
        <f t="shared" si="25"/>
        <v/>
      </c>
    </row>
    <row r="17" spans="1:164" s="7" customFormat="1">
      <c r="B17" s="7">
        <v>3</v>
      </c>
      <c r="C17" s="7">
        <f t="shared" si="0"/>
        <v>6.171875</v>
      </c>
      <c r="D17" s="8">
        <v>3.9479500000000001</v>
      </c>
      <c r="E17" s="8"/>
      <c r="F17" s="7">
        <f t="shared" si="26"/>
        <v>3.9479500000000001</v>
      </c>
      <c r="G17" s="7" t="str">
        <f t="shared" si="1"/>
        <v/>
      </c>
      <c r="H17" s="7" t="str">
        <f t="shared" si="2"/>
        <v/>
      </c>
      <c r="I17" s="7" t="str">
        <f t="shared" si="3"/>
        <v/>
      </c>
      <c r="J17" s="7" t="str">
        <f t="shared" si="4"/>
        <v/>
      </c>
      <c r="K17" s="7" t="str">
        <f t="shared" si="5"/>
        <v/>
      </c>
      <c r="L17" s="7">
        <f t="shared" si="6"/>
        <v>4.5373496183247736E-2</v>
      </c>
      <c r="M17" s="7">
        <f t="shared" si="7"/>
        <v>0.82791244659262386</v>
      </c>
      <c r="N17" s="7">
        <v>0</v>
      </c>
      <c r="P17" s="7">
        <v>-100</v>
      </c>
      <c r="R17" s="7">
        <v>0</v>
      </c>
      <c r="T17" s="7">
        <v>3.7044800000000002</v>
      </c>
      <c r="AH17" s="7">
        <f t="shared" si="8"/>
        <v>0</v>
      </c>
      <c r="AI17" s="7">
        <f t="shared" si="9"/>
        <v>0</v>
      </c>
      <c r="AJ17" s="7">
        <f t="shared" si="10"/>
        <v>-100</v>
      </c>
      <c r="AK17" s="7">
        <f t="shared" si="11"/>
        <v>0</v>
      </c>
      <c r="AL17" s="7">
        <f t="shared" si="12"/>
        <v>3.7044800000000002</v>
      </c>
      <c r="AM17" s="7">
        <f t="shared" si="13"/>
        <v>0</v>
      </c>
      <c r="AN17" s="7">
        <f t="shared" si="14"/>
        <v>0</v>
      </c>
      <c r="AO17" s="7">
        <f t="shared" si="15"/>
        <v>0</v>
      </c>
      <c r="AP17" s="7">
        <f t="shared" si="16"/>
        <v>0</v>
      </c>
      <c r="AQ17" s="7">
        <f t="shared" si="17"/>
        <v>0</v>
      </c>
      <c r="AR17" s="7">
        <f t="shared" si="18"/>
        <v>0</v>
      </c>
      <c r="AS17" s="7" t="str">
        <f t="shared" si="19"/>
        <v/>
      </c>
      <c r="AT17" s="7" t="str">
        <f t="shared" si="19"/>
        <v/>
      </c>
      <c r="AU17" s="7">
        <f t="shared" si="19"/>
        <v>3.1727029493380305</v>
      </c>
      <c r="AV17" s="7" t="str">
        <f t="shared" si="19"/>
        <v/>
      </c>
      <c r="AW17" s="7" t="str">
        <f t="shared" si="19"/>
        <v/>
      </c>
      <c r="AX17" s="7" t="str">
        <f t="shared" si="19"/>
        <v/>
      </c>
      <c r="AY17" s="7" t="str">
        <f t="shared" si="19"/>
        <v/>
      </c>
      <c r="AZ17" s="7" t="str">
        <f t="shared" si="19"/>
        <v/>
      </c>
      <c r="BA17" s="7" t="str">
        <f t="shared" si="19"/>
        <v/>
      </c>
      <c r="BB17" s="30">
        <f t="shared" si="27"/>
        <v>4.7674590514013619</v>
      </c>
      <c r="BC17" s="7" t="str">
        <f t="shared" si="20"/>
        <v/>
      </c>
      <c r="BD17" s="7" t="str">
        <f t="shared" si="20"/>
        <v/>
      </c>
      <c r="BE17" s="7">
        <f t="shared" si="20"/>
        <v>0.42488982325247587</v>
      </c>
      <c r="BF17" s="7" t="str">
        <f t="shared" si="20"/>
        <v/>
      </c>
      <c r="BG17" s="7" t="str">
        <f t="shared" si="20"/>
        <v/>
      </c>
      <c r="BH17" s="7" t="str">
        <f t="shared" si="20"/>
        <v/>
      </c>
      <c r="BI17" s="7" t="str">
        <f t="shared" si="20"/>
        <v/>
      </c>
      <c r="BJ17" s="7" t="str">
        <f t="shared" si="20"/>
        <v/>
      </c>
      <c r="BK17" s="7" t="str">
        <f t="shared" si="20"/>
        <v/>
      </c>
      <c r="BL17" s="30">
        <f t="shared" ca="1" si="28"/>
        <v>0.41204683150427784</v>
      </c>
      <c r="BM17" s="7" t="str">
        <f t="shared" si="21"/>
        <v/>
      </c>
      <c r="BN17" s="7" t="str">
        <f t="shared" si="21"/>
        <v/>
      </c>
      <c r="BO17" s="7">
        <f t="shared" si="21"/>
        <v>5.4902636334472885E-2</v>
      </c>
      <c r="BP17" s="7" t="str">
        <f t="shared" si="21"/>
        <v/>
      </c>
      <c r="BQ17" s="7" t="str">
        <f t="shared" si="21"/>
        <v/>
      </c>
      <c r="BR17" s="7" t="str">
        <f t="shared" si="21"/>
        <v/>
      </c>
      <c r="BS17" s="7" t="str">
        <f t="shared" si="21"/>
        <v/>
      </c>
      <c r="BT17" s="7" t="str">
        <f t="shared" si="21"/>
        <v/>
      </c>
      <c r="BU17" s="7" t="str">
        <f t="shared" si="21"/>
        <v/>
      </c>
      <c r="BV17" s="30">
        <f t="shared" ca="1" si="22"/>
        <v>6.2037130290966053E-2</v>
      </c>
      <c r="BW17" s="7" t="str">
        <f t="shared" si="23"/>
        <v/>
      </c>
      <c r="BX17" s="7" t="str">
        <f t="shared" si="23"/>
        <v/>
      </c>
      <c r="BY17" s="7">
        <f t="shared" si="23"/>
        <v>0.17418975622481545</v>
      </c>
      <c r="BZ17" s="7" t="str">
        <f t="shared" si="23"/>
        <v/>
      </c>
      <c r="CA17" s="7" t="str">
        <f t="shared" si="23"/>
        <v/>
      </c>
      <c r="CB17" s="7" t="str">
        <f t="shared" si="23"/>
        <v/>
      </c>
      <c r="CC17" s="7" t="str">
        <f t="shared" si="23"/>
        <v/>
      </c>
      <c r="CD17" s="7" t="str">
        <f t="shared" si="23"/>
        <v/>
      </c>
      <c r="CE17" s="7" t="str">
        <f t="shared" si="23"/>
        <v/>
      </c>
      <c r="CF17" s="30">
        <f t="shared" ca="1" si="23"/>
        <v>0.2957594783286317</v>
      </c>
      <c r="CG17" s="7" t="str">
        <f t="shared" si="24"/>
        <v/>
      </c>
      <c r="CH17" s="7" t="str">
        <f t="shared" si="24"/>
        <v/>
      </c>
      <c r="CI17" s="7">
        <f t="shared" si="24"/>
        <v>2.3327571448249144E-2</v>
      </c>
      <c r="CJ17" s="7" t="str">
        <f t="shared" si="24"/>
        <v/>
      </c>
      <c r="CK17" s="7" t="str">
        <f t="shared" si="24"/>
        <v/>
      </c>
      <c r="CL17" s="7" t="str">
        <f t="shared" si="24"/>
        <v/>
      </c>
      <c r="CM17" s="7" t="str">
        <f t="shared" si="24"/>
        <v/>
      </c>
      <c r="CN17" s="7" t="str">
        <f t="shared" si="24"/>
        <v/>
      </c>
      <c r="CO17" s="7" t="str">
        <f t="shared" si="24"/>
        <v/>
      </c>
      <c r="CP17" s="30">
        <f t="shared" ca="1" si="24"/>
        <v>2.556220297201062E-2</v>
      </c>
      <c r="CV17" s="31" t="str">
        <f t="shared" si="29"/>
        <v/>
      </c>
      <c r="CW17" s="31"/>
      <c r="CX17" s="31"/>
      <c r="DE17" s="7" t="str">
        <f t="shared" si="30"/>
        <v/>
      </c>
      <c r="DU17" s="60" t="str">
        <f t="shared" si="31"/>
        <v/>
      </c>
      <c r="DV17" s="7" t="str">
        <f t="shared" si="32"/>
        <v/>
      </c>
      <c r="DW17" s="7">
        <f t="shared" si="25"/>
        <v>3.7349618324773937E-4</v>
      </c>
      <c r="DX17" s="7" t="str">
        <f t="shared" si="25"/>
        <v/>
      </c>
      <c r="DY17" s="7" t="str">
        <f t="shared" si="25"/>
        <v/>
      </c>
      <c r="DZ17" s="7" t="str">
        <f t="shared" si="25"/>
        <v/>
      </c>
      <c r="EA17" s="7" t="str">
        <f t="shared" si="25"/>
        <v/>
      </c>
      <c r="EB17" s="7" t="str">
        <f t="shared" si="25"/>
        <v/>
      </c>
      <c r="EC17" s="7" t="str">
        <f t="shared" si="25"/>
        <v/>
      </c>
    </row>
    <row r="18" spans="1:164" s="7" customFormat="1">
      <c r="B18" s="7">
        <v>4</v>
      </c>
      <c r="C18" s="7">
        <f t="shared" si="0"/>
        <v>6.640625</v>
      </c>
      <c r="D18" s="8">
        <v>4.14663</v>
      </c>
      <c r="E18" s="8"/>
      <c r="F18" s="7">
        <f t="shared" si="26"/>
        <v>4.14663</v>
      </c>
      <c r="G18" s="7" t="str">
        <f t="shared" si="1"/>
        <v/>
      </c>
      <c r="H18" s="7" t="str">
        <f t="shared" si="2"/>
        <v/>
      </c>
      <c r="I18" s="7" t="str">
        <f t="shared" si="3"/>
        <v/>
      </c>
      <c r="J18" s="7" t="str">
        <f t="shared" si="4"/>
        <v/>
      </c>
      <c r="K18" s="7" t="str">
        <f t="shared" si="5"/>
        <v/>
      </c>
      <c r="L18" s="7">
        <f t="shared" si="6"/>
        <v>5.9024342984792227E-2</v>
      </c>
      <c r="M18" s="7">
        <f t="shared" si="7"/>
        <v>0.81742031191324149</v>
      </c>
      <c r="N18" s="7">
        <v>0</v>
      </c>
      <c r="P18" s="7">
        <v>6.3847849500000002</v>
      </c>
      <c r="R18" s="7">
        <v>8.8540700000000001</v>
      </c>
      <c r="T18" s="7">
        <v>3.87012</v>
      </c>
      <c r="AH18" s="7">
        <f t="shared" si="8"/>
        <v>0</v>
      </c>
      <c r="AI18" s="7">
        <f t="shared" si="9"/>
        <v>0</v>
      </c>
      <c r="AJ18" s="7">
        <f t="shared" si="10"/>
        <v>6.3847849500000002</v>
      </c>
      <c r="AK18" s="7">
        <f t="shared" si="11"/>
        <v>8.8540700000000001</v>
      </c>
      <c r="AL18" s="7">
        <f t="shared" si="12"/>
        <v>3.87012</v>
      </c>
      <c r="AM18" s="7">
        <f t="shared" si="13"/>
        <v>0</v>
      </c>
      <c r="AN18" s="7">
        <f t="shared" si="14"/>
        <v>0</v>
      </c>
      <c r="AO18" s="7">
        <f t="shared" si="15"/>
        <v>0</v>
      </c>
      <c r="AP18" s="7">
        <f t="shared" si="16"/>
        <v>0</v>
      </c>
      <c r="AQ18" s="7">
        <f t="shared" si="17"/>
        <v>0</v>
      </c>
      <c r="AR18" s="7">
        <f t="shared" si="18"/>
        <v>0</v>
      </c>
      <c r="AS18" s="7">
        <f t="shared" si="19"/>
        <v>2.2936186428138985</v>
      </c>
      <c r="AT18" s="7">
        <f t="shared" si="19"/>
        <v>2.1765755220882692</v>
      </c>
      <c r="AU18" s="7">
        <f t="shared" si="19"/>
        <v>2.280043705294621</v>
      </c>
      <c r="AV18" s="7" t="str">
        <f t="shared" si="19"/>
        <v/>
      </c>
      <c r="AW18" s="7" t="str">
        <f t="shared" si="19"/>
        <v/>
      </c>
      <c r="AX18" s="7" t="str">
        <f t="shared" si="19"/>
        <v/>
      </c>
      <c r="AY18" s="7" t="str">
        <f t="shared" si="19"/>
        <v/>
      </c>
      <c r="AZ18" s="7" t="str">
        <f t="shared" si="19"/>
        <v/>
      </c>
      <c r="BA18" s="7" t="str">
        <f t="shared" si="19"/>
        <v/>
      </c>
      <c r="BB18" s="30">
        <f t="shared" si="27"/>
        <v>3.289168309293216</v>
      </c>
      <c r="BC18" s="7">
        <f t="shared" si="20"/>
        <v>0.41936754962131156</v>
      </c>
      <c r="BD18" s="7">
        <f t="shared" ca="1" si="20"/>
        <v>0.41256108626616883</v>
      </c>
      <c r="BE18" s="7">
        <f t="shared" si="20"/>
        <v>0.42400517753545741</v>
      </c>
      <c r="BF18" s="7" t="str">
        <f t="shared" si="20"/>
        <v/>
      </c>
      <c r="BG18" s="7" t="str">
        <f t="shared" si="20"/>
        <v/>
      </c>
      <c r="BH18" s="7" t="str">
        <f t="shared" si="20"/>
        <v/>
      </c>
      <c r="BI18" s="7" t="str">
        <f t="shared" si="20"/>
        <v/>
      </c>
      <c r="BJ18" s="7" t="str">
        <f t="shared" si="20"/>
        <v/>
      </c>
      <c r="BK18" s="7" t="str">
        <f t="shared" si="20"/>
        <v/>
      </c>
      <c r="BL18" s="30">
        <f t="shared" ca="1" si="28"/>
        <v>0.42069577044478723</v>
      </c>
      <c r="BM18" s="7" t="str">
        <f t="shared" si="21"/>
        <v/>
      </c>
      <c r="BN18" s="7">
        <f t="shared" ca="1" si="21"/>
        <v>0.19094336092743366</v>
      </c>
      <c r="BO18" s="7">
        <f t="shared" si="21"/>
        <v>8.2780794851062434E-2</v>
      </c>
      <c r="BP18" s="7" t="str">
        <f t="shared" si="21"/>
        <v/>
      </c>
      <c r="BQ18" s="7" t="str">
        <f t="shared" si="21"/>
        <v/>
      </c>
      <c r="BR18" s="7" t="str">
        <f t="shared" si="21"/>
        <v/>
      </c>
      <c r="BS18" s="7" t="str">
        <f t="shared" si="21"/>
        <v/>
      </c>
      <c r="BT18" s="7" t="str">
        <f t="shared" si="21"/>
        <v/>
      </c>
      <c r="BU18" s="7" t="str">
        <f t="shared" si="21"/>
        <v/>
      </c>
      <c r="BV18" s="30">
        <f t="shared" ca="1" si="22"/>
        <v>2.2943215229566282E-2</v>
      </c>
      <c r="BW18" s="7" t="str">
        <f t="shared" si="23"/>
        <v/>
      </c>
      <c r="BX18" s="7">
        <f t="shared" ca="1" si="23"/>
        <v>0.41560264549991777</v>
      </c>
      <c r="BY18" s="7">
        <f t="shared" si="23"/>
        <v>0.18874383021945026</v>
      </c>
      <c r="BZ18" s="7" t="str">
        <f t="shared" si="23"/>
        <v/>
      </c>
      <c r="CA18" s="7" t="str">
        <f t="shared" si="23"/>
        <v/>
      </c>
      <c r="CB18" s="7" t="str">
        <f t="shared" si="23"/>
        <v/>
      </c>
      <c r="CC18" s="7" t="str">
        <f t="shared" si="23"/>
        <v/>
      </c>
      <c r="CD18" s="7" t="str">
        <f t="shared" si="23"/>
        <v/>
      </c>
      <c r="CE18" s="7" t="str">
        <f t="shared" si="23"/>
        <v/>
      </c>
      <c r="CF18" s="30">
        <f t="shared" ca="1" si="23"/>
        <v>7.5464096446382897E-2</v>
      </c>
      <c r="CG18" s="7" t="str">
        <f t="shared" si="24"/>
        <v/>
      </c>
      <c r="CH18" s="7">
        <f t="shared" ca="1" si="24"/>
        <v>7.8775800399535176E-2</v>
      </c>
      <c r="CI18" s="7">
        <f t="shared" si="24"/>
        <v>3.5099485617351003E-2</v>
      </c>
      <c r="CJ18" s="7" t="str">
        <f t="shared" si="24"/>
        <v/>
      </c>
      <c r="CK18" s="7" t="str">
        <f t="shared" si="24"/>
        <v/>
      </c>
      <c r="CL18" s="7" t="str">
        <f t="shared" si="24"/>
        <v/>
      </c>
      <c r="CM18" s="7" t="str">
        <f t="shared" si="24"/>
        <v/>
      </c>
      <c r="CN18" s="7" t="str">
        <f t="shared" si="24"/>
        <v/>
      </c>
      <c r="CO18" s="7" t="str">
        <f t="shared" si="24"/>
        <v/>
      </c>
      <c r="CP18" s="30">
        <f t="shared" ca="1" si="24"/>
        <v>9.6521136074829636E-3</v>
      </c>
      <c r="CV18" s="31" t="str">
        <f t="shared" si="29"/>
        <v/>
      </c>
      <c r="CW18" s="31"/>
      <c r="CX18" s="31"/>
      <c r="DE18" s="7" t="str">
        <f t="shared" si="30"/>
        <v/>
      </c>
      <c r="DU18" s="60" t="str">
        <f t="shared" si="31"/>
        <v/>
      </c>
      <c r="DV18" s="7">
        <f t="shared" si="32"/>
        <v>1.2734450596639212E-2</v>
      </c>
      <c r="DW18" s="7">
        <f t="shared" si="25"/>
        <v>1.2898923881530142E-3</v>
      </c>
      <c r="DX18" s="7" t="str">
        <f t="shared" si="25"/>
        <v/>
      </c>
      <c r="DY18" s="7" t="str">
        <f t="shared" si="25"/>
        <v/>
      </c>
      <c r="DZ18" s="7" t="str">
        <f t="shared" si="25"/>
        <v/>
      </c>
      <c r="EA18" s="7" t="str">
        <f t="shared" si="25"/>
        <v/>
      </c>
      <c r="EB18" s="7" t="str">
        <f t="shared" si="25"/>
        <v/>
      </c>
      <c r="EC18" s="7" t="str">
        <f t="shared" si="25"/>
        <v/>
      </c>
    </row>
    <row r="19" spans="1:164" s="7" customFormat="1">
      <c r="A19" s="62"/>
      <c r="B19" s="7">
        <v>5</v>
      </c>
      <c r="C19" s="7">
        <f t="shared" si="0"/>
        <v>7.109375</v>
      </c>
      <c r="D19" s="8">
        <v>4.1698500000000003</v>
      </c>
      <c r="E19" s="8"/>
      <c r="F19" s="7">
        <f t="shared" si="26"/>
        <v>4.1698500000000003</v>
      </c>
      <c r="G19" s="7" t="str">
        <f t="shared" si="1"/>
        <v/>
      </c>
      <c r="H19" s="7" t="str">
        <f t="shared" si="2"/>
        <v/>
      </c>
      <c r="I19" s="7" t="str">
        <f t="shared" si="3"/>
        <v/>
      </c>
      <c r="J19" s="7" t="str">
        <f t="shared" si="4"/>
        <v/>
      </c>
      <c r="K19" s="7" t="str">
        <f t="shared" si="5"/>
        <v/>
      </c>
      <c r="L19" s="7">
        <f t="shared" si="6"/>
        <v>6.3933699889471174E-2</v>
      </c>
      <c r="M19" s="7">
        <f t="shared" si="7"/>
        <v>0.81426599339764771</v>
      </c>
      <c r="N19" s="7">
        <v>0</v>
      </c>
      <c r="P19" s="7">
        <v>6.4075521069999999</v>
      </c>
      <c r="R19" s="7">
        <v>8.8810699999999994</v>
      </c>
      <c r="T19" s="7">
        <v>3.8877899999999999</v>
      </c>
      <c r="AH19" s="7">
        <f t="shared" si="8"/>
        <v>0</v>
      </c>
      <c r="AI19" s="7">
        <f t="shared" si="9"/>
        <v>0</v>
      </c>
      <c r="AJ19" s="7">
        <f t="shared" si="10"/>
        <v>6.4075521069999999</v>
      </c>
      <c r="AK19" s="7">
        <f t="shared" si="11"/>
        <v>8.8810699999999994</v>
      </c>
      <c r="AL19" s="7">
        <f t="shared" si="12"/>
        <v>3.8877899999999999</v>
      </c>
      <c r="AM19" s="7">
        <f t="shared" si="13"/>
        <v>0</v>
      </c>
      <c r="AN19" s="7">
        <f t="shared" si="14"/>
        <v>0</v>
      </c>
      <c r="AO19" s="7">
        <f t="shared" si="15"/>
        <v>0</v>
      </c>
      <c r="AP19" s="7">
        <f t="shared" si="16"/>
        <v>0</v>
      </c>
      <c r="AQ19" s="7">
        <f t="shared" si="17"/>
        <v>0</v>
      </c>
      <c r="AR19" s="7">
        <f t="shared" si="18"/>
        <v>0</v>
      </c>
      <c r="AS19" s="7">
        <f t="shared" si="19"/>
        <v>1.8234962239433845</v>
      </c>
      <c r="AT19" s="7">
        <f t="shared" si="19"/>
        <v>2.1155245318964915</v>
      </c>
      <c r="AU19" s="7">
        <f t="shared" si="19"/>
        <v>2.1856710006963089</v>
      </c>
      <c r="AV19" s="7" t="str">
        <f t="shared" si="19"/>
        <v/>
      </c>
      <c r="AW19" s="7" t="str">
        <f t="shared" si="19"/>
        <v/>
      </c>
      <c r="AX19" s="7" t="str">
        <f t="shared" si="19"/>
        <v/>
      </c>
      <c r="AY19" s="7" t="str">
        <f t="shared" si="19"/>
        <v/>
      </c>
      <c r="AZ19" s="7" t="str">
        <f t="shared" si="19"/>
        <v/>
      </c>
      <c r="BA19" s="7" t="str">
        <f t="shared" si="19"/>
        <v/>
      </c>
      <c r="BB19" s="30" t="str">
        <f t="shared" si="27"/>
        <v/>
      </c>
      <c r="BC19" s="7">
        <f t="shared" si="20"/>
        <v>0.40205940783816091</v>
      </c>
      <c r="BD19" s="7">
        <f t="shared" ca="1" si="20"/>
        <v>0.41257288690478205</v>
      </c>
      <c r="BE19" s="7">
        <f t="shared" si="20"/>
        <v>0.42411284528057575</v>
      </c>
      <c r="BF19" s="7" t="str">
        <f t="shared" si="20"/>
        <v/>
      </c>
      <c r="BG19" s="7" t="str">
        <f t="shared" si="20"/>
        <v/>
      </c>
      <c r="BH19" s="7" t="str">
        <f t="shared" si="20"/>
        <v/>
      </c>
      <c r="BI19" s="7" t="str">
        <f t="shared" si="20"/>
        <v/>
      </c>
      <c r="BJ19" s="7" t="str">
        <f t="shared" si="20"/>
        <v/>
      </c>
      <c r="BK19" s="7" t="str">
        <f t="shared" si="20"/>
        <v/>
      </c>
      <c r="BL19" s="30" t="str">
        <f t="shared" si="28"/>
        <v/>
      </c>
      <c r="BM19" s="7" t="str">
        <f t="shared" si="21"/>
        <v/>
      </c>
      <c r="BN19" s="7">
        <f t="shared" ca="1" si="21"/>
        <v>0.18267724073222166</v>
      </c>
      <c r="BO19" s="7">
        <f t="shared" si="21"/>
        <v>7.6794699844846964E-2</v>
      </c>
      <c r="BP19" s="7" t="str">
        <f t="shared" si="21"/>
        <v/>
      </c>
      <c r="BQ19" s="7" t="str">
        <f t="shared" si="21"/>
        <v/>
      </c>
      <c r="BR19" s="7" t="str">
        <f t="shared" si="21"/>
        <v/>
      </c>
      <c r="BS19" s="7" t="str">
        <f t="shared" si="21"/>
        <v/>
      </c>
      <c r="BT19" s="7" t="str">
        <f t="shared" si="21"/>
        <v/>
      </c>
      <c r="BU19" s="7" t="str">
        <f t="shared" si="21"/>
        <v/>
      </c>
      <c r="BV19" s="30" t="str">
        <f t="shared" si="22"/>
        <v/>
      </c>
      <c r="BW19" s="7" t="str">
        <f t="shared" si="23"/>
        <v/>
      </c>
      <c r="BX19" s="7">
        <f t="shared" ca="1" si="23"/>
        <v>0.3864581841881759</v>
      </c>
      <c r="BY19" s="7">
        <f t="shared" si="23"/>
        <v>0.16784794845805934</v>
      </c>
      <c r="BZ19" s="7" t="str">
        <f t="shared" si="23"/>
        <v/>
      </c>
      <c r="CA19" s="7" t="str">
        <f t="shared" si="23"/>
        <v/>
      </c>
      <c r="CB19" s="7" t="str">
        <f t="shared" si="23"/>
        <v/>
      </c>
      <c r="CC19" s="7" t="str">
        <f t="shared" si="23"/>
        <v/>
      </c>
      <c r="CD19" s="7" t="str">
        <f t="shared" si="23"/>
        <v/>
      </c>
      <c r="CE19" s="7" t="str">
        <f t="shared" si="23"/>
        <v/>
      </c>
      <c r="CF19" s="30" t="str">
        <f t="shared" si="23"/>
        <v/>
      </c>
      <c r="CG19" s="7" t="str">
        <f t="shared" si="24"/>
        <v/>
      </c>
      <c r="CH19" s="7">
        <f t="shared" ca="1" si="24"/>
        <v>7.536767658069253E-2</v>
      </c>
      <c r="CI19" s="7">
        <f t="shared" si="24"/>
        <v>3.2569618653665831E-2</v>
      </c>
      <c r="CJ19" s="7" t="str">
        <f t="shared" si="24"/>
        <v/>
      </c>
      <c r="CK19" s="7" t="str">
        <f t="shared" si="24"/>
        <v/>
      </c>
      <c r="CL19" s="7" t="str">
        <f t="shared" si="24"/>
        <v/>
      </c>
      <c r="CM19" s="7" t="str">
        <f t="shared" si="24"/>
        <v/>
      </c>
      <c r="CN19" s="7" t="str">
        <f t="shared" si="24"/>
        <v/>
      </c>
      <c r="CO19" s="7" t="str">
        <f t="shared" si="24"/>
        <v/>
      </c>
      <c r="CP19" s="30" t="str">
        <f t="shared" si="24"/>
        <v/>
      </c>
      <c r="CV19" s="31" t="str">
        <f t="shared" si="29"/>
        <v/>
      </c>
      <c r="CW19" s="31"/>
      <c r="CX19" s="31"/>
      <c r="DE19" s="7" t="str">
        <f t="shared" si="30"/>
        <v/>
      </c>
      <c r="DU19" s="60">
        <f t="shared" si="31"/>
        <v>4.1574475833882508E-3</v>
      </c>
      <c r="DV19" s="7">
        <f t="shared" si="32"/>
        <v>1.3388601399814265E-2</v>
      </c>
      <c r="DW19" s="7">
        <f t="shared" si="25"/>
        <v>1.3876509062686632E-3</v>
      </c>
      <c r="DX19" s="7" t="str">
        <f t="shared" si="25"/>
        <v/>
      </c>
      <c r="DY19" s="7" t="str">
        <f t="shared" si="25"/>
        <v/>
      </c>
      <c r="DZ19" s="7" t="str">
        <f t="shared" si="25"/>
        <v/>
      </c>
      <c r="EA19" s="7" t="str">
        <f t="shared" si="25"/>
        <v/>
      </c>
      <c r="EB19" s="7" t="str">
        <f t="shared" si="25"/>
        <v/>
      </c>
      <c r="EC19" s="7" t="str">
        <f t="shared" si="25"/>
        <v/>
      </c>
    </row>
    <row r="20" spans="1:164" s="7" customFormat="1">
      <c r="A20" s="62"/>
      <c r="B20" s="7">
        <v>6</v>
      </c>
      <c r="C20" s="7">
        <f t="shared" si="0"/>
        <v>7.578125</v>
      </c>
      <c r="D20" s="8">
        <v>4.1774800000000001</v>
      </c>
      <c r="E20" s="8"/>
      <c r="F20" s="7">
        <f t="shared" si="26"/>
        <v>4.1774800000000001</v>
      </c>
      <c r="G20" s="7" t="str">
        <f t="shared" si="1"/>
        <v/>
      </c>
      <c r="H20" s="7" t="str">
        <f t="shared" si="2"/>
        <v/>
      </c>
      <c r="I20" s="7" t="str">
        <f t="shared" si="3"/>
        <v/>
      </c>
      <c r="J20" s="7" t="str">
        <f t="shared" si="4"/>
        <v/>
      </c>
      <c r="K20" s="7" t="str">
        <f t="shared" si="5"/>
        <v/>
      </c>
      <c r="L20" s="7">
        <f t="shared" si="6"/>
        <v>7.212434281388197E-2</v>
      </c>
      <c r="M20" s="7">
        <f t="shared" si="7"/>
        <v>0.80954461060889515</v>
      </c>
      <c r="N20" s="14">
        <v>0</v>
      </c>
      <c r="P20" s="7">
        <v>6.397341086</v>
      </c>
      <c r="R20" s="7">
        <v>8.8824699999999996</v>
      </c>
      <c r="T20" s="7">
        <v>3.9037999999999999</v>
      </c>
      <c r="AH20" s="7">
        <f t="shared" si="8"/>
        <v>0</v>
      </c>
      <c r="AI20" s="7">
        <f t="shared" si="9"/>
        <v>0</v>
      </c>
      <c r="AJ20" s="7">
        <f t="shared" si="10"/>
        <v>6.397341086</v>
      </c>
      <c r="AK20" s="7">
        <f t="shared" si="11"/>
        <v>8.8824699999999996</v>
      </c>
      <c r="AL20" s="7">
        <f t="shared" si="12"/>
        <v>3.9037999999999999</v>
      </c>
      <c r="AM20" s="7">
        <f t="shared" si="13"/>
        <v>0</v>
      </c>
      <c r="AN20" s="7">
        <f t="shared" si="14"/>
        <v>0</v>
      </c>
      <c r="AO20" s="7">
        <f t="shared" si="15"/>
        <v>0</v>
      </c>
      <c r="AP20" s="7">
        <f t="shared" si="16"/>
        <v>0</v>
      </c>
      <c r="AQ20" s="7">
        <f t="shared" si="17"/>
        <v>0</v>
      </c>
      <c r="AR20" s="7">
        <f t="shared" si="18"/>
        <v>0</v>
      </c>
      <c r="AS20" s="7">
        <f t="shared" si="19"/>
        <v>1.9963342451119332</v>
      </c>
      <c r="AT20" s="7">
        <f t="shared" si="19"/>
        <v>2.1147173580829102</v>
      </c>
      <c r="AU20" s="7">
        <f t="shared" si="19"/>
        <v>2.0934692534092645</v>
      </c>
      <c r="AV20" s="7" t="str">
        <f t="shared" si="19"/>
        <v/>
      </c>
      <c r="AW20" s="7" t="str">
        <f t="shared" si="19"/>
        <v/>
      </c>
      <c r="AX20" s="7" t="str">
        <f t="shared" si="19"/>
        <v/>
      </c>
      <c r="AY20" s="7" t="str">
        <f t="shared" si="19"/>
        <v/>
      </c>
      <c r="AZ20" s="7" t="str">
        <f t="shared" si="19"/>
        <v/>
      </c>
      <c r="BA20" s="7" t="str">
        <f t="shared" si="19"/>
        <v/>
      </c>
      <c r="BB20" s="30" t="str">
        <f t="shared" si="27"/>
        <v/>
      </c>
      <c r="BC20" s="7">
        <f t="shared" si="20"/>
        <v>0.40513378413908518</v>
      </c>
      <c r="BD20" s="7">
        <f t="shared" ca="1" si="20"/>
        <v>0.4125736215858774</v>
      </c>
      <c r="BE20" s="7">
        <f t="shared" si="20"/>
        <v>0.42427674983296221</v>
      </c>
      <c r="BF20" s="7" t="str">
        <f t="shared" si="20"/>
        <v/>
      </c>
      <c r="BG20" s="7" t="str">
        <f t="shared" si="20"/>
        <v/>
      </c>
      <c r="BH20" s="7" t="str">
        <f t="shared" si="20"/>
        <v/>
      </c>
      <c r="BI20" s="7" t="str">
        <f t="shared" si="20"/>
        <v/>
      </c>
      <c r="BJ20" s="7" t="str">
        <f t="shared" si="20"/>
        <v/>
      </c>
      <c r="BK20" s="7" t="str">
        <f t="shared" si="20"/>
        <v/>
      </c>
      <c r="BL20" s="30" t="str">
        <f t="shared" si="28"/>
        <v/>
      </c>
      <c r="BM20" s="7" t="str">
        <f t="shared" si="21"/>
        <v/>
      </c>
      <c r="BN20" s="7">
        <f t="shared" ca="1" si="21"/>
        <v>0.18220046221111011</v>
      </c>
      <c r="BO20" s="7">
        <f t="shared" si="21"/>
        <v>6.987936884852311E-2</v>
      </c>
      <c r="BP20" s="7" t="str">
        <f t="shared" si="21"/>
        <v/>
      </c>
      <c r="BQ20" s="7" t="str">
        <f t="shared" si="21"/>
        <v/>
      </c>
      <c r="BR20" s="7" t="str">
        <f t="shared" si="21"/>
        <v/>
      </c>
      <c r="BS20" s="7" t="str">
        <f t="shared" si="21"/>
        <v/>
      </c>
      <c r="BT20" s="7" t="str">
        <f t="shared" si="21"/>
        <v/>
      </c>
      <c r="BU20" s="7" t="str">
        <f t="shared" si="21"/>
        <v/>
      </c>
      <c r="BV20" s="30" t="str">
        <f t="shared" si="22"/>
        <v/>
      </c>
      <c r="BW20" s="7" t="str">
        <f t="shared" si="23"/>
        <v/>
      </c>
      <c r="BX20" s="7">
        <f t="shared" ca="1" si="23"/>
        <v>0.38530248008856388</v>
      </c>
      <c r="BY20" s="7">
        <f t="shared" si="23"/>
        <v>0.14629031013202828</v>
      </c>
      <c r="BZ20" s="7" t="str">
        <f t="shared" si="23"/>
        <v/>
      </c>
      <c r="CA20" s="7" t="str">
        <f t="shared" si="23"/>
        <v/>
      </c>
      <c r="CB20" s="7" t="str">
        <f t="shared" si="23"/>
        <v/>
      </c>
      <c r="CC20" s="7" t="str">
        <f t="shared" si="23"/>
        <v/>
      </c>
      <c r="CD20" s="7" t="str">
        <f t="shared" si="23"/>
        <v/>
      </c>
      <c r="CE20" s="7" t="str">
        <f t="shared" si="23"/>
        <v/>
      </c>
      <c r="CF20" s="30" t="str">
        <f t="shared" si="23"/>
        <v/>
      </c>
      <c r="CG20" s="7" t="str">
        <f t="shared" si="24"/>
        <v/>
      </c>
      <c r="CH20" s="7">
        <f t="shared" ca="1" si="24"/>
        <v>7.5171104549058496E-2</v>
      </c>
      <c r="CI20" s="7">
        <f t="shared" si="24"/>
        <v>2.9648191495430132E-2</v>
      </c>
      <c r="CJ20" s="7" t="str">
        <f t="shared" si="24"/>
        <v/>
      </c>
      <c r="CK20" s="7" t="str">
        <f t="shared" si="24"/>
        <v/>
      </c>
      <c r="CL20" s="7" t="str">
        <f t="shared" si="24"/>
        <v/>
      </c>
      <c r="CM20" s="7" t="str">
        <f t="shared" si="24"/>
        <v/>
      </c>
      <c r="CN20" s="7" t="str">
        <f t="shared" si="24"/>
        <v/>
      </c>
      <c r="CO20" s="7" t="str">
        <f t="shared" si="24"/>
        <v/>
      </c>
      <c r="CP20" s="30" t="str">
        <f t="shared" si="24"/>
        <v/>
      </c>
      <c r="CV20" s="31" t="str">
        <f t="shared" si="29"/>
        <v/>
      </c>
      <c r="CW20" s="31"/>
      <c r="CX20" s="31"/>
      <c r="DE20" s="7" t="str">
        <f t="shared" si="30"/>
        <v/>
      </c>
      <c r="DU20" s="60">
        <f t="shared" si="31"/>
        <v>1.2225596938043233E-2</v>
      </c>
      <c r="DV20" s="7">
        <f t="shared" si="32"/>
        <v>1.3422520330349278E-2</v>
      </c>
      <c r="DW20" s="7">
        <f t="shared" si="25"/>
        <v>1.4762255454894646E-3</v>
      </c>
      <c r="DX20" s="7" t="str">
        <f t="shared" si="25"/>
        <v/>
      </c>
      <c r="DY20" s="7" t="str">
        <f t="shared" si="25"/>
        <v/>
      </c>
      <c r="DZ20" s="7" t="str">
        <f t="shared" si="25"/>
        <v/>
      </c>
      <c r="EA20" s="7" t="str">
        <f t="shared" si="25"/>
        <v/>
      </c>
      <c r="EB20" s="7" t="str">
        <f t="shared" si="25"/>
        <v/>
      </c>
      <c r="EC20" s="7" t="str">
        <f t="shared" si="25"/>
        <v/>
      </c>
    </row>
    <row r="21" spans="1:164" s="7" customFormat="1">
      <c r="B21" s="7">
        <v>7</v>
      </c>
      <c r="C21" s="7">
        <f t="shared" si="0"/>
        <v>8.046875</v>
      </c>
      <c r="D21" s="63">
        <v>4.1722400000000004</v>
      </c>
      <c r="E21" s="63"/>
      <c r="F21" s="7">
        <f t="shared" si="26"/>
        <v>4.1695949900000002</v>
      </c>
      <c r="G21" s="7" t="str">
        <f t="shared" si="1"/>
        <v/>
      </c>
      <c r="H21" s="7" t="str">
        <f>IF(B21&lt;$C$7,"",IF(B21&gt;$C$8,"",IF(SUM(BW21:CE21)&gt;0,(1/(SUM(BM21:BV21)))*SUM(BW21:CF21),"")))</f>
        <v/>
      </c>
      <c r="I21" s="7" t="str">
        <f>IF(B21&lt;$C$7,"",IF(B21&gt;$C$8,"",IF(SUM(BW21:CE21)&gt;0,(1/(SUM(BM21:BV21)))*SUM(CG21:CP21),"")))</f>
        <v/>
      </c>
      <c r="J21" s="7" t="str">
        <f>IF(B21&lt;$C$7,"",IF(B21&gt;$C$8,"",IF(SUM(BW21:CE21)&gt;0,(1/(SUM(BM21:BU21)))*SUM(BW21:CE21),"")))</f>
        <v/>
      </c>
      <c r="K21" s="7" t="str">
        <f>IF(B21&lt;$C$7,"",IF(B21&gt;$C$8,"",IF(SUM(BW21:CE21)&gt;0,(1/(SUM(BM21:BU21)))*SUM(CG21:CO21),"")))</f>
        <v/>
      </c>
      <c r="L21" s="7">
        <f t="shared" si="6"/>
        <v>6.7542163071569752E-2</v>
      </c>
      <c r="M21" s="7">
        <f t="shared" si="7"/>
        <v>0.81210951570337142</v>
      </c>
      <c r="N21" s="14">
        <v>2.6450100000000002E-3</v>
      </c>
      <c r="P21" s="7">
        <v>6.3946523439999998</v>
      </c>
      <c r="R21" s="7">
        <v>8.8658300000000008</v>
      </c>
      <c r="T21" s="7">
        <v>3.8967900000000002</v>
      </c>
      <c r="AH21" s="14">
        <f t="shared" si="8"/>
        <v>2.6450100000000002E-3</v>
      </c>
      <c r="AI21" s="14">
        <f t="shared" si="9"/>
        <v>0</v>
      </c>
      <c r="AJ21" s="7">
        <f t="shared" si="10"/>
        <v>6.3920073339999997</v>
      </c>
      <c r="AK21" s="7">
        <f t="shared" si="11"/>
        <v>8.8631849900000006</v>
      </c>
      <c r="AL21" s="7">
        <f t="shared" si="12"/>
        <v>3.89414499</v>
      </c>
      <c r="AM21" s="7">
        <f t="shared" si="13"/>
        <v>-2.6450100000000002E-3</v>
      </c>
      <c r="AN21" s="7">
        <f t="shared" si="14"/>
        <v>-2.6450100000000002E-3</v>
      </c>
      <c r="AO21" s="7">
        <f t="shared" si="15"/>
        <v>-2.6450100000000002E-3</v>
      </c>
      <c r="AP21" s="7">
        <f t="shared" si="16"/>
        <v>-2.6450100000000002E-3</v>
      </c>
      <c r="AQ21" s="7">
        <f t="shared" si="17"/>
        <v>-2.6450100000000002E-3</v>
      </c>
      <c r="AR21" s="7">
        <f t="shared" si="18"/>
        <v>-2.6450100000000002E-3</v>
      </c>
      <c r="AS21" s="7">
        <f t="shared" si="19"/>
        <v>2.1069666567159393</v>
      </c>
      <c r="AT21" s="7">
        <f t="shared" si="19"/>
        <v>2.1585343842330444</v>
      </c>
      <c r="AU21" s="7">
        <f t="shared" si="19"/>
        <v>2.1502761383623796</v>
      </c>
      <c r="AV21" s="7" t="str">
        <f t="shared" si="19"/>
        <v/>
      </c>
      <c r="AW21" s="7" t="str">
        <f t="shared" si="19"/>
        <v/>
      </c>
      <c r="AX21" s="7" t="str">
        <f t="shared" si="19"/>
        <v/>
      </c>
      <c r="AY21" s="7" t="str">
        <f t="shared" si="19"/>
        <v/>
      </c>
      <c r="AZ21" s="7" t="str">
        <f t="shared" si="19"/>
        <v/>
      </c>
      <c r="BA21" s="7" t="str">
        <f t="shared" si="19"/>
        <v/>
      </c>
      <c r="BB21" s="30" t="str">
        <f t="shared" si="27"/>
        <v/>
      </c>
      <c r="BC21" s="7">
        <f t="shared" si="20"/>
        <v>0.4085715328295545</v>
      </c>
      <c r="BD21" s="7">
        <f t="shared" ca="1" si="20"/>
        <v>0.41256460605425677</v>
      </c>
      <c r="BE21" s="7">
        <f t="shared" si="20"/>
        <v>0.42416813564657119</v>
      </c>
      <c r="BF21" s="7" t="str">
        <f t="shared" si="20"/>
        <v/>
      </c>
      <c r="BG21" s="7" t="str">
        <f t="shared" si="20"/>
        <v/>
      </c>
      <c r="BH21" s="7" t="str">
        <f t="shared" si="20"/>
        <v/>
      </c>
      <c r="BI21" s="7" t="str">
        <f t="shared" si="20"/>
        <v/>
      </c>
      <c r="BJ21" s="7" t="str">
        <f t="shared" si="20"/>
        <v/>
      </c>
      <c r="BK21" s="7" t="str">
        <f t="shared" si="20"/>
        <v/>
      </c>
      <c r="BL21" s="30" t="str">
        <f t="shared" si="28"/>
        <v/>
      </c>
      <c r="BM21" s="7" t="str">
        <f t="shared" si="21"/>
        <v/>
      </c>
      <c r="BN21" s="7">
        <f t="shared" ca="1" si="21"/>
        <v>0.18835026594469098</v>
      </c>
      <c r="BO21" s="7">
        <f t="shared" si="21"/>
        <v>7.4219465586905869E-2</v>
      </c>
      <c r="BP21" s="7" t="str">
        <f t="shared" si="21"/>
        <v/>
      </c>
      <c r="BQ21" s="7" t="str">
        <f t="shared" si="21"/>
        <v/>
      </c>
      <c r="BR21" s="7" t="str">
        <f t="shared" si="21"/>
        <v/>
      </c>
      <c r="BS21" s="7" t="str">
        <f t="shared" si="21"/>
        <v/>
      </c>
      <c r="BT21" s="7" t="str">
        <f t="shared" si="21"/>
        <v/>
      </c>
      <c r="BU21" s="7" t="str">
        <f t="shared" si="21"/>
        <v/>
      </c>
      <c r="BV21" s="30" t="str">
        <f t="shared" si="22"/>
        <v/>
      </c>
      <c r="BW21" s="7" t="str">
        <f t="shared" si="23"/>
        <v/>
      </c>
      <c r="BX21" s="7">
        <f t="shared" ca="1" si="23"/>
        <v>0.40656052532105369</v>
      </c>
      <c r="BY21" s="7">
        <f t="shared" si="23"/>
        <v>0.15959234585353149</v>
      </c>
      <c r="BZ21" s="7" t="str">
        <f t="shared" si="23"/>
        <v/>
      </c>
      <c r="CA21" s="7" t="str">
        <f t="shared" si="23"/>
        <v/>
      </c>
      <c r="CB21" s="7" t="str">
        <f t="shared" si="23"/>
        <v/>
      </c>
      <c r="CC21" s="7" t="str">
        <f t="shared" si="23"/>
        <v/>
      </c>
      <c r="CD21" s="7" t="str">
        <f t="shared" si="23"/>
        <v/>
      </c>
      <c r="CE21" s="7" t="str">
        <f t="shared" si="23"/>
        <v/>
      </c>
      <c r="CF21" s="30" t="str">
        <f t="shared" si="23"/>
        <v/>
      </c>
      <c r="CG21" s="7" t="str">
        <f t="shared" si="24"/>
        <v/>
      </c>
      <c r="CH21" s="7">
        <f t="shared" ca="1" si="24"/>
        <v>7.7706653269685927E-2</v>
      </c>
      <c r="CI21" s="7">
        <f t="shared" si="24"/>
        <v>3.148153234668271E-2</v>
      </c>
      <c r="CJ21" s="7" t="str">
        <f t="shared" si="24"/>
        <v/>
      </c>
      <c r="CK21" s="7" t="str">
        <f t="shared" si="24"/>
        <v/>
      </c>
      <c r="CL21" s="7" t="str">
        <f t="shared" si="24"/>
        <v/>
      </c>
      <c r="CM21" s="7" t="str">
        <f t="shared" si="24"/>
        <v/>
      </c>
      <c r="CN21" s="7" t="str">
        <f t="shared" si="24"/>
        <v/>
      </c>
      <c r="CO21" s="7" t="str">
        <f t="shared" si="24"/>
        <v/>
      </c>
      <c r="CP21" s="30" t="str">
        <f t="shared" si="24"/>
        <v/>
      </c>
      <c r="CV21" s="31" t="str">
        <f t="shared" si="29"/>
        <v/>
      </c>
      <c r="CW21" s="31"/>
      <c r="CX21" s="31"/>
      <c r="DE21" s="7" t="str">
        <f t="shared" si="30"/>
        <v/>
      </c>
      <c r="DU21" s="60">
        <f t="shared" si="31"/>
        <v>8.1640666353869039E-3</v>
      </c>
      <c r="DV21" s="7">
        <f t="shared" si="32"/>
        <v>1.2955286819951549E-2</v>
      </c>
      <c r="DW21" s="7">
        <f t="shared" si="25"/>
        <v>1.4228096162312999E-3</v>
      </c>
      <c r="DX21" s="7" t="str">
        <f t="shared" si="25"/>
        <v/>
      </c>
      <c r="DY21" s="7" t="str">
        <f t="shared" si="25"/>
        <v/>
      </c>
      <c r="DZ21" s="7" t="str">
        <f t="shared" si="25"/>
        <v/>
      </c>
      <c r="EA21" s="7" t="str">
        <f t="shared" si="25"/>
        <v/>
      </c>
      <c r="EB21" s="7" t="str">
        <f t="shared" si="25"/>
        <v/>
      </c>
      <c r="EC21" s="7" t="str">
        <f t="shared" si="25"/>
        <v/>
      </c>
    </row>
    <row r="22" spans="1:164" s="7" customFormat="1">
      <c r="B22" s="7">
        <v>8</v>
      </c>
      <c r="C22" s="7">
        <f t="shared" si="0"/>
        <v>8.515625</v>
      </c>
      <c r="D22" s="63">
        <v>4.1742600000000003</v>
      </c>
      <c r="E22" s="63"/>
      <c r="F22" s="7">
        <f t="shared" si="26"/>
        <v>4.1738424270000003</v>
      </c>
      <c r="G22" s="7" t="str">
        <f t="shared" si="1"/>
        <v/>
      </c>
      <c r="H22" s="7" t="str">
        <f>IF(B22&lt;$C$7,"",IF(B22&gt;$C$8,"",IF(SUM(BW22:CE22)&gt;0,(1/(SUM(BM22:BV22)))*SUM(BW22:CF22),"")))</f>
        <v/>
      </c>
      <c r="I22" s="7" t="str">
        <f t="shared" ref="I22:I46" si="33">IF(B22&lt;$C$7,"",IF(B22&gt;$C$8,"",IF(SUM(BW22:CE22)&gt;0,(1/(SUM(BM22:BV22)))*SUM(CG22:CP22),"")))</f>
        <v/>
      </c>
      <c r="J22" s="7" t="str">
        <f t="shared" ref="J22:J52" si="34">IF(B22&lt;$C$7,"",IF(B22&gt;$C$8,"",IF(SUM(BW22:CE22)&gt;0,(1/(SUM(BM22:BU22)))*SUM(BW22:CE22),"")))</f>
        <v/>
      </c>
      <c r="K22" s="7" t="str">
        <f t="shared" ref="K22:K52" si="35">IF(B22&lt;$C$7,"",IF(B22&gt;$C$8,"",IF(SUM(BW22:CE22)&gt;0,(1/(SUM(BM22:BU22)))*SUM(CG22:CO22),"")))</f>
        <v/>
      </c>
      <c r="L22" s="7">
        <f t="shared" si="6"/>
        <v>6.5789145323004172E-2</v>
      </c>
      <c r="M22" s="7">
        <f t="shared" si="7"/>
        <v>0.81314116959585303</v>
      </c>
      <c r="N22" s="14">
        <v>4.1757300000000002E-4</v>
      </c>
      <c r="P22" s="7">
        <v>6.3927935979999999</v>
      </c>
      <c r="R22" s="7">
        <v>8.8655799999999996</v>
      </c>
      <c r="T22" s="7">
        <v>3.8972699999999998</v>
      </c>
      <c r="AH22" s="14">
        <f t="shared" si="8"/>
        <v>4.1757300000000002E-4</v>
      </c>
      <c r="AI22" s="14">
        <f t="shared" si="9"/>
        <v>0</v>
      </c>
      <c r="AJ22" s="7">
        <f t="shared" si="10"/>
        <v>6.3923760249999999</v>
      </c>
      <c r="AK22" s="7">
        <f t="shared" si="11"/>
        <v>8.8651624269999996</v>
      </c>
      <c r="AL22" s="7">
        <f t="shared" si="12"/>
        <v>3.8968524269999998</v>
      </c>
      <c r="AM22" s="7">
        <f t="shared" si="13"/>
        <v>-4.1757300000000002E-4</v>
      </c>
      <c r="AN22" s="7">
        <f t="shared" si="14"/>
        <v>-4.1757300000000002E-4</v>
      </c>
      <c r="AO22" s="7">
        <f t="shared" si="15"/>
        <v>-4.1757300000000002E-4</v>
      </c>
      <c r="AP22" s="7">
        <f t="shared" si="16"/>
        <v>-4.1757300000000002E-4</v>
      </c>
      <c r="AQ22" s="7">
        <f t="shared" si="17"/>
        <v>-4.1757300000000002E-4</v>
      </c>
      <c r="AR22" s="7">
        <f t="shared" si="18"/>
        <v>-4.1757300000000002E-4</v>
      </c>
      <c r="AS22" s="7">
        <f t="shared" si="19"/>
        <v>2.0994034429019486</v>
      </c>
      <c r="AT22" s="7">
        <f t="shared" si="19"/>
        <v>2.1534163701191549</v>
      </c>
      <c r="AU22" s="7">
        <f t="shared" si="19"/>
        <v>2.1337573238641045</v>
      </c>
      <c r="AV22" s="7" t="str">
        <f t="shared" si="19"/>
        <v/>
      </c>
      <c r="AW22" s="7" t="str">
        <f t="shared" si="19"/>
        <v/>
      </c>
      <c r="AX22" s="7" t="str">
        <f t="shared" si="19"/>
        <v/>
      </c>
      <c r="AY22" s="7" t="str">
        <f t="shared" si="19"/>
        <v/>
      </c>
      <c r="AZ22" s="7" t="str">
        <f t="shared" si="19"/>
        <v/>
      </c>
      <c r="BA22" s="7" t="str">
        <f t="shared" si="19"/>
        <v/>
      </c>
      <c r="BB22" s="30" t="str">
        <f t="shared" si="27"/>
        <v/>
      </c>
      <c r="BC22" s="7">
        <f t="shared" si="20"/>
        <v>0.40825907579897441</v>
      </c>
      <c r="BD22" s="7">
        <f t="shared" ca="1" si="20"/>
        <v>0.4125654280493361</v>
      </c>
      <c r="BE22" s="7">
        <f t="shared" si="20"/>
        <v>0.42419525417546211</v>
      </c>
      <c r="BF22" s="7" t="str">
        <f t="shared" si="20"/>
        <v/>
      </c>
      <c r="BG22" s="7" t="str">
        <f t="shared" si="20"/>
        <v/>
      </c>
      <c r="BH22" s="7" t="str">
        <f t="shared" si="20"/>
        <v/>
      </c>
      <c r="BI22" s="7" t="str">
        <f t="shared" si="20"/>
        <v/>
      </c>
      <c r="BJ22" s="7" t="str">
        <f t="shared" si="20"/>
        <v/>
      </c>
      <c r="BK22" s="7" t="str">
        <f t="shared" si="20"/>
        <v/>
      </c>
      <c r="BL22" s="30" t="str">
        <f t="shared" si="28"/>
        <v/>
      </c>
      <c r="BM22" s="7" t="str">
        <f t="shared" si="21"/>
        <v/>
      </c>
      <c r="BN22" s="7">
        <f t="shared" ca="1" si="21"/>
        <v>0.18776113974654657</v>
      </c>
      <c r="BO22" s="7">
        <f t="shared" si="21"/>
        <v>7.3054458137413167E-2</v>
      </c>
      <c r="BP22" s="7" t="str">
        <f t="shared" si="21"/>
        <v/>
      </c>
      <c r="BQ22" s="7" t="str">
        <f t="shared" si="21"/>
        <v/>
      </c>
      <c r="BR22" s="7" t="str">
        <f t="shared" si="21"/>
        <v/>
      </c>
      <c r="BS22" s="7" t="str">
        <f t="shared" si="21"/>
        <v/>
      </c>
      <c r="BT22" s="7" t="str">
        <f t="shared" si="21"/>
        <v/>
      </c>
      <c r="BU22" s="7" t="str">
        <f t="shared" si="21"/>
        <v/>
      </c>
      <c r="BV22" s="30" t="str">
        <f t="shared" si="22"/>
        <v/>
      </c>
      <c r="BW22" s="7" t="str">
        <f t="shared" si="23"/>
        <v/>
      </c>
      <c r="BX22" s="7">
        <f t="shared" ca="1" si="23"/>
        <v>0.40432791200244367</v>
      </c>
      <c r="BY22" s="7">
        <f t="shared" si="23"/>
        <v>0.15588048509162897</v>
      </c>
      <c r="BZ22" s="7" t="str">
        <f t="shared" si="23"/>
        <v/>
      </c>
      <c r="CA22" s="7" t="str">
        <f t="shared" si="23"/>
        <v/>
      </c>
      <c r="CB22" s="7" t="str">
        <f t="shared" si="23"/>
        <v/>
      </c>
      <c r="CC22" s="7" t="str">
        <f t="shared" si="23"/>
        <v/>
      </c>
      <c r="CD22" s="7" t="str">
        <f t="shared" si="23"/>
        <v/>
      </c>
      <c r="CE22" s="7" t="str">
        <f t="shared" si="23"/>
        <v/>
      </c>
      <c r="CF22" s="30" t="str">
        <f t="shared" si="23"/>
        <v/>
      </c>
      <c r="CG22" s="7" t="str">
        <f t="shared" si="24"/>
        <v/>
      </c>
      <c r="CH22" s="7">
        <f t="shared" ca="1" si="24"/>
        <v>7.7463754990565195E-2</v>
      </c>
      <c r="CI22" s="7">
        <f t="shared" si="24"/>
        <v>3.0989354438250634E-2</v>
      </c>
      <c r="CJ22" s="7" t="str">
        <f t="shared" si="24"/>
        <v/>
      </c>
      <c r="CK22" s="7" t="str">
        <f t="shared" si="24"/>
        <v/>
      </c>
      <c r="CL22" s="7" t="str">
        <f t="shared" si="24"/>
        <v/>
      </c>
      <c r="CM22" s="7" t="str">
        <f t="shared" si="24"/>
        <v/>
      </c>
      <c r="CN22" s="7" t="str">
        <f t="shared" si="24"/>
        <v/>
      </c>
      <c r="CO22" s="7" t="str">
        <f t="shared" si="24"/>
        <v/>
      </c>
      <c r="CP22" s="30" t="str">
        <f t="shared" si="24"/>
        <v/>
      </c>
      <c r="CV22" s="31" t="str">
        <f t="shared" si="29"/>
        <v/>
      </c>
      <c r="CW22" s="31"/>
      <c r="CX22" s="31"/>
      <c r="DE22" s="7" t="str">
        <f t="shared" si="30"/>
        <v/>
      </c>
      <c r="DU22" s="60">
        <f t="shared" si="31"/>
        <v>6.3481611445615534E-3</v>
      </c>
      <c r="DV22" s="7">
        <f t="shared" si="32"/>
        <v>1.3003195782980342E-2</v>
      </c>
      <c r="DW22" s="7">
        <f t="shared" si="25"/>
        <v>1.4377883954622822E-3</v>
      </c>
      <c r="DX22" s="7" t="str">
        <f t="shared" si="25"/>
        <v/>
      </c>
      <c r="DY22" s="7" t="str">
        <f t="shared" si="25"/>
        <v/>
      </c>
      <c r="DZ22" s="7" t="str">
        <f t="shared" si="25"/>
        <v/>
      </c>
      <c r="EA22" s="7" t="str">
        <f t="shared" si="25"/>
        <v/>
      </c>
      <c r="EB22" s="7" t="str">
        <f t="shared" si="25"/>
        <v/>
      </c>
      <c r="EC22" s="7" t="str">
        <f t="shared" si="25"/>
        <v/>
      </c>
    </row>
    <row r="23" spans="1:164" s="7" customFormat="1">
      <c r="B23" s="7">
        <v>9</v>
      </c>
      <c r="C23" s="7">
        <f t="shared" si="0"/>
        <v>8.984375</v>
      </c>
      <c r="D23" s="63">
        <v>4.1739600000000001</v>
      </c>
      <c r="E23" s="63"/>
      <c r="F23" s="7">
        <f t="shared" si="26"/>
        <v>4.1727588100000004</v>
      </c>
      <c r="G23" s="7" t="str">
        <f t="shared" si="1"/>
        <v/>
      </c>
      <c r="H23" s="7" t="str">
        <f t="shared" si="2"/>
        <v/>
      </c>
      <c r="I23" s="7" t="str">
        <f t="shared" si="33"/>
        <v/>
      </c>
      <c r="J23" s="7" t="str">
        <f t="shared" si="34"/>
        <v/>
      </c>
      <c r="K23" s="7" t="str">
        <f t="shared" si="35"/>
        <v/>
      </c>
      <c r="L23" s="7">
        <f t="shared" si="6"/>
        <v>6.5697215453917601E-2</v>
      </c>
      <c r="M23" s="7">
        <f t="shared" si="7"/>
        <v>0.81319608900943452</v>
      </c>
      <c r="N23" s="14">
        <v>1.20119E-3</v>
      </c>
      <c r="P23" s="7">
        <v>6.3923362790000002</v>
      </c>
      <c r="R23" s="7">
        <v>8.8585600000000007</v>
      </c>
      <c r="T23" s="7">
        <v>3.8939699999999999</v>
      </c>
      <c r="AH23" s="14">
        <f t="shared" si="8"/>
        <v>1.20119E-3</v>
      </c>
      <c r="AI23" s="14">
        <f t="shared" si="9"/>
        <v>0</v>
      </c>
      <c r="AJ23" s="7">
        <f t="shared" si="10"/>
        <v>6.3911350890000005</v>
      </c>
      <c r="AK23" s="7">
        <f t="shared" si="11"/>
        <v>8.8573588100000009</v>
      </c>
      <c r="AL23" s="7">
        <f t="shared" si="12"/>
        <v>3.8927688099999997</v>
      </c>
      <c r="AM23" s="7">
        <f t="shared" si="13"/>
        <v>-1.20119E-3</v>
      </c>
      <c r="AN23" s="7">
        <f t="shared" si="14"/>
        <v>-1.20119E-3</v>
      </c>
      <c r="AO23" s="7">
        <f t="shared" si="15"/>
        <v>-1.20119E-3</v>
      </c>
      <c r="AP23" s="7">
        <f t="shared" si="16"/>
        <v>-1.20119E-3</v>
      </c>
      <c r="AQ23" s="7">
        <f t="shared" si="17"/>
        <v>-1.20119E-3</v>
      </c>
      <c r="AR23" s="7">
        <f t="shared" si="18"/>
        <v>-1.20119E-3</v>
      </c>
      <c r="AS23" s="7">
        <f t="shared" si="19"/>
        <v>2.1271394314167611</v>
      </c>
      <c r="AT23" s="7">
        <f t="shared" si="19"/>
        <v>2.1713275310927909</v>
      </c>
      <c r="AU23" s="7">
        <f t="shared" si="19"/>
        <v>2.1577169459430148</v>
      </c>
      <c r="AV23" s="7" t="str">
        <f t="shared" si="19"/>
        <v/>
      </c>
      <c r="AW23" s="7" t="str">
        <f t="shared" si="19"/>
        <v/>
      </c>
      <c r="AX23" s="7" t="str">
        <f t="shared" si="19"/>
        <v/>
      </c>
      <c r="AY23" s="7" t="str">
        <f t="shared" si="19"/>
        <v/>
      </c>
      <c r="AZ23" s="7" t="str">
        <f t="shared" si="19"/>
        <v/>
      </c>
      <c r="BA23" s="7" t="str">
        <f t="shared" si="19"/>
        <v/>
      </c>
      <c r="BB23" s="30" t="str">
        <f t="shared" si="27"/>
        <v/>
      </c>
      <c r="BC23" s="7">
        <f t="shared" si="20"/>
        <v>0.40937082545814574</v>
      </c>
      <c r="BD23" s="7">
        <f t="shared" ca="1" si="20"/>
        <v>0.41256230678087236</v>
      </c>
      <c r="BE23" s="7">
        <f t="shared" si="20"/>
        <v>0.42415521650257482</v>
      </c>
      <c r="BF23" s="7" t="str">
        <f t="shared" si="20"/>
        <v/>
      </c>
      <c r="BG23" s="7" t="str">
        <f t="shared" si="20"/>
        <v/>
      </c>
      <c r="BH23" s="7" t="str">
        <f t="shared" si="20"/>
        <v/>
      </c>
      <c r="BI23" s="7" t="str">
        <f t="shared" si="20"/>
        <v/>
      </c>
      <c r="BJ23" s="7" t="str">
        <f t="shared" si="20"/>
        <v/>
      </c>
      <c r="BK23" s="7" t="str">
        <f t="shared" si="20"/>
        <v/>
      </c>
      <c r="BL23" s="30" t="str">
        <f t="shared" si="28"/>
        <v/>
      </c>
      <c r="BM23" s="7" t="str">
        <f t="shared" si="21"/>
        <v/>
      </c>
      <c r="BN23" s="7">
        <f t="shared" ca="1" si="21"/>
        <v>0.190030949353902</v>
      </c>
      <c r="BO23" s="7">
        <f t="shared" si="21"/>
        <v>7.4796088843393407E-2</v>
      </c>
      <c r="BP23" s="7" t="str">
        <f t="shared" si="21"/>
        <v/>
      </c>
      <c r="BQ23" s="7" t="str">
        <f t="shared" si="21"/>
        <v/>
      </c>
      <c r="BR23" s="7" t="str">
        <f t="shared" si="21"/>
        <v/>
      </c>
      <c r="BS23" s="7" t="str">
        <f t="shared" si="21"/>
        <v/>
      </c>
      <c r="BT23" s="7" t="str">
        <f t="shared" si="21"/>
        <v/>
      </c>
      <c r="BU23" s="7" t="str">
        <f t="shared" si="21"/>
        <v/>
      </c>
      <c r="BV23" s="30" t="str">
        <f t="shared" si="22"/>
        <v/>
      </c>
      <c r="BW23" s="7" t="str">
        <f t="shared" si="23"/>
        <v/>
      </c>
      <c r="BX23" s="7">
        <f t="shared" ca="1" si="23"/>
        <v>0.41261943209182722</v>
      </c>
      <c r="BY23" s="7">
        <f t="shared" si="23"/>
        <v>0.16138878838764922</v>
      </c>
      <c r="BZ23" s="7" t="str">
        <f t="shared" si="23"/>
        <v/>
      </c>
      <c r="CA23" s="7" t="str">
        <f t="shared" si="23"/>
        <v/>
      </c>
      <c r="CB23" s="7" t="str">
        <f t="shared" si="23"/>
        <v/>
      </c>
      <c r="CC23" s="7" t="str">
        <f t="shared" si="23"/>
        <v/>
      </c>
      <c r="CD23" s="7" t="str">
        <f t="shared" si="23"/>
        <v/>
      </c>
      <c r="CE23" s="7" t="str">
        <f t="shared" si="23"/>
        <v/>
      </c>
      <c r="CF23" s="30" t="str">
        <f t="shared" si="23"/>
        <v/>
      </c>
      <c r="CG23" s="7" t="str">
        <f t="shared" si="24"/>
        <v/>
      </c>
      <c r="CH23" s="7">
        <f t="shared" ca="1" si="24"/>
        <v>7.8399606825204929E-2</v>
      </c>
      <c r="CI23" s="7">
        <f t="shared" si="24"/>
        <v>3.172515125691535E-2</v>
      </c>
      <c r="CJ23" s="7" t="str">
        <f t="shared" si="24"/>
        <v/>
      </c>
      <c r="CK23" s="7" t="str">
        <f t="shared" si="24"/>
        <v/>
      </c>
      <c r="CL23" s="7" t="str">
        <f t="shared" si="24"/>
        <v/>
      </c>
      <c r="CM23" s="7" t="str">
        <f t="shared" si="24"/>
        <v/>
      </c>
      <c r="CN23" s="7" t="str">
        <f t="shared" si="24"/>
        <v/>
      </c>
      <c r="CO23" s="7" t="str">
        <f t="shared" si="24"/>
        <v/>
      </c>
      <c r="CP23" s="30" t="str">
        <f t="shared" si="24"/>
        <v/>
      </c>
      <c r="CV23" s="31" t="str">
        <f t="shared" si="29"/>
        <v/>
      </c>
      <c r="CW23" s="31"/>
      <c r="CX23" s="31"/>
      <c r="DE23" s="7" t="str">
        <f t="shared" si="30"/>
        <v/>
      </c>
      <c r="DU23" s="60">
        <f t="shared" si="31"/>
        <v>6.4678882422828862E-3</v>
      </c>
      <c r="DV23" s="7">
        <f t="shared" si="32"/>
        <v>1.2814131252305535E-2</v>
      </c>
      <c r="DW23" s="7">
        <f t="shared" si="25"/>
        <v>1.4151959593291818E-3</v>
      </c>
      <c r="DX23" s="7" t="str">
        <f t="shared" si="25"/>
        <v/>
      </c>
      <c r="DY23" s="7" t="str">
        <f t="shared" si="25"/>
        <v/>
      </c>
      <c r="DZ23" s="7" t="str">
        <f t="shared" si="25"/>
        <v/>
      </c>
      <c r="EA23" s="7" t="str">
        <f t="shared" si="25"/>
        <v/>
      </c>
      <c r="EB23" s="7" t="str">
        <f t="shared" si="25"/>
        <v/>
      </c>
      <c r="EC23" s="7" t="str">
        <f t="shared" si="25"/>
        <v/>
      </c>
    </row>
    <row r="24" spans="1:164" s="7" customFormat="1">
      <c r="B24" s="7">
        <v>10</v>
      </c>
      <c r="C24" s="7">
        <f t="shared" si="0"/>
        <v>9.453125</v>
      </c>
      <c r="D24" s="63">
        <v>4.1731499999999997</v>
      </c>
      <c r="E24" s="63"/>
      <c r="F24" s="7">
        <f t="shared" si="26"/>
        <v>4.1710316399999998</v>
      </c>
      <c r="G24" s="7" t="str">
        <f t="shared" si="1"/>
        <v/>
      </c>
      <c r="H24" s="7" t="str">
        <f t="shared" si="2"/>
        <v/>
      </c>
      <c r="I24" s="7" t="str">
        <f t="shared" si="33"/>
        <v/>
      </c>
      <c r="J24" s="7" t="str">
        <f t="shared" si="34"/>
        <v/>
      </c>
      <c r="K24" s="7" t="str">
        <f t="shared" si="35"/>
        <v/>
      </c>
      <c r="L24" s="7">
        <f t="shared" si="6"/>
        <v>6.499333333814597E-2</v>
      </c>
      <c r="M24" s="7">
        <f t="shared" si="7"/>
        <v>0.81361936464000073</v>
      </c>
      <c r="N24" s="14">
        <v>2.1183600000000001E-3</v>
      </c>
      <c r="P24" s="7">
        <v>6.3928967380000001</v>
      </c>
      <c r="R24" s="7">
        <v>8.8479600000000005</v>
      </c>
      <c r="T24" s="7">
        <v>3.8903500000000002</v>
      </c>
      <c r="AH24" s="14">
        <f t="shared" si="8"/>
        <v>2.1183600000000001E-3</v>
      </c>
      <c r="AI24" s="14">
        <f t="shared" si="9"/>
        <v>0</v>
      </c>
      <c r="AJ24" s="7">
        <f t="shared" si="10"/>
        <v>6.3907783780000003</v>
      </c>
      <c r="AK24" s="7">
        <f t="shared" si="11"/>
        <v>8.8458416399999997</v>
      </c>
      <c r="AL24" s="7">
        <f t="shared" si="12"/>
        <v>3.8882316400000003</v>
      </c>
      <c r="AM24" s="7">
        <f t="shared" si="13"/>
        <v>-2.1183600000000001E-3</v>
      </c>
      <c r="AN24" s="7">
        <f t="shared" si="14"/>
        <v>-2.1183600000000001E-3</v>
      </c>
      <c r="AO24" s="7">
        <f t="shared" si="15"/>
        <v>-2.1183600000000001E-3</v>
      </c>
      <c r="AP24" s="7">
        <f t="shared" si="16"/>
        <v>-2.1183600000000001E-3</v>
      </c>
      <c r="AQ24" s="7">
        <f t="shared" si="17"/>
        <v>-2.1183600000000001E-3</v>
      </c>
      <c r="AR24" s="7">
        <f t="shared" si="18"/>
        <v>-2.1183600000000001E-3</v>
      </c>
      <c r="AS24" s="7">
        <f t="shared" si="19"/>
        <v>2.1355454917682</v>
      </c>
      <c r="AT24" s="7">
        <f t="shared" si="19"/>
        <v>2.1972080349452794</v>
      </c>
      <c r="AU24" s="7">
        <f t="shared" si="19"/>
        <v>2.1835156358495285</v>
      </c>
      <c r="AV24" s="7" t="str">
        <f t="shared" si="19"/>
        <v/>
      </c>
      <c r="AW24" s="7" t="str">
        <f t="shared" si="19"/>
        <v/>
      </c>
      <c r="AX24" s="7" t="str">
        <f t="shared" si="19"/>
        <v/>
      </c>
      <c r="AY24" s="7" t="str">
        <f t="shared" si="19"/>
        <v/>
      </c>
      <c r="AZ24" s="7" t="str">
        <f t="shared" si="19"/>
        <v/>
      </c>
      <c r="BA24" s="7" t="str">
        <f t="shared" si="19"/>
        <v/>
      </c>
      <c r="BB24" s="30" t="str">
        <f t="shared" si="27"/>
        <v/>
      </c>
      <c r="BC24" s="7">
        <f t="shared" si="20"/>
        <v>0.409724280380797</v>
      </c>
      <c r="BD24" s="7">
        <f t="shared" ca="1" si="20"/>
        <v>0.41255826176236049</v>
      </c>
      <c r="BE24" s="7">
        <f t="shared" si="20"/>
        <v>0.42411634584679747</v>
      </c>
      <c r="BF24" s="7" t="str">
        <f t="shared" si="20"/>
        <v/>
      </c>
      <c r="BG24" s="7" t="str">
        <f t="shared" si="20"/>
        <v/>
      </c>
      <c r="BH24" s="7" t="str">
        <f t="shared" si="20"/>
        <v/>
      </c>
      <c r="BI24" s="7" t="str">
        <f t="shared" si="20"/>
        <v/>
      </c>
      <c r="BJ24" s="7" t="str">
        <f t="shared" si="20"/>
        <v/>
      </c>
      <c r="BK24" s="7" t="str">
        <f t="shared" si="20"/>
        <v/>
      </c>
      <c r="BL24" s="30" t="str">
        <f t="shared" si="28"/>
        <v/>
      </c>
      <c r="BM24" s="7" t="str">
        <f t="shared" si="21"/>
        <v/>
      </c>
      <c r="BN24" s="7">
        <f t="shared" ca="1" si="21"/>
        <v>0.19311134703285265</v>
      </c>
      <c r="BO24" s="7">
        <f t="shared" si="21"/>
        <v>7.6622958157087528E-2</v>
      </c>
      <c r="BP24" s="7" t="str">
        <f t="shared" si="21"/>
        <v/>
      </c>
      <c r="BQ24" s="7" t="str">
        <f t="shared" si="21"/>
        <v/>
      </c>
      <c r="BR24" s="7" t="str">
        <f t="shared" si="21"/>
        <v/>
      </c>
      <c r="BS24" s="7" t="str">
        <f t="shared" si="21"/>
        <v/>
      </c>
      <c r="BT24" s="7" t="str">
        <f t="shared" si="21"/>
        <v/>
      </c>
      <c r="BU24" s="7" t="str">
        <f t="shared" si="21"/>
        <v/>
      </c>
      <c r="BV24" s="30" t="str">
        <f t="shared" si="22"/>
        <v/>
      </c>
      <c r="BW24" s="7" t="str">
        <f t="shared" si="23"/>
        <v/>
      </c>
      <c r="BX24" s="7">
        <f t="shared" ca="1" si="23"/>
        <v>0.42430580333969009</v>
      </c>
      <c r="BY24" s="7">
        <f t="shared" si="23"/>
        <v>0.1673074272010448</v>
      </c>
      <c r="BZ24" s="7" t="str">
        <f t="shared" si="23"/>
        <v/>
      </c>
      <c r="CA24" s="7" t="str">
        <f t="shared" si="23"/>
        <v/>
      </c>
      <c r="CB24" s="7" t="str">
        <f t="shared" si="23"/>
        <v/>
      </c>
      <c r="CC24" s="7" t="str">
        <f t="shared" si="23"/>
        <v/>
      </c>
      <c r="CD24" s="7" t="str">
        <f t="shared" si="23"/>
        <v/>
      </c>
      <c r="CE24" s="7" t="str">
        <f t="shared" si="23"/>
        <v/>
      </c>
      <c r="CF24" s="30" t="str">
        <f t="shared" si="23"/>
        <v/>
      </c>
      <c r="CG24" s="7" t="str">
        <f t="shared" si="24"/>
        <v/>
      </c>
      <c r="CH24" s="7">
        <f t="shared" ca="1" si="24"/>
        <v>7.9669681658461666E-2</v>
      </c>
      <c r="CI24" s="7">
        <f t="shared" si="24"/>
        <v>3.2497049021556028E-2</v>
      </c>
      <c r="CJ24" s="7" t="str">
        <f t="shared" si="24"/>
        <v/>
      </c>
      <c r="CK24" s="7" t="str">
        <f t="shared" si="24"/>
        <v/>
      </c>
      <c r="CL24" s="7" t="str">
        <f t="shared" si="24"/>
        <v/>
      </c>
      <c r="CM24" s="7" t="str">
        <f t="shared" si="24"/>
        <v/>
      </c>
      <c r="CN24" s="7" t="str">
        <f t="shared" si="24"/>
        <v/>
      </c>
      <c r="CO24" s="7" t="str">
        <f t="shared" si="24"/>
        <v/>
      </c>
      <c r="CP24" s="30" t="str">
        <f t="shared" si="24"/>
        <v/>
      </c>
      <c r="CV24" s="31" t="str">
        <f t="shared" si="29"/>
        <v/>
      </c>
      <c r="CW24" s="31"/>
      <c r="CX24" s="31"/>
      <c r="DE24" s="7" t="str">
        <f t="shared" si="30"/>
        <v/>
      </c>
      <c r="DU24" s="60">
        <f t="shared" si="31"/>
        <v>6.0681436031819322E-3</v>
      </c>
      <c r="DV24" s="7">
        <f t="shared" si="32"/>
        <v>1.2535095474312773E-2</v>
      </c>
      <c r="DW24" s="7">
        <f t="shared" si="25"/>
        <v>1.3900942606512687E-3</v>
      </c>
      <c r="DX24" s="7" t="str">
        <f t="shared" si="25"/>
        <v/>
      </c>
      <c r="DY24" s="7" t="str">
        <f t="shared" si="25"/>
        <v/>
      </c>
      <c r="DZ24" s="7" t="str">
        <f t="shared" si="25"/>
        <v/>
      </c>
      <c r="EA24" s="7" t="str">
        <f t="shared" si="25"/>
        <v/>
      </c>
      <c r="EB24" s="7" t="str">
        <f t="shared" si="25"/>
        <v/>
      </c>
      <c r="EC24" s="7" t="str">
        <f t="shared" si="25"/>
        <v/>
      </c>
    </row>
    <row r="25" spans="1:164" s="7" customFormat="1">
      <c r="B25" s="7">
        <v>11</v>
      </c>
      <c r="C25" s="7">
        <f t="shared" si="0"/>
        <v>9.921875</v>
      </c>
      <c r="D25" s="63">
        <v>4.1738400000000002</v>
      </c>
      <c r="E25" s="63"/>
      <c r="F25" s="7">
        <f t="shared" si="26"/>
        <v>4.17228522</v>
      </c>
      <c r="G25" s="7" t="str">
        <f t="shared" si="1"/>
        <v/>
      </c>
      <c r="H25" s="7" t="str">
        <f t="shared" si="2"/>
        <v/>
      </c>
      <c r="I25" s="7" t="str">
        <f t="shared" si="33"/>
        <v/>
      </c>
      <c r="J25" s="7" t="str">
        <f t="shared" si="34"/>
        <v/>
      </c>
      <c r="K25" s="7" t="str">
        <f t="shared" si="35"/>
        <v/>
      </c>
      <c r="L25" s="7">
        <f t="shared" si="6"/>
        <v>6.471356859638866E-2</v>
      </c>
      <c r="M25" s="7">
        <f t="shared" si="7"/>
        <v>0.81378897649590332</v>
      </c>
      <c r="N25" s="14">
        <v>1.55478E-3</v>
      </c>
      <c r="P25" s="7">
        <v>6.3907987850000003</v>
      </c>
      <c r="R25" s="7">
        <v>8.8411200000000001</v>
      </c>
      <c r="T25" s="7">
        <v>3.8871699999999998</v>
      </c>
      <c r="AH25" s="14">
        <f t="shared" si="8"/>
        <v>1.55478E-3</v>
      </c>
      <c r="AI25" s="14">
        <f t="shared" si="9"/>
        <v>0</v>
      </c>
      <c r="AJ25" s="7">
        <f t="shared" si="10"/>
        <v>6.3892440050000001</v>
      </c>
      <c r="AK25" s="7">
        <f t="shared" si="11"/>
        <v>8.8395652200000008</v>
      </c>
      <c r="AL25" s="7">
        <f t="shared" si="12"/>
        <v>3.8856152199999996</v>
      </c>
      <c r="AM25" s="7">
        <f t="shared" si="13"/>
        <v>-1.55478E-3</v>
      </c>
      <c r="AN25" s="7">
        <f t="shared" si="14"/>
        <v>-1.55478E-3</v>
      </c>
      <c r="AO25" s="7">
        <f t="shared" si="15"/>
        <v>-1.55478E-3</v>
      </c>
      <c r="AP25" s="7">
        <f t="shared" si="16"/>
        <v>-1.55478E-3</v>
      </c>
      <c r="AQ25" s="7">
        <f t="shared" si="17"/>
        <v>-1.55478E-3</v>
      </c>
      <c r="AR25" s="7">
        <f t="shared" si="18"/>
        <v>-1.55478E-3</v>
      </c>
      <c r="AS25" s="7">
        <f t="shared" si="19"/>
        <v>2.1720319538206434</v>
      </c>
      <c r="AT25" s="7">
        <f t="shared" si="19"/>
        <v>2.2111760720185232</v>
      </c>
      <c r="AU25" s="7">
        <f t="shared" si="19"/>
        <v>2.1981581236766203</v>
      </c>
      <c r="AV25" s="7" t="str">
        <f t="shared" si="19"/>
        <v/>
      </c>
      <c r="AW25" s="7" t="str">
        <f t="shared" si="19"/>
        <v/>
      </c>
      <c r="AX25" s="7" t="str">
        <f t="shared" si="19"/>
        <v/>
      </c>
      <c r="AY25" s="7" t="str">
        <f t="shared" si="19"/>
        <v/>
      </c>
      <c r="AZ25" s="7" t="str">
        <f t="shared" si="19"/>
        <v/>
      </c>
      <c r="BA25" s="7" t="str">
        <f t="shared" si="19"/>
        <v/>
      </c>
      <c r="BB25" s="30" t="str">
        <f t="shared" si="27"/>
        <v/>
      </c>
      <c r="BC25" s="7">
        <f t="shared" si="20"/>
        <v>0.41145094818470968</v>
      </c>
      <c r="BD25" s="7">
        <f t="shared" ca="1" si="20"/>
        <v>0.41255631365499396</v>
      </c>
      <c r="BE25" s="7">
        <f t="shared" si="20"/>
        <v>0.42409628160696217</v>
      </c>
      <c r="BF25" s="7" t="str">
        <f t="shared" si="20"/>
        <v/>
      </c>
      <c r="BG25" s="7" t="str">
        <f t="shared" si="20"/>
        <v/>
      </c>
      <c r="BH25" s="7" t="str">
        <f t="shared" si="20"/>
        <v/>
      </c>
      <c r="BI25" s="7" t="str">
        <f t="shared" si="20"/>
        <v/>
      </c>
      <c r="BJ25" s="7" t="str">
        <f t="shared" si="20"/>
        <v/>
      </c>
      <c r="BK25" s="7" t="str">
        <f t="shared" si="20"/>
        <v/>
      </c>
      <c r="BL25" s="30" t="str">
        <f t="shared" si="28"/>
        <v/>
      </c>
      <c r="BM25" s="7" t="str">
        <f t="shared" si="21"/>
        <v/>
      </c>
      <c r="BN25" s="7">
        <f t="shared" ca="1" si="21"/>
        <v>0.19465475858272666</v>
      </c>
      <c r="BO25" s="7">
        <f t="shared" si="21"/>
        <v>7.7624671939839449E-2</v>
      </c>
      <c r="BP25" s="7" t="str">
        <f t="shared" si="21"/>
        <v/>
      </c>
      <c r="BQ25" s="7" t="str">
        <f t="shared" si="21"/>
        <v/>
      </c>
      <c r="BR25" s="7" t="str">
        <f t="shared" si="21"/>
        <v/>
      </c>
      <c r="BS25" s="7" t="str">
        <f t="shared" si="21"/>
        <v/>
      </c>
      <c r="BT25" s="7" t="str">
        <f t="shared" si="21"/>
        <v/>
      </c>
      <c r="BU25" s="7" t="str">
        <f t="shared" si="21"/>
        <v/>
      </c>
      <c r="BV25" s="30" t="str">
        <f t="shared" si="22"/>
        <v/>
      </c>
      <c r="BW25" s="7" t="str">
        <f t="shared" si="23"/>
        <v/>
      </c>
      <c r="BX25" s="7">
        <f t="shared" ca="1" si="23"/>
        <v>0.43041594448266746</v>
      </c>
      <c r="BY25" s="7">
        <f t="shared" si="23"/>
        <v>0.17063130322229067</v>
      </c>
      <c r="BZ25" s="7" t="str">
        <f t="shared" si="23"/>
        <v/>
      </c>
      <c r="CA25" s="7" t="str">
        <f t="shared" si="23"/>
        <v/>
      </c>
      <c r="CB25" s="7" t="str">
        <f t="shared" si="23"/>
        <v/>
      </c>
      <c r="CC25" s="7" t="str">
        <f t="shared" si="23"/>
        <v/>
      </c>
      <c r="CD25" s="7" t="str">
        <f t="shared" si="23"/>
        <v/>
      </c>
      <c r="CE25" s="7" t="str">
        <f t="shared" si="23"/>
        <v/>
      </c>
      <c r="CF25" s="30" t="str">
        <f t="shared" si="23"/>
        <v/>
      </c>
      <c r="CG25" s="7" t="str">
        <f t="shared" si="24"/>
        <v/>
      </c>
      <c r="CH25" s="7">
        <f t="shared" ca="1" si="24"/>
        <v>8.0306049636292509E-2</v>
      </c>
      <c r="CI25" s="7">
        <f t="shared" si="24"/>
        <v>3.2920334730646206E-2</v>
      </c>
      <c r="CJ25" s="7" t="str">
        <f t="shared" si="24"/>
        <v/>
      </c>
      <c r="CK25" s="7" t="str">
        <f t="shared" si="24"/>
        <v/>
      </c>
      <c r="CL25" s="7" t="str">
        <f t="shared" si="24"/>
        <v/>
      </c>
      <c r="CM25" s="7" t="str">
        <f t="shared" si="24"/>
        <v/>
      </c>
      <c r="CN25" s="7" t="str">
        <f t="shared" si="24"/>
        <v/>
      </c>
      <c r="CO25" s="7" t="str">
        <f t="shared" si="24"/>
        <v/>
      </c>
      <c r="CP25" s="30" t="str">
        <f t="shared" si="24"/>
        <v/>
      </c>
      <c r="CV25" s="31" t="str">
        <f t="shared" si="29"/>
        <v/>
      </c>
      <c r="CW25" s="31"/>
      <c r="CX25" s="31"/>
      <c r="DE25" s="7" t="str">
        <f t="shared" si="30"/>
        <v/>
      </c>
      <c r="DU25" s="60">
        <f t="shared" si="31"/>
        <v>5.9549179887078132E-3</v>
      </c>
      <c r="DV25" s="7">
        <f t="shared" si="32"/>
        <v>1.2383031578606721E-2</v>
      </c>
      <c r="DW25" s="7">
        <f t="shared" si="25"/>
        <v>1.3756190290741201E-3</v>
      </c>
      <c r="DX25" s="7" t="str">
        <f t="shared" si="25"/>
        <v/>
      </c>
      <c r="DY25" s="7" t="str">
        <f t="shared" si="25"/>
        <v/>
      </c>
      <c r="DZ25" s="7" t="str">
        <f t="shared" si="25"/>
        <v/>
      </c>
      <c r="EA25" s="7" t="str">
        <f t="shared" si="25"/>
        <v/>
      </c>
      <c r="EB25" s="7" t="str">
        <f t="shared" si="25"/>
        <v/>
      </c>
      <c r="EC25" s="7" t="str">
        <f t="shared" si="25"/>
        <v/>
      </c>
    </row>
    <row r="26" spans="1:164" s="7" customFormat="1">
      <c r="B26" s="7">
        <v>12</v>
      </c>
      <c r="C26" s="7">
        <f t="shared" si="0"/>
        <v>10.390625</v>
      </c>
      <c r="D26" s="63">
        <v>4.1715400000000002</v>
      </c>
      <c r="E26" s="63"/>
      <c r="F26" s="7">
        <f t="shared" si="26"/>
        <v>4.1713370530000002</v>
      </c>
      <c r="G26" s="7" t="str">
        <f t="shared" si="1"/>
        <v/>
      </c>
      <c r="H26" s="7" t="str">
        <f t="shared" si="2"/>
        <v/>
      </c>
      <c r="I26" s="7" t="str">
        <f t="shared" si="33"/>
        <v/>
      </c>
      <c r="J26" s="7" t="str">
        <f t="shared" si="34"/>
        <v/>
      </c>
      <c r="K26" s="7" t="str">
        <f t="shared" si="35"/>
        <v/>
      </c>
      <c r="L26" s="7">
        <f t="shared" si="6"/>
        <v>6.3754744734461494E-2</v>
      </c>
      <c r="M26" s="7">
        <f t="shared" si="7"/>
        <v>0.8143763386906665</v>
      </c>
      <c r="N26" s="14">
        <v>2.0294700000000001E-4</v>
      </c>
      <c r="P26" s="7">
        <v>6.389519194</v>
      </c>
      <c r="R26" s="7">
        <v>8.8214400000000008</v>
      </c>
      <c r="T26" s="7">
        <v>3.8793000000000002</v>
      </c>
      <c r="AH26" s="14">
        <f t="shared" si="8"/>
        <v>2.0294700000000001E-4</v>
      </c>
      <c r="AI26" s="14">
        <f t="shared" si="9"/>
        <v>0</v>
      </c>
      <c r="AJ26" s="7">
        <f t="shared" si="10"/>
        <v>6.389316247</v>
      </c>
      <c r="AK26" s="7">
        <f t="shared" si="11"/>
        <v>8.8212370530000008</v>
      </c>
      <c r="AL26" s="7">
        <f t="shared" si="12"/>
        <v>3.8790970530000002</v>
      </c>
      <c r="AM26" s="7">
        <f t="shared" si="13"/>
        <v>-2.0294700000000001E-4</v>
      </c>
      <c r="AN26" s="7">
        <f t="shared" si="14"/>
        <v>-2.0294700000000001E-4</v>
      </c>
      <c r="AO26" s="7">
        <f t="shared" si="15"/>
        <v>-2.0294700000000001E-4</v>
      </c>
      <c r="AP26" s="7">
        <f t="shared" si="16"/>
        <v>-2.0294700000000001E-4</v>
      </c>
      <c r="AQ26" s="7">
        <f t="shared" si="17"/>
        <v>-2.0294700000000001E-4</v>
      </c>
      <c r="AR26" s="7">
        <f t="shared" si="18"/>
        <v>-2.0294700000000001E-4</v>
      </c>
      <c r="AS26" s="7">
        <f t="shared" si="19"/>
        <v>2.170585040681019</v>
      </c>
      <c r="AT26" s="7">
        <f t="shared" si="19"/>
        <v>2.2513303021237552</v>
      </c>
      <c r="AU26" s="7">
        <f t="shared" si="19"/>
        <v>2.2337668994303055</v>
      </c>
      <c r="AV26" s="7" t="str">
        <f t="shared" si="19"/>
        <v/>
      </c>
      <c r="AW26" s="7" t="str">
        <f t="shared" si="19"/>
        <v/>
      </c>
      <c r="AX26" s="7" t="str">
        <f t="shared" si="19"/>
        <v/>
      </c>
      <c r="AY26" s="7" t="str">
        <f t="shared" si="19"/>
        <v/>
      </c>
      <c r="AZ26" s="7" t="str">
        <f t="shared" si="19"/>
        <v/>
      </c>
      <c r="BA26" s="7" t="str">
        <f t="shared" si="19"/>
        <v/>
      </c>
      <c r="BB26" s="30" t="str">
        <f t="shared" si="27"/>
        <v/>
      </c>
      <c r="BC26" s="7">
        <f t="shared" si="20"/>
        <v>0.41136130157207329</v>
      </c>
      <c r="BD26" s="7">
        <f t="shared" ca="1" si="20"/>
        <v>0.4125515402384094</v>
      </c>
      <c r="BE26" s="7">
        <f t="shared" si="20"/>
        <v>0.42405271870149847</v>
      </c>
      <c r="BF26" s="7" t="str">
        <f t="shared" si="20"/>
        <v/>
      </c>
      <c r="BG26" s="7" t="str">
        <f t="shared" si="20"/>
        <v/>
      </c>
      <c r="BH26" s="7" t="str">
        <f t="shared" si="20"/>
        <v/>
      </c>
      <c r="BI26" s="7" t="str">
        <f t="shared" si="20"/>
        <v/>
      </c>
      <c r="BJ26" s="7" t="str">
        <f t="shared" si="20"/>
        <v/>
      </c>
      <c r="BK26" s="7" t="str">
        <f t="shared" si="20"/>
        <v/>
      </c>
      <c r="BL26" s="30" t="str">
        <f t="shared" si="28"/>
        <v/>
      </c>
      <c r="BM26" s="7" t="str">
        <f t="shared" si="21"/>
        <v/>
      </c>
      <c r="BN26" s="7">
        <f t="shared" ca="1" si="21"/>
        <v>0.1986154863353114</v>
      </c>
      <c r="BO26" s="7">
        <f t="shared" si="21"/>
        <v>7.9955492126163125E-2</v>
      </c>
      <c r="BP26" s="7" t="str">
        <f t="shared" si="21"/>
        <v/>
      </c>
      <c r="BQ26" s="7" t="str">
        <f t="shared" si="21"/>
        <v/>
      </c>
      <c r="BR26" s="7" t="str">
        <f t="shared" si="21"/>
        <v/>
      </c>
      <c r="BS26" s="7" t="str">
        <f t="shared" si="21"/>
        <v/>
      </c>
      <c r="BT26" s="7" t="str">
        <f t="shared" si="21"/>
        <v/>
      </c>
      <c r="BU26" s="7" t="str">
        <f t="shared" si="21"/>
        <v/>
      </c>
      <c r="BV26" s="30" t="str">
        <f t="shared" si="22"/>
        <v/>
      </c>
      <c r="BW26" s="7" t="str">
        <f t="shared" si="23"/>
        <v/>
      </c>
      <c r="BX26" s="7">
        <f t="shared" ca="1" si="23"/>
        <v>0.4471490628577332</v>
      </c>
      <c r="BY26" s="7">
        <f t="shared" si="23"/>
        <v>0.17860193173908362</v>
      </c>
      <c r="BZ26" s="7" t="str">
        <f t="shared" si="23"/>
        <v/>
      </c>
      <c r="CA26" s="7" t="str">
        <f t="shared" si="23"/>
        <v/>
      </c>
      <c r="CB26" s="7" t="str">
        <f t="shared" si="23"/>
        <v/>
      </c>
      <c r="CC26" s="7" t="str">
        <f t="shared" si="23"/>
        <v/>
      </c>
      <c r="CD26" s="7" t="str">
        <f t="shared" si="23"/>
        <v/>
      </c>
      <c r="CE26" s="7" t="str">
        <f t="shared" si="23"/>
        <v/>
      </c>
      <c r="CF26" s="30" t="str">
        <f t="shared" si="23"/>
        <v/>
      </c>
      <c r="CG26" s="7" t="str">
        <f t="shared" si="24"/>
        <v/>
      </c>
      <c r="CH26" s="7">
        <f t="shared" ca="1" si="24"/>
        <v>8.1939124802833468E-2</v>
      </c>
      <c r="CI26" s="7">
        <f t="shared" si="24"/>
        <v>3.3905343811215724E-2</v>
      </c>
      <c r="CJ26" s="7" t="str">
        <f t="shared" si="24"/>
        <v/>
      </c>
      <c r="CK26" s="7" t="str">
        <f t="shared" si="24"/>
        <v/>
      </c>
      <c r="CL26" s="7" t="str">
        <f t="shared" si="24"/>
        <v/>
      </c>
      <c r="CM26" s="7" t="str">
        <f t="shared" si="24"/>
        <v/>
      </c>
      <c r="CN26" s="7" t="str">
        <f t="shared" si="24"/>
        <v/>
      </c>
      <c r="CO26" s="7" t="str">
        <f t="shared" si="24"/>
        <v/>
      </c>
      <c r="CP26" s="30" t="str">
        <f t="shared" si="24"/>
        <v/>
      </c>
      <c r="CV26" s="31" t="str">
        <f t="shared" si="29"/>
        <v/>
      </c>
      <c r="CW26" s="31"/>
      <c r="CX26" s="31"/>
      <c r="DE26" s="7" t="str">
        <f t="shared" si="30"/>
        <v/>
      </c>
      <c r="DU26" s="60">
        <f t="shared" si="31"/>
        <v>5.4762069088683035E-3</v>
      </c>
      <c r="DV26" s="7">
        <f t="shared" si="32"/>
        <v>1.1938980276244618E-2</v>
      </c>
      <c r="DW26" s="7">
        <f t="shared" si="25"/>
        <v>1.3395575493485811E-3</v>
      </c>
      <c r="DX26" s="7" t="str">
        <f t="shared" si="25"/>
        <v/>
      </c>
      <c r="DY26" s="7" t="str">
        <f t="shared" si="25"/>
        <v/>
      </c>
      <c r="DZ26" s="7" t="str">
        <f t="shared" si="25"/>
        <v/>
      </c>
      <c r="EA26" s="7" t="str">
        <f t="shared" si="25"/>
        <v/>
      </c>
      <c r="EB26" s="7" t="str">
        <f t="shared" si="25"/>
        <v/>
      </c>
      <c r="EC26" s="7" t="str">
        <f t="shared" si="25"/>
        <v/>
      </c>
    </row>
    <row r="27" spans="1:164" s="7" customFormat="1">
      <c r="B27" s="7">
        <v>13</v>
      </c>
      <c r="C27" s="7">
        <f t="shared" si="0"/>
        <v>10.859375</v>
      </c>
      <c r="D27" s="63">
        <v>4.1726700000000001</v>
      </c>
      <c r="E27" s="63"/>
      <c r="F27" s="7">
        <f t="shared" si="26"/>
        <v>4.1727162337000001</v>
      </c>
      <c r="G27" s="7" t="str">
        <f t="shared" si="1"/>
        <v/>
      </c>
      <c r="H27" s="7" t="str">
        <f t="shared" si="2"/>
        <v/>
      </c>
      <c r="I27" s="7" t="str">
        <f t="shared" si="33"/>
        <v/>
      </c>
      <c r="J27" s="7" t="str">
        <f t="shared" si="34"/>
        <v/>
      </c>
      <c r="K27" s="7" t="str">
        <f t="shared" si="35"/>
        <v/>
      </c>
      <c r="L27" s="7">
        <f t="shared" si="6"/>
        <v>6.3573254641774102E-2</v>
      </c>
      <c r="M27" s="7">
        <f t="shared" si="7"/>
        <v>0.81448858841794536</v>
      </c>
      <c r="N27" s="14">
        <v>-4.6233699999999997E-5</v>
      </c>
      <c r="P27" s="7">
        <v>6.3903887910000003</v>
      </c>
      <c r="R27" s="7">
        <v>8.8134099999999993</v>
      </c>
      <c r="T27" s="7">
        <v>3.8763000000000001</v>
      </c>
      <c r="AH27" s="14">
        <f t="shared" si="8"/>
        <v>-4.6233699999999997E-5</v>
      </c>
      <c r="AI27" s="14">
        <f t="shared" si="9"/>
        <v>0</v>
      </c>
      <c r="AJ27" s="7">
        <f t="shared" si="10"/>
        <v>6.3904350247000004</v>
      </c>
      <c r="AK27" s="7">
        <f t="shared" si="11"/>
        <v>8.8134562336999984</v>
      </c>
      <c r="AL27" s="7">
        <f t="shared" si="12"/>
        <v>3.8763462337000001</v>
      </c>
      <c r="AM27" s="7">
        <f t="shared" si="13"/>
        <v>4.6233699999999997E-5</v>
      </c>
      <c r="AN27" s="7">
        <f t="shared" si="14"/>
        <v>4.6233699999999997E-5</v>
      </c>
      <c r="AO27" s="7">
        <f t="shared" si="15"/>
        <v>4.6233699999999997E-5</v>
      </c>
      <c r="AP27" s="7">
        <f t="shared" si="16"/>
        <v>4.6233699999999997E-5</v>
      </c>
      <c r="AQ27" s="7">
        <f t="shared" si="17"/>
        <v>4.6233699999999997E-5</v>
      </c>
      <c r="AR27" s="7">
        <f t="shared" si="18"/>
        <v>4.6233699999999997E-5</v>
      </c>
      <c r="AS27" s="7">
        <f t="shared" si="19"/>
        <v>2.1439794474955183</v>
      </c>
      <c r="AT27" s="7">
        <f t="shared" si="19"/>
        <v>2.2682218359916346</v>
      </c>
      <c r="AU27" s="7">
        <f t="shared" si="19"/>
        <v>2.248563355073057</v>
      </c>
      <c r="AV27" s="7" t="str">
        <f t="shared" si="19"/>
        <v/>
      </c>
      <c r="AW27" s="7" t="str">
        <f t="shared" si="19"/>
        <v/>
      </c>
      <c r="AX27" s="7" t="str">
        <f t="shared" si="19"/>
        <v/>
      </c>
      <c r="AY27" s="7" t="str">
        <f t="shared" si="19"/>
        <v/>
      </c>
      <c r="AZ27" s="7" t="str">
        <f t="shared" si="19"/>
        <v/>
      </c>
      <c r="BA27" s="7" t="str">
        <f t="shared" si="19"/>
        <v/>
      </c>
      <c r="BB27" s="30" t="str">
        <f t="shared" si="27"/>
        <v/>
      </c>
      <c r="BC27" s="7">
        <f t="shared" si="20"/>
        <v>0.41008041192695943</v>
      </c>
      <c r="BD27" s="7">
        <f t="shared" ca="1" si="20"/>
        <v>0.41254988676597631</v>
      </c>
      <c r="BE27" s="7">
        <f t="shared" si="20"/>
        <v>0.42403675764254017</v>
      </c>
      <c r="BF27" s="7" t="str">
        <f t="shared" si="20"/>
        <v/>
      </c>
      <c r="BG27" s="7" t="str">
        <f t="shared" si="20"/>
        <v/>
      </c>
      <c r="BH27" s="7" t="str">
        <f t="shared" si="20"/>
        <v/>
      </c>
      <c r="BI27" s="7" t="str">
        <f t="shared" si="20"/>
        <v/>
      </c>
      <c r="BJ27" s="7" t="str">
        <f t="shared" si="20"/>
        <v/>
      </c>
      <c r="BK27" s="7" t="str">
        <f t="shared" si="20"/>
        <v/>
      </c>
      <c r="BL27" s="30" t="str">
        <f t="shared" si="28"/>
        <v/>
      </c>
      <c r="BM27" s="7" t="str">
        <f t="shared" si="21"/>
        <v/>
      </c>
      <c r="BN27" s="7">
        <f t="shared" ca="1" si="21"/>
        <v>0.20005083288564357</v>
      </c>
      <c r="BO27" s="7">
        <f t="shared" si="21"/>
        <v>8.0868621515816849E-2</v>
      </c>
      <c r="BP27" s="7" t="str">
        <f t="shared" si="21"/>
        <v/>
      </c>
      <c r="BQ27" s="7" t="str">
        <f t="shared" si="21"/>
        <v/>
      </c>
      <c r="BR27" s="7" t="str">
        <f t="shared" si="21"/>
        <v/>
      </c>
      <c r="BS27" s="7" t="str">
        <f t="shared" si="21"/>
        <v/>
      </c>
      <c r="BT27" s="7" t="str">
        <f t="shared" si="21"/>
        <v/>
      </c>
      <c r="BU27" s="7" t="str">
        <f t="shared" si="21"/>
        <v/>
      </c>
      <c r="BV27" s="30" t="str">
        <f t="shared" si="22"/>
        <v/>
      </c>
      <c r="BW27" s="7" t="str">
        <f t="shared" si="23"/>
        <v/>
      </c>
      <c r="BX27" s="7">
        <f t="shared" ca="1" si="23"/>
        <v>0.45375966745953011</v>
      </c>
      <c r="BY27" s="7">
        <f t="shared" si="23"/>
        <v>0.18183821891573834</v>
      </c>
      <c r="BZ27" s="7" t="str">
        <f t="shared" si="23"/>
        <v/>
      </c>
      <c r="CA27" s="7" t="str">
        <f t="shared" si="23"/>
        <v/>
      </c>
      <c r="CB27" s="7" t="str">
        <f t="shared" si="23"/>
        <v/>
      </c>
      <c r="CC27" s="7" t="str">
        <f t="shared" si="23"/>
        <v/>
      </c>
      <c r="CD27" s="7" t="str">
        <f t="shared" si="23"/>
        <v/>
      </c>
      <c r="CE27" s="7" t="str">
        <f t="shared" si="23"/>
        <v/>
      </c>
      <c r="CF27" s="30" t="str">
        <f t="shared" si="23"/>
        <v/>
      </c>
      <c r="CG27" s="7" t="str">
        <f t="shared" si="24"/>
        <v/>
      </c>
      <c r="CH27" s="7">
        <f t="shared" ca="1" si="24"/>
        <v>8.2530948454411501E-2</v>
      </c>
      <c r="CI27" s="7">
        <f t="shared" si="24"/>
        <v>3.4291268062588739E-2</v>
      </c>
      <c r="CJ27" s="7" t="str">
        <f t="shared" si="24"/>
        <v/>
      </c>
      <c r="CK27" s="7" t="str">
        <f t="shared" si="24"/>
        <v/>
      </c>
      <c r="CL27" s="7" t="str">
        <f t="shared" si="24"/>
        <v/>
      </c>
      <c r="CM27" s="7" t="str">
        <f t="shared" si="24"/>
        <v/>
      </c>
      <c r="CN27" s="7" t="str">
        <f t="shared" si="24"/>
        <v/>
      </c>
      <c r="CO27" s="7" t="str">
        <f t="shared" si="24"/>
        <v/>
      </c>
      <c r="CP27" s="30" t="str">
        <f t="shared" si="24"/>
        <v/>
      </c>
      <c r="CV27" s="31" t="str">
        <f t="shared" si="29"/>
        <v/>
      </c>
      <c r="CW27" s="31"/>
      <c r="CX27" s="31"/>
      <c r="DE27" s="7" t="str">
        <f t="shared" si="30"/>
        <v/>
      </c>
      <c r="DU27" s="60">
        <f t="shared" si="31"/>
        <v>5.4984477985156712E-3</v>
      </c>
      <c r="DV27" s="7">
        <f t="shared" si="32"/>
        <v>1.1750468083857333E-2</v>
      </c>
      <c r="DW27" s="7">
        <f t="shared" si="25"/>
        <v>1.324338759401103E-3</v>
      </c>
      <c r="DX27" s="7" t="str">
        <f t="shared" si="25"/>
        <v/>
      </c>
      <c r="DY27" s="7" t="str">
        <f t="shared" si="25"/>
        <v/>
      </c>
      <c r="DZ27" s="7" t="str">
        <f t="shared" si="25"/>
        <v/>
      </c>
      <c r="EA27" s="7" t="str">
        <f t="shared" si="25"/>
        <v/>
      </c>
      <c r="EB27" s="7" t="str">
        <f t="shared" si="25"/>
        <v/>
      </c>
      <c r="EC27" s="7" t="str">
        <f t="shared" si="25"/>
        <v/>
      </c>
    </row>
    <row r="28" spans="1:164" s="32" customFormat="1">
      <c r="A28"/>
      <c r="B28">
        <v>14</v>
      </c>
      <c r="C28">
        <f t="shared" si="0"/>
        <v>11.328125</v>
      </c>
      <c r="D28" s="26">
        <v>4.1703299999999999</v>
      </c>
      <c r="E28" s="26"/>
      <c r="F28">
        <f t="shared" si="26"/>
        <v>4.1688490599999994</v>
      </c>
      <c r="G28">
        <f t="shared" ca="1" si="1"/>
        <v>4.1688209277939823</v>
      </c>
      <c r="H28">
        <f t="shared" ca="1" si="2"/>
        <v>2.2994660309365065</v>
      </c>
      <c r="I28">
        <f t="shared" ca="1" si="33"/>
        <v>0.41590483890192387</v>
      </c>
      <c r="J28">
        <f t="shared" ca="1" si="34"/>
        <v>2.2994660309365065</v>
      </c>
      <c r="K28">
        <f t="shared" ca="1" si="35"/>
        <v>0.41590483890192387</v>
      </c>
      <c r="L28">
        <f t="shared" si="6"/>
        <v>6.3535205571275066E-2</v>
      </c>
      <c r="M28">
        <f t="shared" si="7"/>
        <v>0.81451216513969893</v>
      </c>
      <c r="N28">
        <v>1.48094E-3</v>
      </c>
      <c r="O28"/>
      <c r="P28">
        <v>6.3876921690000001</v>
      </c>
      <c r="Q28"/>
      <c r="R28">
        <v>8.8014200000000002</v>
      </c>
      <c r="S28"/>
      <c r="T28">
        <v>3.86721</v>
      </c>
      <c r="U28"/>
      <c r="V28"/>
      <c r="W28"/>
      <c r="X28"/>
      <c r="Y28"/>
      <c r="Z28"/>
      <c r="AA28"/>
      <c r="AB28"/>
      <c r="AC28"/>
      <c r="AD28"/>
      <c r="AE28"/>
      <c r="AF28"/>
      <c r="AG28"/>
      <c r="AH28" s="12">
        <f t="shared" si="8"/>
        <v>1.48094E-3</v>
      </c>
      <c r="AI28" s="12">
        <f t="shared" si="9"/>
        <v>0</v>
      </c>
      <c r="AJ28">
        <f t="shared" si="10"/>
        <v>6.3862112289999997</v>
      </c>
      <c r="AK28">
        <f t="shared" si="11"/>
        <v>8.7999390599999998</v>
      </c>
      <c r="AL28">
        <f t="shared" si="12"/>
        <v>3.8657290600000001</v>
      </c>
      <c r="AM28">
        <f t="shared" si="13"/>
        <v>-1.48094E-3</v>
      </c>
      <c r="AN28">
        <f t="shared" si="14"/>
        <v>-1.48094E-3</v>
      </c>
      <c r="AO28">
        <f t="shared" si="15"/>
        <v>-1.48094E-3</v>
      </c>
      <c r="AP28">
        <f t="shared" si="16"/>
        <v>-1.48094E-3</v>
      </c>
      <c r="AQ28">
        <f t="shared" si="17"/>
        <v>-1.48094E-3</v>
      </c>
      <c r="AR28">
        <f t="shared" si="18"/>
        <v>-1.48094E-3</v>
      </c>
      <c r="AS28">
        <f t="shared" si="19"/>
        <v>2.2511699778655592</v>
      </c>
      <c r="AT28">
        <f t="shared" si="19"/>
        <v>2.2973924326086044</v>
      </c>
      <c r="AU28">
        <f t="shared" si="19"/>
        <v>2.3044573490838092</v>
      </c>
      <c r="AV28" t="str">
        <f t="shared" si="19"/>
        <v/>
      </c>
      <c r="AW28" t="str">
        <f t="shared" si="19"/>
        <v/>
      </c>
      <c r="AX28" t="str">
        <f t="shared" si="19"/>
        <v/>
      </c>
      <c r="AY28" t="str">
        <f t="shared" si="19"/>
        <v/>
      </c>
      <c r="AZ28" t="str">
        <f t="shared" si="19"/>
        <v/>
      </c>
      <c r="BA28" t="str">
        <f t="shared" si="19"/>
        <v/>
      </c>
      <c r="BB28" s="30" t="str">
        <f t="shared" si="27"/>
        <v/>
      </c>
      <c r="BC28">
        <f t="shared" si="20"/>
        <v>0.41621107994920714</v>
      </c>
      <c r="BD28">
        <f t="shared" ca="1" si="20"/>
        <v>0.41254748784676043</v>
      </c>
      <c r="BE28">
        <f t="shared" si="20"/>
        <v>0.42398625323517009</v>
      </c>
      <c r="BF28" t="str">
        <f t="shared" si="20"/>
        <v/>
      </c>
      <c r="BG28" t="str">
        <f t="shared" si="20"/>
        <v/>
      </c>
      <c r="BH28" t="str">
        <f t="shared" si="20"/>
        <v/>
      </c>
      <c r="BI28" t="str">
        <f t="shared" si="20"/>
        <v/>
      </c>
      <c r="BJ28" t="str">
        <f t="shared" si="20"/>
        <v/>
      </c>
      <c r="BK28" t="str">
        <f t="shared" si="20"/>
        <v/>
      </c>
      <c r="BL28" s="30" t="str">
        <f t="shared" si="28"/>
        <v/>
      </c>
      <c r="BM28" t="str">
        <f t="shared" si="21"/>
        <v/>
      </c>
      <c r="BN28">
        <f t="shared" ca="1" si="21"/>
        <v>0.20219563303738733</v>
      </c>
      <c r="BO28">
        <f t="shared" si="21"/>
        <v>8.4000361067346735E-2</v>
      </c>
      <c r="BP28" t="str">
        <f t="shared" si="21"/>
        <v/>
      </c>
      <c r="BQ28" t="str">
        <f t="shared" si="21"/>
        <v/>
      </c>
      <c r="BR28" t="str">
        <f t="shared" si="21"/>
        <v/>
      </c>
      <c r="BS28" t="str">
        <f t="shared" si="21"/>
        <v/>
      </c>
      <c r="BT28" t="str">
        <f t="shared" si="21"/>
        <v/>
      </c>
      <c r="BU28" t="str">
        <f t="shared" si="21"/>
        <v/>
      </c>
      <c r="BV28" s="30" t="str">
        <f t="shared" si="22"/>
        <v/>
      </c>
      <c r="BW28" t="str">
        <f t="shared" si="23"/>
        <v/>
      </c>
      <c r="BX28">
        <f t="shared" ca="1" si="23"/>
        <v>0.46452271724659999</v>
      </c>
      <c r="BY28">
        <f t="shared" si="23"/>
        <v>0.19357524938734066</v>
      </c>
      <c r="BZ28" t="str">
        <f t="shared" si="23"/>
        <v/>
      </c>
      <c r="CA28" t="str">
        <f t="shared" si="23"/>
        <v/>
      </c>
      <c r="CB28" t="str">
        <f t="shared" si="23"/>
        <v/>
      </c>
      <c r="CC28" t="str">
        <f t="shared" si="23"/>
        <v/>
      </c>
      <c r="CD28" t="str">
        <f t="shared" si="23"/>
        <v/>
      </c>
      <c r="CE28" t="str">
        <f t="shared" si="23"/>
        <v/>
      </c>
      <c r="CF28" s="30" t="str">
        <f t="shared" si="23"/>
        <v/>
      </c>
      <c r="CG28" t="str">
        <f t="shared" si="24"/>
        <v/>
      </c>
      <c r="CH28">
        <f t="shared" ca="1" si="24"/>
        <v>8.3415300463159578E-2</v>
      </c>
      <c r="CI28">
        <f t="shared" si="24"/>
        <v>3.5614998359345798E-2</v>
      </c>
      <c r="CJ28" t="str">
        <f t="shared" si="24"/>
        <v/>
      </c>
      <c r="CK28" t="str">
        <f t="shared" si="24"/>
        <v/>
      </c>
      <c r="CL28" t="str">
        <f t="shared" si="24"/>
        <v/>
      </c>
      <c r="CM28" t="str">
        <f t="shared" si="24"/>
        <v/>
      </c>
      <c r="CN28" t="str">
        <f t="shared" si="24"/>
        <v/>
      </c>
      <c r="CO28" t="str">
        <f t="shared" si="24"/>
        <v/>
      </c>
      <c r="CP28" s="30" t="str">
        <f t="shared" si="24"/>
        <v/>
      </c>
      <c r="CQ28"/>
      <c r="CR28"/>
      <c r="CS28"/>
      <c r="CT28"/>
      <c r="CU28"/>
      <c r="CV28" s="31">
        <f t="shared" ca="1" si="29"/>
        <v>28</v>
      </c>
      <c r="CW28" s="31"/>
      <c r="CX28" s="31"/>
      <c r="CY28"/>
      <c r="CZ28"/>
      <c r="DA28"/>
      <c r="DB28"/>
      <c r="DC28"/>
      <c r="DD28"/>
      <c r="DE28" t="str">
        <f t="shared" ca="1" si="30"/>
        <v/>
      </c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 s="60">
        <f t="shared" si="31"/>
        <v>5.8466292694169079E-3</v>
      </c>
      <c r="DV28">
        <f t="shared" si="32"/>
        <v>1.1422976601171739E-2</v>
      </c>
      <c r="DW28">
        <f t="shared" si="25"/>
        <v>1.2655997006864195E-3</v>
      </c>
      <c r="DX28" t="str">
        <f t="shared" si="25"/>
        <v/>
      </c>
      <c r="DY28" t="str">
        <f t="shared" si="25"/>
        <v/>
      </c>
      <c r="DZ28" t="str">
        <f t="shared" si="25"/>
        <v/>
      </c>
      <c r="EA28" t="str">
        <f t="shared" si="25"/>
        <v/>
      </c>
      <c r="EB28" t="str">
        <f t="shared" si="25"/>
        <v/>
      </c>
      <c r="EC28" t="str">
        <f t="shared" si="25"/>
        <v/>
      </c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</row>
    <row r="29" spans="1:164" s="32" customFormat="1">
      <c r="A29"/>
      <c r="B29">
        <v>15</v>
      </c>
      <c r="C29">
        <f t="shared" si="0"/>
        <v>11.796875</v>
      </c>
      <c r="D29" s="26">
        <v>4.1699599999999997</v>
      </c>
      <c r="E29" s="26"/>
      <c r="F29">
        <f t="shared" si="26"/>
        <v>4.1697694189999996</v>
      </c>
      <c r="G29">
        <f t="shared" ca="1" si="1"/>
        <v>4.168531454345545</v>
      </c>
      <c r="H29">
        <f t="shared" ca="1" si="2"/>
        <v>2.3437590499933965</v>
      </c>
      <c r="I29">
        <f t="shared" ca="1" si="33"/>
        <v>0.41590552103817113</v>
      </c>
      <c r="J29">
        <f t="shared" ca="1" si="34"/>
        <v>2.3437590499933965</v>
      </c>
      <c r="K29">
        <f t="shared" ca="1" si="35"/>
        <v>0.41590552103817113</v>
      </c>
      <c r="L29">
        <f t="shared" si="6"/>
        <v>6.1642638900127417E-2</v>
      </c>
      <c r="M29">
        <f t="shared" si="7"/>
        <v>0.81570444542629794</v>
      </c>
      <c r="N29" s="12">
        <v>1.90581E-4</v>
      </c>
      <c r="O29"/>
      <c r="P29">
        <v>6.3879373900000003</v>
      </c>
      <c r="Q29"/>
      <c r="R29">
        <v>8.7761200000000006</v>
      </c>
      <c r="S29"/>
      <c r="T29">
        <v>3.86009</v>
      </c>
      <c r="U29"/>
      <c r="V29"/>
      <c r="W29"/>
      <c r="X29"/>
      <c r="Y29"/>
      <c r="Z29"/>
      <c r="AA29"/>
      <c r="AB29"/>
      <c r="AC29"/>
      <c r="AD29"/>
      <c r="AE29"/>
      <c r="AF29"/>
      <c r="AG29"/>
      <c r="AH29" s="12">
        <f t="shared" si="8"/>
        <v>1.90581E-4</v>
      </c>
      <c r="AI29" s="12">
        <f t="shared" si="9"/>
        <v>0</v>
      </c>
      <c r="AJ29">
        <f t="shared" si="10"/>
        <v>6.3877468090000002</v>
      </c>
      <c r="AK29">
        <f t="shared" si="11"/>
        <v>8.7759294190000006</v>
      </c>
      <c r="AL29">
        <f t="shared" si="12"/>
        <v>3.859899419</v>
      </c>
      <c r="AM29">
        <f t="shared" si="13"/>
        <v>-1.90581E-4</v>
      </c>
      <c r="AN29">
        <f t="shared" si="14"/>
        <v>-1.90581E-4</v>
      </c>
      <c r="AO29">
        <f t="shared" si="15"/>
        <v>-1.90581E-4</v>
      </c>
      <c r="AP29">
        <f t="shared" si="16"/>
        <v>-1.90581E-4</v>
      </c>
      <c r="AQ29">
        <f t="shared" si="17"/>
        <v>-1.90581E-4</v>
      </c>
      <c r="AR29">
        <f t="shared" si="18"/>
        <v>-1.90581E-4</v>
      </c>
      <c r="AS29">
        <f t="shared" si="19"/>
        <v>2.2106803133211974</v>
      </c>
      <c r="AT29">
        <f t="shared" si="19"/>
        <v>2.3479544730758657</v>
      </c>
      <c r="AU29">
        <f t="shared" si="19"/>
        <v>2.3336987469837207</v>
      </c>
      <c r="AV29" t="str">
        <f t="shared" si="19"/>
        <v/>
      </c>
      <c r="AW29" t="str">
        <f t="shared" si="19"/>
        <v/>
      </c>
      <c r="AX29" t="str">
        <f t="shared" si="19"/>
        <v/>
      </c>
      <c r="AY29" t="str">
        <f t="shared" si="19"/>
        <v/>
      </c>
      <c r="AZ29" t="str">
        <f t="shared" si="19"/>
        <v/>
      </c>
      <c r="BA29" t="str">
        <f t="shared" si="19"/>
        <v/>
      </c>
      <c r="BB29" s="30" t="str">
        <f t="shared" si="27"/>
        <v/>
      </c>
      <c r="BC29">
        <f t="shared" si="20"/>
        <v>0.41353242969035525</v>
      </c>
      <c r="BD29">
        <f t="shared" ca="1" si="20"/>
        <v>0.41254456596817013</v>
      </c>
      <c r="BE29">
        <f t="shared" si="20"/>
        <v>0.42396483370854293</v>
      </c>
      <c r="BF29" t="str">
        <f t="shared" si="20"/>
        <v/>
      </c>
      <c r="BG29" t="str">
        <f t="shared" si="20"/>
        <v/>
      </c>
      <c r="BH29" t="str">
        <f t="shared" si="20"/>
        <v/>
      </c>
      <c r="BI29" t="str">
        <f t="shared" si="20"/>
        <v/>
      </c>
      <c r="BJ29" t="str">
        <f t="shared" si="20"/>
        <v/>
      </c>
      <c r="BK29" t="str">
        <f t="shared" si="20"/>
        <v/>
      </c>
      <c r="BL29" s="30" t="str">
        <f t="shared" si="28"/>
        <v/>
      </c>
      <c r="BM29" t="str">
        <f t="shared" si="21"/>
        <v/>
      </c>
      <c r="BN29">
        <f t="shared" ca="1" si="21"/>
        <v>0.20491382720992155</v>
      </c>
      <c r="BO29">
        <f t="shared" si="21"/>
        <v>8.5454702484288936E-2</v>
      </c>
      <c r="BP29" t="str">
        <f t="shared" si="21"/>
        <v/>
      </c>
      <c r="BQ29" t="str">
        <f t="shared" si="21"/>
        <v/>
      </c>
      <c r="BR29" t="str">
        <f t="shared" si="21"/>
        <v/>
      </c>
      <c r="BS29" t="str">
        <f t="shared" si="21"/>
        <v/>
      </c>
      <c r="BT29" t="str">
        <f t="shared" si="21"/>
        <v/>
      </c>
      <c r="BU29" t="str">
        <f t="shared" si="21"/>
        <v/>
      </c>
      <c r="BV29" s="30" t="str">
        <f t="shared" si="22"/>
        <v/>
      </c>
      <c r="BW29" t="str">
        <f t="shared" si="23"/>
        <v/>
      </c>
      <c r="BX29">
        <f t="shared" ca="1" si="23"/>
        <v>0.48112833719263032</v>
      </c>
      <c r="BY29">
        <f t="shared" si="23"/>
        <v>0.19942553211145173</v>
      </c>
      <c r="BZ29" t="str">
        <f t="shared" si="23"/>
        <v/>
      </c>
      <c r="CA29" t="str">
        <f t="shared" si="23"/>
        <v/>
      </c>
      <c r="CB29" t="str">
        <f t="shared" si="23"/>
        <v/>
      </c>
      <c r="CC29" t="str">
        <f t="shared" si="23"/>
        <v/>
      </c>
      <c r="CD29" t="str">
        <f t="shared" si="23"/>
        <v/>
      </c>
      <c r="CE29" t="str">
        <f t="shared" si="23"/>
        <v/>
      </c>
      <c r="CF29" s="30" t="str">
        <f t="shared" si="23"/>
        <v/>
      </c>
      <c r="CG29" t="str">
        <f t="shared" si="24"/>
        <v/>
      </c>
      <c r="CH29">
        <f t="shared" ca="1" si="24"/>
        <v>8.4536085907193692E-2</v>
      </c>
      <c r="CI29">
        <f t="shared" si="24"/>
        <v>3.6229788728364569E-2</v>
      </c>
      <c r="CJ29" t="str">
        <f t="shared" si="24"/>
        <v/>
      </c>
      <c r="CK29" t="str">
        <f t="shared" si="24"/>
        <v/>
      </c>
      <c r="CL29" t="str">
        <f t="shared" si="24"/>
        <v/>
      </c>
      <c r="CM29" t="str">
        <f t="shared" si="24"/>
        <v/>
      </c>
      <c r="CN29" t="str">
        <f t="shared" si="24"/>
        <v/>
      </c>
      <c r="CO29" t="str">
        <f t="shared" si="24"/>
        <v/>
      </c>
      <c r="CP29" s="30" t="str">
        <f t="shared" si="24"/>
        <v/>
      </c>
      <c r="CQ29"/>
      <c r="CR29"/>
      <c r="CS29"/>
      <c r="CT29"/>
      <c r="CU29"/>
      <c r="CV29" s="31">
        <f t="shared" ca="1" si="29"/>
        <v>29</v>
      </c>
      <c r="CW29" s="31"/>
      <c r="CX29" s="31"/>
      <c r="CY29"/>
      <c r="CZ29"/>
      <c r="DA29"/>
      <c r="DB29"/>
      <c r="DC29"/>
      <c r="DD29"/>
      <c r="DE29" t="str">
        <f t="shared" ca="1" si="30"/>
        <v/>
      </c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 s="60">
        <f t="shared" si="31"/>
        <v>4.5680157982848114E-3</v>
      </c>
      <c r="DV29">
        <f t="shared" si="32"/>
        <v>1.0841275640279346E-2</v>
      </c>
      <c r="DW29">
        <f t="shared" si="25"/>
        <v>1.2333474615632595E-3</v>
      </c>
      <c r="DX29" t="str">
        <f t="shared" si="25"/>
        <v/>
      </c>
      <c r="DY29" t="str">
        <f t="shared" si="25"/>
        <v/>
      </c>
      <c r="DZ29" t="str">
        <f t="shared" si="25"/>
        <v/>
      </c>
      <c r="EA29" t="str">
        <f t="shared" si="25"/>
        <v/>
      </c>
      <c r="EB29" t="str">
        <f t="shared" si="25"/>
        <v/>
      </c>
      <c r="EC29" t="str">
        <f t="shared" si="25"/>
        <v/>
      </c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</row>
    <row r="30" spans="1:164" s="32" customFormat="1">
      <c r="A30"/>
      <c r="B30">
        <v>16</v>
      </c>
      <c r="C30">
        <f t="shared" si="0"/>
        <v>12.265625</v>
      </c>
      <c r="D30" s="26">
        <v>4.1697600000000001</v>
      </c>
      <c r="E30" s="26"/>
      <c r="F30">
        <f t="shared" si="26"/>
        <v>4.1697815799000004</v>
      </c>
      <c r="G30">
        <f t="shared" ca="1" si="1"/>
        <v>4.168303503052921</v>
      </c>
      <c r="H30">
        <f t="shared" ca="1" si="2"/>
        <v>2.375316372833586</v>
      </c>
      <c r="I30">
        <f t="shared" ca="1" si="33"/>
        <v>0.41593247938891781</v>
      </c>
      <c r="J30">
        <f t="shared" ca="1" si="34"/>
        <v>2.375316372833586</v>
      </c>
      <c r="K30">
        <f t="shared" ca="1" si="35"/>
        <v>0.41593247938891781</v>
      </c>
      <c r="L30">
        <f t="shared" si="6"/>
        <v>6.1726545390591789E-2</v>
      </c>
      <c r="M30">
        <f t="shared" si="7"/>
        <v>0.81565075730764225</v>
      </c>
      <c r="N30" s="12">
        <v>-2.15799E-5</v>
      </c>
      <c r="O30"/>
      <c r="P30">
        <v>6.3826300040000001</v>
      </c>
      <c r="Q30"/>
      <c r="R30">
        <v>8.7623999999999995</v>
      </c>
      <c r="S30"/>
      <c r="T30">
        <v>3.8521899999999998</v>
      </c>
      <c r="U30"/>
      <c r="V30"/>
      <c r="W30"/>
      <c r="X30"/>
      <c r="Y30"/>
      <c r="Z30"/>
      <c r="AA30"/>
      <c r="AB30"/>
      <c r="AC30"/>
      <c r="AD30"/>
      <c r="AE30"/>
      <c r="AF30"/>
      <c r="AG30"/>
      <c r="AH30" s="12">
        <f t="shared" si="8"/>
        <v>-2.15799E-5</v>
      </c>
      <c r="AI30" s="12">
        <f t="shared" si="9"/>
        <v>0</v>
      </c>
      <c r="AJ30">
        <f t="shared" si="10"/>
        <v>6.3826515839000004</v>
      </c>
      <c r="AK30">
        <f t="shared" si="11"/>
        <v>8.7624215798999998</v>
      </c>
      <c r="AL30">
        <f t="shared" si="12"/>
        <v>3.8522115798999996</v>
      </c>
      <c r="AM30">
        <f t="shared" si="13"/>
        <v>2.15799E-5</v>
      </c>
      <c r="AN30">
        <f t="shared" si="14"/>
        <v>2.15799E-5</v>
      </c>
      <c r="AO30">
        <f t="shared" si="15"/>
        <v>2.15799E-5</v>
      </c>
      <c r="AP30">
        <f t="shared" si="16"/>
        <v>2.15799E-5</v>
      </c>
      <c r="AQ30">
        <f t="shared" si="17"/>
        <v>2.15799E-5</v>
      </c>
      <c r="AR30">
        <f t="shared" si="18"/>
        <v>2.15799E-5</v>
      </c>
      <c r="AS30">
        <f t="shared" si="19"/>
        <v>2.359812686180919</v>
      </c>
      <c r="AT30">
        <f t="shared" si="19"/>
        <v>2.3765427056222017</v>
      </c>
      <c r="AU30">
        <f t="shared" si="19"/>
        <v>2.3724178870043371</v>
      </c>
      <c r="AV30" t="str">
        <f t="shared" si="19"/>
        <v/>
      </c>
      <c r="AW30" t="str">
        <f t="shared" si="19"/>
        <v/>
      </c>
      <c r="AX30" t="str">
        <f t="shared" si="19"/>
        <v/>
      </c>
      <c r="AY30" t="str">
        <f t="shared" si="19"/>
        <v/>
      </c>
      <c r="AZ30" t="str">
        <f t="shared" si="19"/>
        <v/>
      </c>
      <c r="BA30" t="str">
        <f t="shared" si="19"/>
        <v/>
      </c>
      <c r="BB30" s="30" t="str">
        <f t="shared" si="27"/>
        <v/>
      </c>
      <c r="BC30">
        <f t="shared" si="20"/>
        <v>0.42585330101945773</v>
      </c>
      <c r="BD30">
        <f t="shared" ca="1" si="20"/>
        <v>0.41254361065114181</v>
      </c>
      <c r="BE30">
        <f t="shared" si="20"/>
        <v>0.42394220407769484</v>
      </c>
      <c r="BF30" t="str">
        <f t="shared" si="20"/>
        <v/>
      </c>
      <c r="BG30" t="str">
        <f t="shared" si="20"/>
        <v/>
      </c>
      <c r="BH30" t="str">
        <f t="shared" si="20"/>
        <v/>
      </c>
      <c r="BI30" t="str">
        <f t="shared" si="20"/>
        <v/>
      </c>
      <c r="BJ30" t="str">
        <f t="shared" si="20"/>
        <v/>
      </c>
      <c r="BK30" t="str">
        <f t="shared" si="20"/>
        <v/>
      </c>
      <c r="BL30" s="30" t="str">
        <f t="shared" si="28"/>
        <v/>
      </c>
      <c r="BM30" t="str">
        <f t="shared" si="21"/>
        <v/>
      </c>
      <c r="BN30">
        <f t="shared" ca="1" si="21"/>
        <v>0.20582917644049448</v>
      </c>
      <c r="BO30">
        <f t="shared" si="21"/>
        <v>8.7085148174786076E-2</v>
      </c>
      <c r="BP30" t="str">
        <f t="shared" si="21"/>
        <v/>
      </c>
      <c r="BQ30" t="str">
        <f t="shared" si="21"/>
        <v/>
      </c>
      <c r="BR30" t="str">
        <f t="shared" si="21"/>
        <v/>
      </c>
      <c r="BS30" t="str">
        <f t="shared" si="21"/>
        <v/>
      </c>
      <c r="BT30" t="str">
        <f t="shared" si="21"/>
        <v/>
      </c>
      <c r="BU30" t="str">
        <f t="shared" si="21"/>
        <v/>
      </c>
      <c r="BV30" s="30" t="str">
        <f t="shared" si="22"/>
        <v/>
      </c>
      <c r="BW30" t="str">
        <f t="shared" si="23"/>
        <v/>
      </c>
      <c r="BX30">
        <f t="shared" ca="1" si="23"/>
        <v>0.48916182787388229</v>
      </c>
      <c r="BY30">
        <f t="shared" si="23"/>
        <v>0.20660236322228559</v>
      </c>
      <c r="BZ30" t="str">
        <f t="shared" si="23"/>
        <v/>
      </c>
      <c r="CA30" t="str">
        <f t="shared" si="23"/>
        <v/>
      </c>
      <c r="CB30" t="str">
        <f t="shared" si="23"/>
        <v/>
      </c>
      <c r="CC30" t="str">
        <f t="shared" si="23"/>
        <v/>
      </c>
      <c r="CD30" t="str">
        <f t="shared" si="23"/>
        <v/>
      </c>
      <c r="CE30" t="str">
        <f t="shared" si="23"/>
        <v/>
      </c>
      <c r="CF30" s="30" t="str">
        <f t="shared" si="23"/>
        <v/>
      </c>
      <c r="CG30" t="str">
        <f t="shared" si="24"/>
        <v/>
      </c>
      <c r="CH30">
        <f t="shared" ca="1" si="24"/>
        <v>8.491351162611252E-2</v>
      </c>
      <c r="CI30">
        <f t="shared" si="24"/>
        <v>3.691906965965145E-2</v>
      </c>
      <c r="CJ30" t="str">
        <f t="shared" si="24"/>
        <v/>
      </c>
      <c r="CK30" t="str">
        <f t="shared" si="24"/>
        <v/>
      </c>
      <c r="CL30" t="str">
        <f t="shared" si="24"/>
        <v/>
      </c>
      <c r="CM30" t="str">
        <f t="shared" si="24"/>
        <v/>
      </c>
      <c r="CN30" t="str">
        <f t="shared" si="24"/>
        <v/>
      </c>
      <c r="CO30" t="str">
        <f t="shared" si="24"/>
        <v/>
      </c>
      <c r="CP30" s="30" t="str">
        <f t="shared" si="24"/>
        <v/>
      </c>
      <c r="CQ30"/>
      <c r="CR30"/>
      <c r="CS30"/>
      <c r="CT30"/>
      <c r="CU30"/>
      <c r="CV30" s="31">
        <f t="shared" ca="1" si="29"/>
        <v>30</v>
      </c>
      <c r="CW30" s="31"/>
      <c r="CX30" s="31"/>
      <c r="CY30"/>
      <c r="CZ30"/>
      <c r="DA30"/>
      <c r="DB30"/>
      <c r="DC30"/>
      <c r="DD30"/>
      <c r="DE30" t="str">
        <f t="shared" ca="1" si="30"/>
        <v/>
      </c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 s="60">
        <f t="shared" si="31"/>
        <v>5.0217202550592675E-3</v>
      </c>
      <c r="DV30">
        <f t="shared" si="32"/>
        <v>1.0514010314485822E-2</v>
      </c>
      <c r="DW30">
        <f t="shared" si="25"/>
        <v>1.190814821046701E-3</v>
      </c>
      <c r="DX30" t="str">
        <f t="shared" si="25"/>
        <v/>
      </c>
      <c r="DY30" t="str">
        <f t="shared" si="25"/>
        <v/>
      </c>
      <c r="DZ30" t="str">
        <f t="shared" si="25"/>
        <v/>
      </c>
      <c r="EA30" t="str">
        <f t="shared" si="25"/>
        <v/>
      </c>
      <c r="EB30" t="str">
        <f t="shared" si="25"/>
        <v/>
      </c>
      <c r="EC30" t="str">
        <f t="shared" si="25"/>
        <v/>
      </c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</row>
    <row r="31" spans="1:164" s="32" customFormat="1">
      <c r="A31"/>
      <c r="B31">
        <v>17</v>
      </c>
      <c r="C31">
        <f t="shared" si="0"/>
        <v>12.734375</v>
      </c>
      <c r="D31" s="26">
        <v>4.1680999999999999</v>
      </c>
      <c r="E31" s="26"/>
      <c r="F31">
        <f t="shared" si="26"/>
        <v>4.1681214056</v>
      </c>
      <c r="G31">
        <f t="shared" ca="1" si="1"/>
        <v>4.1679564804397407</v>
      </c>
      <c r="H31">
        <f ca="1">IF(B31&lt;$C$7,"",IF(B31&gt;$C$8,"",IF(SUM(BW31:CE31)&gt;0,(1/(SUM(BM31:BV31)))*SUM(BW31:CF31),"")))</f>
        <v>2.4201614017880169</v>
      </c>
      <c r="I31">
        <f t="shared" ca="1" si="33"/>
        <v>0.41596285780450337</v>
      </c>
      <c r="J31">
        <f ca="1">IF(B31&lt;$C$7,"",IF(B31&gt;$C$8,"",IF(SUM(BW31:CE31)&gt;0,(1/(SUM(BM31:BU31)))*SUM(BW31:CE31),"")))</f>
        <v>2.4201614017880169</v>
      </c>
      <c r="K31">
        <f t="shared" ca="1" si="35"/>
        <v>0.41596285780450337</v>
      </c>
      <c r="L31">
        <f t="shared" si="6"/>
        <v>5.9701278509002129E-2</v>
      </c>
      <c r="M31">
        <f t="shared" si="7"/>
        <v>0.8169689965055692</v>
      </c>
      <c r="N31" s="12">
        <v>-2.1405600000000001E-5</v>
      </c>
      <c r="O31"/>
      <c r="P31">
        <v>6.385008784</v>
      </c>
      <c r="Q31"/>
      <c r="R31">
        <v>8.7412799999999997</v>
      </c>
      <c r="S31"/>
      <c r="T31">
        <v>3.84246</v>
      </c>
      <c r="U31"/>
      <c r="V31"/>
      <c r="W31"/>
      <c r="X31"/>
      <c r="Y31"/>
      <c r="Z31"/>
      <c r="AA31"/>
      <c r="AB31"/>
      <c r="AC31"/>
      <c r="AD31"/>
      <c r="AE31"/>
      <c r="AF31"/>
      <c r="AG31"/>
      <c r="AH31" s="12">
        <f t="shared" si="8"/>
        <v>-2.1405600000000001E-5</v>
      </c>
      <c r="AI31" s="12">
        <f t="shared" si="9"/>
        <v>0</v>
      </c>
      <c r="AJ31">
        <f t="shared" si="10"/>
        <v>6.3850301896000001</v>
      </c>
      <c r="AK31">
        <f t="shared" si="11"/>
        <v>8.7413014055999998</v>
      </c>
      <c r="AL31">
        <f t="shared" si="12"/>
        <v>3.8424814056000001</v>
      </c>
      <c r="AM31">
        <f t="shared" si="13"/>
        <v>2.1405600000000001E-5</v>
      </c>
      <c r="AN31">
        <f t="shared" si="14"/>
        <v>2.1405600000000001E-5</v>
      </c>
      <c r="AO31">
        <f t="shared" si="15"/>
        <v>2.1405600000000001E-5</v>
      </c>
      <c r="AP31">
        <f t="shared" si="16"/>
        <v>2.1405600000000001E-5</v>
      </c>
      <c r="AQ31">
        <f t="shared" si="17"/>
        <v>2.1405600000000001E-5</v>
      </c>
      <c r="AR31">
        <f t="shared" si="18"/>
        <v>2.1405600000000001E-5</v>
      </c>
      <c r="AS31">
        <f t="shared" si="19"/>
        <v>2.286140821215624</v>
      </c>
      <c r="AT31">
        <f t="shared" si="19"/>
        <v>2.4203260637090822</v>
      </c>
      <c r="AU31">
        <f t="shared" si="19"/>
        <v>2.4197782033025406</v>
      </c>
      <c r="AV31" t="str">
        <f t="shared" si="19"/>
        <v/>
      </c>
      <c r="AW31" t="str">
        <f t="shared" si="19"/>
        <v/>
      </c>
      <c r="AX31" t="str">
        <f t="shared" si="19"/>
        <v/>
      </c>
      <c r="AY31" t="str">
        <f t="shared" si="19"/>
        <v/>
      </c>
      <c r="AZ31" t="str">
        <f t="shared" si="19"/>
        <v/>
      </c>
      <c r="BA31" t="str">
        <f t="shared" si="19"/>
        <v/>
      </c>
      <c r="BB31" s="30" t="str">
        <f t="shared" si="27"/>
        <v/>
      </c>
      <c r="BC31">
        <f t="shared" si="20"/>
        <v>0.41876945036100582</v>
      </c>
      <c r="BD31">
        <f t="shared" ca="1" si="20"/>
        <v>0.41254304826016747</v>
      </c>
      <c r="BE31">
        <f t="shared" si="20"/>
        <v>0.42392138172746935</v>
      </c>
      <c r="BF31" t="str">
        <f t="shared" si="20"/>
        <v/>
      </c>
      <c r="BG31" t="str">
        <f t="shared" si="20"/>
        <v/>
      </c>
      <c r="BH31" t="str">
        <f t="shared" si="20"/>
        <v/>
      </c>
      <c r="BI31" t="str">
        <f t="shared" si="20"/>
        <v/>
      </c>
      <c r="BJ31" t="str">
        <f t="shared" si="20"/>
        <v/>
      </c>
      <c r="BK31" t="str">
        <f t="shared" si="20"/>
        <v/>
      </c>
      <c r="BL31" s="30" t="str">
        <f t="shared" si="28"/>
        <v/>
      </c>
      <c r="BM31" t="str">
        <f t="shared" si="21"/>
        <v/>
      </c>
      <c r="BN31">
        <f t="shared" ca="1" si="21"/>
        <v>0.2063744202576282</v>
      </c>
      <c r="BO31">
        <f t="shared" si="21"/>
        <v>8.8679913377804592E-2</v>
      </c>
      <c r="BP31" t="str">
        <f t="shared" si="21"/>
        <v/>
      </c>
      <c r="BQ31" t="str">
        <f t="shared" si="21"/>
        <v/>
      </c>
      <c r="BR31" t="str">
        <f t="shared" si="21"/>
        <v/>
      </c>
      <c r="BS31" t="str">
        <f t="shared" si="21"/>
        <v/>
      </c>
      <c r="BT31" t="str">
        <f t="shared" si="21"/>
        <v/>
      </c>
      <c r="BU31" t="str">
        <f t="shared" si="21"/>
        <v/>
      </c>
      <c r="BV31" s="30" t="str">
        <f t="shared" si="22"/>
        <v/>
      </c>
      <c r="BW31" t="str">
        <f t="shared" si="23"/>
        <v/>
      </c>
      <c r="BX31">
        <f t="shared" ca="1" si="23"/>
        <v>0.49949338823238915</v>
      </c>
      <c r="BY31">
        <f t="shared" si="23"/>
        <v>0.21458572146236893</v>
      </c>
      <c r="BZ31" t="str">
        <f t="shared" si="23"/>
        <v/>
      </c>
      <c r="CA31" t="str">
        <f t="shared" si="23"/>
        <v/>
      </c>
      <c r="CB31" t="str">
        <f t="shared" si="23"/>
        <v/>
      </c>
      <c r="CC31" t="str">
        <f t="shared" si="23"/>
        <v/>
      </c>
      <c r="CD31" t="str">
        <f t="shared" si="23"/>
        <v/>
      </c>
      <c r="CE31" t="str">
        <f t="shared" si="23"/>
        <v/>
      </c>
      <c r="CF31" s="30" t="str">
        <f t="shared" si="23"/>
        <v/>
      </c>
      <c r="CG31" t="str">
        <f t="shared" si="24"/>
        <v/>
      </c>
      <c r="CH31">
        <f t="shared" ca="1" si="24"/>
        <v>8.5138332416006796E-2</v>
      </c>
      <c r="CI31">
        <f t="shared" si="24"/>
        <v>3.7593311410591218E-2</v>
      </c>
      <c r="CJ31" t="str">
        <f t="shared" si="24"/>
        <v/>
      </c>
      <c r="CK31" t="str">
        <f t="shared" si="24"/>
        <v/>
      </c>
      <c r="CL31" t="str">
        <f t="shared" si="24"/>
        <v/>
      </c>
      <c r="CM31" t="str">
        <f t="shared" si="24"/>
        <v/>
      </c>
      <c r="CN31" t="str">
        <f t="shared" si="24"/>
        <v/>
      </c>
      <c r="CO31" t="str">
        <f t="shared" si="24"/>
        <v/>
      </c>
      <c r="CP31" s="30" t="str">
        <f t="shared" si="24"/>
        <v/>
      </c>
      <c r="CQ31"/>
      <c r="CR31"/>
      <c r="CS31"/>
      <c r="CT31"/>
      <c r="CU31"/>
      <c r="CV31" s="31">
        <f t="shared" ca="1" si="29"/>
        <v>31</v>
      </c>
      <c r="CW31" s="31"/>
      <c r="CX31" s="31"/>
      <c r="CY31"/>
      <c r="CZ31"/>
      <c r="DA31"/>
      <c r="DB31"/>
      <c r="DC31"/>
      <c r="DD31"/>
      <c r="DE31" t="str">
        <f t="shared" ca="1" si="30"/>
        <v/>
      </c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 s="60">
        <f t="shared" si="31"/>
        <v>3.561980663832807E-3</v>
      </c>
      <c r="DV31">
        <f t="shared" si="32"/>
        <v>1.0002314796650914E-2</v>
      </c>
      <c r="DW31">
        <f t="shared" si="32"/>
        <v>1.1369830485184081E-3</v>
      </c>
      <c r="DX31" t="str">
        <f t="shared" si="32"/>
        <v/>
      </c>
      <c r="DY31" t="str">
        <f t="shared" si="32"/>
        <v/>
      </c>
      <c r="DZ31" t="str">
        <f t="shared" si="32"/>
        <v/>
      </c>
      <c r="EA31" t="str">
        <f t="shared" si="32"/>
        <v/>
      </c>
      <c r="EB31" t="str">
        <f t="shared" si="32"/>
        <v/>
      </c>
      <c r="EC31" t="str">
        <f t="shared" si="32"/>
        <v/>
      </c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</row>
    <row r="32" spans="1:164" s="32" customFormat="1">
      <c r="A32"/>
      <c r="B32">
        <v>18</v>
      </c>
      <c r="C32">
        <f t="shared" si="0"/>
        <v>13.203125</v>
      </c>
      <c r="D32" s="26">
        <v>4.1689800000000004</v>
      </c>
      <c r="E32" s="26"/>
      <c r="F32">
        <f t="shared" si="26"/>
        <v>4.1696203190000007</v>
      </c>
      <c r="G32">
        <f t="shared" ca="1" si="1"/>
        <v>4.1675736287358394</v>
      </c>
      <c r="H32">
        <f t="shared" ca="1" si="2"/>
        <v>2.4642356130264051</v>
      </c>
      <c r="I32">
        <f t="shared" ca="1" si="33"/>
        <v>0.41599038720845061</v>
      </c>
      <c r="J32">
        <f t="shared" ca="1" si="34"/>
        <v>2.4642356130264051</v>
      </c>
      <c r="K32">
        <f t="shared" ca="1" si="35"/>
        <v>0.41599038720845061</v>
      </c>
      <c r="L32">
        <f t="shared" si="6"/>
        <v>5.9779436293146943E-2</v>
      </c>
      <c r="M32">
        <f t="shared" si="7"/>
        <v>0.81691724096715546</v>
      </c>
      <c r="N32" s="12">
        <v>-6.4031899999999998E-4</v>
      </c>
      <c r="O32"/>
      <c r="P32">
        <v>6.3805020409999997</v>
      </c>
      <c r="Q32"/>
      <c r="R32">
        <v>8.7181200000000008</v>
      </c>
      <c r="S32"/>
      <c r="T32">
        <v>3.8344200000000002</v>
      </c>
      <c r="U32"/>
      <c r="V32"/>
      <c r="W32"/>
      <c r="X32"/>
      <c r="Y32"/>
      <c r="Z32"/>
      <c r="AA32"/>
      <c r="AB32"/>
      <c r="AC32"/>
      <c r="AD32"/>
      <c r="AE32"/>
      <c r="AF32"/>
      <c r="AG32"/>
      <c r="AH32" s="12">
        <f t="shared" si="8"/>
        <v>-6.4031899999999998E-4</v>
      </c>
      <c r="AI32" s="12">
        <f t="shared" si="9"/>
        <v>0</v>
      </c>
      <c r="AJ32">
        <f t="shared" si="10"/>
        <v>6.3811423600000001</v>
      </c>
      <c r="AK32">
        <f t="shared" si="11"/>
        <v>8.7187603190000011</v>
      </c>
      <c r="AL32">
        <f t="shared" si="12"/>
        <v>3.8350603190000001</v>
      </c>
      <c r="AM32">
        <f t="shared" si="13"/>
        <v>6.4031899999999998E-4</v>
      </c>
      <c r="AN32">
        <f t="shared" si="14"/>
        <v>6.4031899999999998E-4</v>
      </c>
      <c r="AO32">
        <f t="shared" si="15"/>
        <v>6.4031899999999998E-4</v>
      </c>
      <c r="AP32">
        <f t="shared" si="16"/>
        <v>6.4031899999999998E-4</v>
      </c>
      <c r="AQ32">
        <f t="shared" si="17"/>
        <v>6.4031899999999998E-4</v>
      </c>
      <c r="AR32">
        <f t="shared" si="18"/>
        <v>6.4031899999999998E-4</v>
      </c>
      <c r="AS32">
        <f t="shared" si="19"/>
        <v>2.4133652558170113</v>
      </c>
      <c r="AT32">
        <f t="shared" si="19"/>
        <v>2.4678356982897967</v>
      </c>
      <c r="AU32">
        <f t="shared" si="19"/>
        <v>2.4559629503188485</v>
      </c>
      <c r="AV32" t="str">
        <f t="shared" si="19"/>
        <v/>
      </c>
      <c r="AW32" t="str">
        <f t="shared" si="19"/>
        <v/>
      </c>
      <c r="AX32" t="str">
        <f t="shared" si="19"/>
        <v/>
      </c>
      <c r="AY32" t="str">
        <f t="shared" si="19"/>
        <v/>
      </c>
      <c r="AZ32" t="str">
        <f t="shared" si="19"/>
        <v/>
      </c>
      <c r="BA32" t="str">
        <f t="shared" si="19"/>
        <v/>
      </c>
      <c r="BB32" s="30" t="str">
        <f t="shared" si="27"/>
        <v/>
      </c>
      <c r="BC32">
        <f t="shared" si="20"/>
        <v>0.43237745034756603</v>
      </c>
      <c r="BD32">
        <f t="shared" ca="1" si="20"/>
        <v>0.4125436780733881</v>
      </c>
      <c r="BE32">
        <f t="shared" si="20"/>
        <v>0.42391060576976519</v>
      </c>
      <c r="BF32" t="str">
        <f t="shared" si="20"/>
        <v/>
      </c>
      <c r="BG32" t="str">
        <f t="shared" si="20"/>
        <v/>
      </c>
      <c r="BH32" t="str">
        <f t="shared" si="20"/>
        <v/>
      </c>
      <c r="BI32" t="str">
        <f t="shared" si="20"/>
        <v/>
      </c>
      <c r="BJ32" t="str">
        <f t="shared" si="20"/>
        <v/>
      </c>
      <c r="BK32" t="str">
        <f t="shared" si="20"/>
        <v/>
      </c>
      <c r="BL32" s="30" t="str">
        <f t="shared" si="28"/>
        <v/>
      </c>
      <c r="BM32" t="str">
        <f t="shared" si="21"/>
        <v/>
      </c>
      <c r="BN32">
        <f t="shared" ca="1" si="21"/>
        <v>0.20576412990183751</v>
      </c>
      <c r="BO32">
        <f t="shared" si="21"/>
        <v>8.9544133247146079E-2</v>
      </c>
      <c r="BP32" t="str">
        <f t="shared" si="21"/>
        <v/>
      </c>
      <c r="BQ32" t="str">
        <f t="shared" si="21"/>
        <v/>
      </c>
      <c r="BR32" t="str">
        <f t="shared" si="21"/>
        <v/>
      </c>
      <c r="BS32" t="str">
        <f t="shared" si="21"/>
        <v/>
      </c>
      <c r="BT32" t="str">
        <f t="shared" si="21"/>
        <v/>
      </c>
      <c r="BU32" t="str">
        <f t="shared" si="21"/>
        <v/>
      </c>
      <c r="BV32" s="30" t="str">
        <f t="shared" si="22"/>
        <v/>
      </c>
      <c r="BW32" t="str">
        <f t="shared" si="23"/>
        <v/>
      </c>
      <c r="BX32">
        <f t="shared" ca="1" si="23"/>
        <v>0.50779206519929365</v>
      </c>
      <c r="BY32">
        <f t="shared" si="23"/>
        <v>0.21991707367340496</v>
      </c>
      <c r="BZ32" t="str">
        <f t="shared" si="23"/>
        <v/>
      </c>
      <c r="CA32" t="str">
        <f t="shared" si="23"/>
        <v/>
      </c>
      <c r="CB32" t="str">
        <f t="shared" si="23"/>
        <v/>
      </c>
      <c r="CC32" t="str">
        <f t="shared" si="23"/>
        <v/>
      </c>
      <c r="CD32" t="str">
        <f t="shared" si="23"/>
        <v/>
      </c>
      <c r="CE32" t="str">
        <f t="shared" si="23"/>
        <v/>
      </c>
      <c r="CF32" s="30" t="str">
        <f t="shared" si="23"/>
        <v/>
      </c>
      <c r="CG32" t="str">
        <f t="shared" si="24"/>
        <v/>
      </c>
      <c r="CH32">
        <f t="shared" ca="1" si="24"/>
        <v>8.4886690965274458E-2</v>
      </c>
      <c r="CI32">
        <f t="shared" si="24"/>
        <v>3.7958707767926265E-2</v>
      </c>
      <c r="CJ32" t="str">
        <f t="shared" si="24"/>
        <v/>
      </c>
      <c r="CK32" t="str">
        <f t="shared" si="24"/>
        <v/>
      </c>
      <c r="CL32" t="str">
        <f t="shared" si="24"/>
        <v/>
      </c>
      <c r="CM32" t="str">
        <f t="shared" si="24"/>
        <v/>
      </c>
      <c r="CN32" t="str">
        <f t="shared" si="24"/>
        <v/>
      </c>
      <c r="CO32" t="str">
        <f t="shared" si="24"/>
        <v/>
      </c>
      <c r="CP32" s="30" t="str">
        <f t="shared" si="24"/>
        <v/>
      </c>
      <c r="CQ32"/>
      <c r="CR32"/>
      <c r="CS32"/>
      <c r="CT32"/>
      <c r="CU32"/>
      <c r="CV32" s="31">
        <f t="shared" ca="1" si="29"/>
        <v>32</v>
      </c>
      <c r="CW32" s="31"/>
      <c r="CX32" s="31"/>
      <c r="CY32"/>
      <c r="CZ32"/>
      <c r="DA32"/>
      <c r="DB32"/>
      <c r="DC32"/>
      <c r="DD32"/>
      <c r="DE32" t="str">
        <f t="shared" ca="1" si="30"/>
        <v/>
      </c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 s="60">
        <f t="shared" si="31"/>
        <v>4.2273163992633039E-3</v>
      </c>
      <c r="DV32">
        <f t="shared" si="32"/>
        <v>9.4561936891017304E-3</v>
      </c>
      <c r="DW32">
        <f t="shared" si="32"/>
        <v>1.0959262047819112E-3</v>
      </c>
      <c r="DX32" t="str">
        <f t="shared" si="32"/>
        <v/>
      </c>
      <c r="DY32" t="str">
        <f t="shared" si="32"/>
        <v/>
      </c>
      <c r="DZ32" t="str">
        <f t="shared" si="32"/>
        <v/>
      </c>
      <c r="EA32" t="str">
        <f t="shared" si="32"/>
        <v/>
      </c>
      <c r="EB32" t="str">
        <f t="shared" si="32"/>
        <v/>
      </c>
      <c r="EC32" t="str">
        <f t="shared" si="32"/>
        <v/>
      </c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</row>
    <row r="33" spans="1:164" s="32" customFormat="1">
      <c r="A33"/>
      <c r="B33">
        <v>19</v>
      </c>
      <c r="C33">
        <f t="shared" si="0"/>
        <v>13.671875</v>
      </c>
      <c r="D33" s="26">
        <v>4.1661000000000001</v>
      </c>
      <c r="E33" s="26"/>
      <c r="F33">
        <f t="shared" si="26"/>
        <v>4.1660944137599998</v>
      </c>
      <c r="G33">
        <f t="shared" ca="1" si="1"/>
        <v>4.1671213012318686</v>
      </c>
      <c r="H33">
        <f t="shared" ca="1" si="2"/>
        <v>2.5118615434693519</v>
      </c>
      <c r="I33">
        <f t="shared" ca="1" si="33"/>
        <v>0.41602833025787711</v>
      </c>
      <c r="J33">
        <f t="shared" ca="1" si="34"/>
        <v>2.5118615434693519</v>
      </c>
      <c r="K33">
        <f t="shared" ca="1" si="35"/>
        <v>0.41602833025787711</v>
      </c>
      <c r="L33">
        <f t="shared" si="6"/>
        <v>5.8137781349810597E-2</v>
      </c>
      <c r="M33">
        <f t="shared" si="7"/>
        <v>0.81801981736389484</v>
      </c>
      <c r="N33" s="12">
        <v>5.5862400000000002E-6</v>
      </c>
      <c r="O33"/>
      <c r="P33">
        <v>6.3788201930000001</v>
      </c>
      <c r="Q33"/>
      <c r="R33">
        <v>8.6980799999999991</v>
      </c>
      <c r="S33"/>
      <c r="T33">
        <v>3.8229899999999999</v>
      </c>
      <c r="U33"/>
      <c r="V33"/>
      <c r="W33"/>
      <c r="X33"/>
      <c r="Y33"/>
      <c r="Z33"/>
      <c r="AA33"/>
      <c r="AB33"/>
      <c r="AC33"/>
      <c r="AD33"/>
      <c r="AE33"/>
      <c r="AF33"/>
      <c r="AG33"/>
      <c r="AH33" s="12">
        <f t="shared" si="8"/>
        <v>5.5862400000000002E-6</v>
      </c>
      <c r="AI33" s="12">
        <f t="shared" si="9"/>
        <v>0</v>
      </c>
      <c r="AJ33">
        <f t="shared" si="10"/>
        <v>6.3788146067599998</v>
      </c>
      <c r="AK33">
        <f t="shared" si="11"/>
        <v>8.6980744137599988</v>
      </c>
      <c r="AL33">
        <f t="shared" si="12"/>
        <v>3.82298441376</v>
      </c>
      <c r="AM33">
        <f t="shared" si="13"/>
        <v>-5.5862400000000002E-6</v>
      </c>
      <c r="AN33">
        <f t="shared" si="14"/>
        <v>-5.5862400000000002E-6</v>
      </c>
      <c r="AO33">
        <f t="shared" si="15"/>
        <v>-5.5862400000000002E-6</v>
      </c>
      <c r="AP33">
        <f t="shared" si="16"/>
        <v>-5.5862400000000002E-6</v>
      </c>
      <c r="AQ33">
        <f t="shared" si="17"/>
        <v>-5.5862400000000002E-6</v>
      </c>
      <c r="AR33">
        <f t="shared" si="18"/>
        <v>-5.5862400000000002E-6</v>
      </c>
      <c r="AS33">
        <f t="shared" si="19"/>
        <v>2.5072801784677767</v>
      </c>
      <c r="AT33">
        <f t="shared" si="19"/>
        <v>2.5110672874335171</v>
      </c>
      <c r="AU33">
        <f t="shared" si="19"/>
        <v>2.51365695621663</v>
      </c>
      <c r="AV33" t="str">
        <f t="shared" si="19"/>
        <v/>
      </c>
      <c r="AW33" t="str">
        <f t="shared" si="19"/>
        <v/>
      </c>
      <c r="AX33" t="str">
        <f t="shared" si="19"/>
        <v/>
      </c>
      <c r="AY33" t="str">
        <f t="shared" si="19"/>
        <v/>
      </c>
      <c r="AZ33" t="str">
        <f t="shared" si="19"/>
        <v/>
      </c>
      <c r="BA33" t="str">
        <f t="shared" si="19"/>
        <v/>
      </c>
      <c r="BB33" s="30">
        <f t="shared" si="27"/>
        <v>2.6032409768670108</v>
      </c>
      <c r="BC33">
        <f t="shared" si="20"/>
        <v>0.44791854245891599</v>
      </c>
      <c r="BD33">
        <f t="shared" ca="1" si="20"/>
        <v>0.41254540506880621</v>
      </c>
      <c r="BE33">
        <f t="shared" si="20"/>
        <v>0.4239014693970698</v>
      </c>
      <c r="BF33" t="str">
        <f t="shared" si="20"/>
        <v/>
      </c>
      <c r="BG33" t="str">
        <f t="shared" si="20"/>
        <v/>
      </c>
      <c r="BH33" t="str">
        <f t="shared" si="20"/>
        <v/>
      </c>
      <c r="BI33" t="str">
        <f t="shared" si="20"/>
        <v/>
      </c>
      <c r="BJ33" t="str">
        <f t="shared" si="20"/>
        <v/>
      </c>
      <c r="BK33" t="str">
        <f t="shared" si="20"/>
        <v/>
      </c>
      <c r="BL33" s="30">
        <f t="shared" ca="1" si="28"/>
        <v>0.57607285626298355</v>
      </c>
      <c r="BM33" t="str">
        <f t="shared" si="21"/>
        <v/>
      </c>
      <c r="BN33">
        <f t="shared" ca="1" si="21"/>
        <v>0.20412085529146878</v>
      </c>
      <c r="BO33">
        <f t="shared" si="21"/>
        <v>9.0299136842419109E-2</v>
      </c>
      <c r="BP33" t="str">
        <f t="shared" si="21"/>
        <v/>
      </c>
      <c r="BQ33" t="str">
        <f t="shared" si="21"/>
        <v/>
      </c>
      <c r="BR33" t="str">
        <f t="shared" si="21"/>
        <v/>
      </c>
      <c r="BS33" t="str">
        <f t="shared" si="21"/>
        <v/>
      </c>
      <c r="BT33" t="str">
        <f t="shared" si="21"/>
        <v/>
      </c>
      <c r="BU33" t="str">
        <f t="shared" si="21"/>
        <v/>
      </c>
      <c r="BV33" s="30" t="str">
        <f t="shared" ca="1" si="22"/>
        <v/>
      </c>
      <c r="BW33" t="str">
        <f t="shared" si="23"/>
        <v/>
      </c>
      <c r="BX33">
        <f t="shared" ca="1" si="23"/>
        <v>0.51256120240535796</v>
      </c>
      <c r="BY33">
        <f t="shared" si="23"/>
        <v>0.22698105346430417</v>
      </c>
      <c r="BZ33" t="str">
        <f t="shared" si="23"/>
        <v/>
      </c>
      <c r="CA33" t="str">
        <f t="shared" si="23"/>
        <v/>
      </c>
      <c r="CB33" t="str">
        <f t="shared" si="23"/>
        <v/>
      </c>
      <c r="CC33" t="str">
        <f t="shared" si="23"/>
        <v/>
      </c>
      <c r="CD33" t="str">
        <f t="shared" si="23"/>
        <v/>
      </c>
      <c r="CE33" t="str">
        <f t="shared" si="23"/>
        <v/>
      </c>
      <c r="CF33" s="30" t="str">
        <f t="shared" ca="1" si="23"/>
        <v/>
      </c>
      <c r="CG33" t="str">
        <f t="shared" si="24"/>
        <v/>
      </c>
      <c r="CH33">
        <f t="shared" ca="1" si="24"/>
        <v>8.4209120929210166E-2</v>
      </c>
      <c r="CI33">
        <f t="shared" si="24"/>
        <v>3.8277936792788542E-2</v>
      </c>
      <c r="CJ33" t="str">
        <f t="shared" si="24"/>
        <v/>
      </c>
      <c r="CK33" t="str">
        <f t="shared" si="24"/>
        <v/>
      </c>
      <c r="CL33" t="str">
        <f t="shared" si="24"/>
        <v/>
      </c>
      <c r="CM33" t="str">
        <f t="shared" si="24"/>
        <v/>
      </c>
      <c r="CN33" t="str">
        <f t="shared" si="24"/>
        <v/>
      </c>
      <c r="CO33" t="str">
        <f t="shared" si="24"/>
        <v/>
      </c>
      <c r="CP33" s="30" t="str">
        <f t="shared" ca="1" si="24"/>
        <v/>
      </c>
      <c r="CQ33"/>
      <c r="CR33"/>
      <c r="CS33"/>
      <c r="CT33"/>
      <c r="CU33"/>
      <c r="CV33" s="31">
        <f t="shared" ca="1" si="29"/>
        <v>33</v>
      </c>
      <c r="CW33" s="31"/>
      <c r="CX33" s="31"/>
      <c r="CY33"/>
      <c r="CZ33"/>
      <c r="DA33"/>
      <c r="DB33"/>
      <c r="DC33"/>
      <c r="DD33"/>
      <c r="DE33" t="str">
        <f t="shared" ca="1" si="30"/>
        <v/>
      </c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 s="60">
        <f t="shared" si="31"/>
        <v>3.153645015037977E-3</v>
      </c>
      <c r="DV33">
        <f t="shared" si="32"/>
        <v>8.955019558466509E-3</v>
      </c>
      <c r="DW33">
        <f t="shared" si="32"/>
        <v>1.0291167763061091E-3</v>
      </c>
      <c r="DX33" t="str">
        <f t="shared" si="32"/>
        <v/>
      </c>
      <c r="DY33" t="str">
        <f t="shared" si="32"/>
        <v/>
      </c>
      <c r="DZ33" t="str">
        <f t="shared" si="32"/>
        <v/>
      </c>
      <c r="EA33" t="str">
        <f t="shared" si="32"/>
        <v/>
      </c>
      <c r="EB33" t="str">
        <f t="shared" si="32"/>
        <v/>
      </c>
      <c r="EC33" t="str">
        <f t="shared" si="32"/>
        <v/>
      </c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</row>
    <row r="34" spans="1:164" s="32" customFormat="1">
      <c r="A34"/>
      <c r="B34">
        <v>20</v>
      </c>
      <c r="C34">
        <f t="shared" si="0"/>
        <v>14.140625</v>
      </c>
      <c r="D34" s="26">
        <v>4.1657299999999999</v>
      </c>
      <c r="E34" s="26"/>
      <c r="F34">
        <f t="shared" si="26"/>
        <v>4.1662686520000003</v>
      </c>
      <c r="G34">
        <f t="shared" ca="1" si="1"/>
        <v>4.1665318611231168</v>
      </c>
      <c r="H34">
        <f t="shared" ca="1" si="2"/>
        <v>2.5670404678415397</v>
      </c>
      <c r="I34">
        <f t="shared" ca="1" si="33"/>
        <v>0.41607297537653826</v>
      </c>
      <c r="J34">
        <f t="shared" ca="1" si="34"/>
        <v>2.5670404678415397</v>
      </c>
      <c r="K34">
        <f t="shared" ca="1" si="35"/>
        <v>0.41607297537653826</v>
      </c>
      <c r="L34">
        <f t="shared" si="6"/>
        <v>5.6831923847496815E-2</v>
      </c>
      <c r="M34">
        <f t="shared" si="7"/>
        <v>0.81892083758513479</v>
      </c>
      <c r="N34" s="12">
        <v>-5.3865200000000003E-4</v>
      </c>
      <c r="O34"/>
      <c r="P34">
        <v>6.3771096270000003</v>
      </c>
      <c r="Q34"/>
      <c r="R34">
        <v>8.6714099999999998</v>
      </c>
      <c r="S34"/>
      <c r="T34">
        <v>3.8110499999999998</v>
      </c>
      <c r="U34"/>
      <c r="V34"/>
      <c r="W34"/>
      <c r="X34"/>
      <c r="Y34"/>
      <c r="Z34"/>
      <c r="AA34"/>
      <c r="AB34"/>
      <c r="AC34"/>
      <c r="AD34"/>
      <c r="AE34"/>
      <c r="AF34"/>
      <c r="AG34"/>
      <c r="AH34" s="12">
        <f t="shared" si="8"/>
        <v>-5.3865200000000003E-4</v>
      </c>
      <c r="AI34" s="12">
        <f t="shared" si="9"/>
        <v>0</v>
      </c>
      <c r="AJ34">
        <f t="shared" si="10"/>
        <v>6.3776482790000006</v>
      </c>
      <c r="AK34">
        <f t="shared" si="11"/>
        <v>8.6719486519999993</v>
      </c>
      <c r="AL34">
        <f t="shared" si="12"/>
        <v>3.8115886519999997</v>
      </c>
      <c r="AM34">
        <f t="shared" si="13"/>
        <v>5.3865200000000003E-4</v>
      </c>
      <c r="AN34">
        <f t="shared" si="14"/>
        <v>5.3865200000000003E-4</v>
      </c>
      <c r="AO34">
        <f t="shared" si="15"/>
        <v>5.3865200000000003E-4</v>
      </c>
      <c r="AP34">
        <f t="shared" si="16"/>
        <v>5.3865200000000003E-4</v>
      </c>
      <c r="AQ34">
        <f t="shared" si="17"/>
        <v>5.3865200000000003E-4</v>
      </c>
      <c r="AR34">
        <f t="shared" si="18"/>
        <v>5.3865200000000003E-4</v>
      </c>
      <c r="AS34">
        <f t="shared" si="19"/>
        <v>2.5616438514524793</v>
      </c>
      <c r="AT34">
        <f t="shared" si="19"/>
        <v>2.566627101726783</v>
      </c>
      <c r="AU34">
        <f t="shared" si="19"/>
        <v>2.5679588765772801</v>
      </c>
      <c r="AV34" t="str">
        <f t="shared" si="19"/>
        <v/>
      </c>
      <c r="AW34" t="str">
        <f t="shared" si="19"/>
        <v/>
      </c>
      <c r="AX34" t="str">
        <f t="shared" si="19"/>
        <v/>
      </c>
      <c r="AY34" t="str">
        <f t="shared" si="19"/>
        <v/>
      </c>
      <c r="AZ34" t="str">
        <f t="shared" si="19"/>
        <v/>
      </c>
      <c r="BA34" t="str">
        <f t="shared" si="19"/>
        <v/>
      </c>
      <c r="BB34" s="30">
        <f t="shared" si="27"/>
        <v>2.5894661863915607</v>
      </c>
      <c r="BC34">
        <f t="shared" si="20"/>
        <v>0.45990054277807407</v>
      </c>
      <c r="BD34">
        <f t="shared" ca="1" si="20"/>
        <v>0.41254930515933336</v>
      </c>
      <c r="BE34">
        <f t="shared" si="20"/>
        <v>0.42390179683486129</v>
      </c>
      <c r="BF34" t="str">
        <f t="shared" si="20"/>
        <v/>
      </c>
      <c r="BG34" t="str">
        <f t="shared" si="20"/>
        <v/>
      </c>
      <c r="BH34" t="str">
        <f t="shared" si="20"/>
        <v/>
      </c>
      <c r="BI34" t="str">
        <f t="shared" si="20"/>
        <v/>
      </c>
      <c r="BJ34" t="str">
        <f t="shared" si="20"/>
        <v/>
      </c>
      <c r="BK34" t="str">
        <f t="shared" si="20"/>
        <v/>
      </c>
      <c r="BL34" s="30">
        <f t="shared" ca="1" si="28"/>
        <v>0.58540382951786096</v>
      </c>
      <c r="BM34" t="str">
        <f t="shared" si="21"/>
        <v/>
      </c>
      <c r="BN34">
        <f t="shared" ca="1" si="21"/>
        <v>0.20056392320935293</v>
      </c>
      <c r="BO34">
        <f t="shared" si="21"/>
        <v>9.0271712877961346E-2</v>
      </c>
      <c r="BP34" t="str">
        <f t="shared" si="21"/>
        <v/>
      </c>
      <c r="BQ34" t="str">
        <f t="shared" si="21"/>
        <v/>
      </c>
      <c r="BR34" t="str">
        <f t="shared" si="21"/>
        <v/>
      </c>
      <c r="BS34" t="str">
        <f t="shared" si="21"/>
        <v/>
      </c>
      <c r="BT34" t="str">
        <f t="shared" si="21"/>
        <v/>
      </c>
      <c r="BU34" t="str">
        <f t="shared" si="21"/>
        <v/>
      </c>
      <c r="BV34" s="30" t="str">
        <f t="shared" ca="1" si="22"/>
        <v/>
      </c>
      <c r="BW34" t="str">
        <f t="shared" si="23"/>
        <v/>
      </c>
      <c r="BX34">
        <f t="shared" ca="1" si="23"/>
        <v>0.51477280093777456</v>
      </c>
      <c r="BY34">
        <f t="shared" si="23"/>
        <v>0.23181404638879641</v>
      </c>
      <c r="BZ34" t="str">
        <f t="shared" si="23"/>
        <v/>
      </c>
      <c r="CA34" t="str">
        <f t="shared" si="23"/>
        <v/>
      </c>
      <c r="CB34" t="str">
        <f t="shared" si="23"/>
        <v/>
      </c>
      <c r="CC34" t="str">
        <f t="shared" si="23"/>
        <v/>
      </c>
      <c r="CD34" t="str">
        <f t="shared" si="23"/>
        <v/>
      </c>
      <c r="CE34" t="str">
        <f t="shared" si="23"/>
        <v/>
      </c>
      <c r="CF34" s="30" t="str">
        <f t="shared" ca="1" si="23"/>
        <v/>
      </c>
      <c r="CG34" t="str">
        <f t="shared" si="24"/>
        <v/>
      </c>
      <c r="CH34">
        <f t="shared" ca="1" si="24"/>
        <v>8.274250716004844E-2</v>
      </c>
      <c r="CI34">
        <f t="shared" si="24"/>
        <v>3.8266341292328504E-2</v>
      </c>
      <c r="CJ34" t="str">
        <f t="shared" si="24"/>
        <v/>
      </c>
      <c r="CK34" t="str">
        <f t="shared" si="24"/>
        <v/>
      </c>
      <c r="CL34" t="str">
        <f t="shared" si="24"/>
        <v/>
      </c>
      <c r="CM34" t="str">
        <f t="shared" si="24"/>
        <v/>
      </c>
      <c r="CN34" t="str">
        <f t="shared" si="24"/>
        <v/>
      </c>
      <c r="CO34" t="str">
        <f t="shared" si="24"/>
        <v/>
      </c>
      <c r="CP34" s="30" t="str">
        <f t="shared" ca="1" si="24"/>
        <v/>
      </c>
      <c r="CQ34"/>
      <c r="CR34"/>
      <c r="CS34"/>
      <c r="CT34"/>
      <c r="CU34"/>
      <c r="CV34" s="31">
        <f t="shared" ca="1" si="29"/>
        <v>34</v>
      </c>
      <c r="CW34" s="31"/>
      <c r="CX34" s="31"/>
      <c r="CY34"/>
      <c r="CZ34"/>
      <c r="DA34"/>
      <c r="DB34"/>
      <c r="DC34"/>
      <c r="DD34"/>
      <c r="DE34" t="str">
        <f t="shared" ca="1" si="30"/>
        <v/>
      </c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 s="60">
        <f t="shared" si="31"/>
        <v>2.543804003895804E-3</v>
      </c>
      <c r="DV34">
        <f t="shared" si="32"/>
        <v>8.3220496311011676E-3</v>
      </c>
      <c r="DW34">
        <f t="shared" si="32"/>
        <v>9.6607021249984929E-4</v>
      </c>
      <c r="DX34" t="str">
        <f t="shared" si="32"/>
        <v/>
      </c>
      <c r="DY34" t="str">
        <f t="shared" si="32"/>
        <v/>
      </c>
      <c r="DZ34" t="str">
        <f t="shared" si="32"/>
        <v/>
      </c>
      <c r="EA34" t="str">
        <f t="shared" si="32"/>
        <v/>
      </c>
      <c r="EB34" t="str">
        <f t="shared" si="32"/>
        <v/>
      </c>
      <c r="EC34" t="str">
        <f t="shared" si="32"/>
        <v/>
      </c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</row>
    <row r="35" spans="1:164" s="32" customFormat="1">
      <c r="A35"/>
      <c r="B35">
        <v>21</v>
      </c>
      <c r="C35">
        <f t="shared" si="0"/>
        <v>14.609375</v>
      </c>
      <c r="D35" s="26">
        <v>4.1643400000000002</v>
      </c>
      <c r="E35" s="26"/>
      <c r="F35">
        <f t="shared" si="26"/>
        <v>4.1650975370000003</v>
      </c>
      <c r="G35">
        <f t="shared" ca="1" si="1"/>
        <v>4.1657825004499456</v>
      </c>
      <c r="H35">
        <f t="shared" ca="1" si="2"/>
        <v>2.6285587161661428</v>
      </c>
      <c r="I35">
        <f t="shared" ca="1" si="33"/>
        <v>0.41872331539314361</v>
      </c>
      <c r="J35">
        <f t="shared" ca="1" si="34"/>
        <v>2.6274536609285311</v>
      </c>
      <c r="K35">
        <f t="shared" ca="1" si="35"/>
        <v>0.41613508844252572</v>
      </c>
      <c r="L35">
        <f t="shared" si="6"/>
        <v>5.5763581178270807E-2</v>
      </c>
      <c r="M35">
        <f t="shared" si="7"/>
        <v>0.81967450532139641</v>
      </c>
      <c r="N35" s="12">
        <v>-7.5753699999999997E-4</v>
      </c>
      <c r="O35"/>
      <c r="P35">
        <v>6.3754010369999996</v>
      </c>
      <c r="Q35"/>
      <c r="R35">
        <v>8.6418499999999998</v>
      </c>
      <c r="S35"/>
      <c r="T35">
        <v>3.7998699999999999</v>
      </c>
      <c r="U35"/>
      <c r="V35"/>
      <c r="W35"/>
      <c r="X35"/>
      <c r="Y35"/>
      <c r="Z35"/>
      <c r="AA35"/>
      <c r="AB35"/>
      <c r="AC35"/>
      <c r="AD35"/>
      <c r="AE35"/>
      <c r="AF35"/>
      <c r="AG35"/>
      <c r="AH35" s="12">
        <f t="shared" si="8"/>
        <v>-7.5753699999999997E-4</v>
      </c>
      <c r="AI35" s="12">
        <f t="shared" si="9"/>
        <v>0</v>
      </c>
      <c r="AJ35">
        <f t="shared" si="10"/>
        <v>6.3761585739999997</v>
      </c>
      <c r="AK35">
        <f t="shared" si="11"/>
        <v>8.642607537</v>
      </c>
      <c r="AL35">
        <f t="shared" si="12"/>
        <v>3.800627537</v>
      </c>
      <c r="AM35">
        <f t="shared" si="13"/>
        <v>7.5753699999999997E-4</v>
      </c>
      <c r="AN35">
        <f t="shared" si="14"/>
        <v>7.5753699999999997E-4</v>
      </c>
      <c r="AO35">
        <f t="shared" si="15"/>
        <v>7.5753699999999997E-4</v>
      </c>
      <c r="AP35">
        <f t="shared" si="16"/>
        <v>7.5753699999999997E-4</v>
      </c>
      <c r="AQ35">
        <f t="shared" si="17"/>
        <v>7.5753699999999997E-4</v>
      </c>
      <c r="AR35">
        <f t="shared" si="18"/>
        <v>7.5753699999999997E-4</v>
      </c>
      <c r="AS35">
        <f t="shared" si="19"/>
        <v>2.6404127180714756</v>
      </c>
      <c r="AT35">
        <f t="shared" si="19"/>
        <v>2.6306693385847839</v>
      </c>
      <c r="AU35">
        <f t="shared" si="19"/>
        <v>2.6204671542178528</v>
      </c>
      <c r="AV35" t="str">
        <f t="shared" si="19"/>
        <v/>
      </c>
      <c r="AW35" t="str">
        <f t="shared" si="19"/>
        <v/>
      </c>
      <c r="AX35" t="str">
        <f t="shared" si="19"/>
        <v/>
      </c>
      <c r="AY35" t="str">
        <f t="shared" si="19"/>
        <v/>
      </c>
      <c r="AZ35" t="str">
        <f t="shared" si="19"/>
        <v/>
      </c>
      <c r="BA35" t="str">
        <f t="shared" si="19"/>
        <v/>
      </c>
      <c r="BB35" s="30">
        <f t="shared" si="27"/>
        <v>2.677995263329473</v>
      </c>
      <c r="BC35">
        <f t="shared" si="20"/>
        <v>0.48247325058928109</v>
      </c>
      <c r="BD35">
        <f t="shared" ca="1" si="20"/>
        <v>0.41255638471791489</v>
      </c>
      <c r="BE35">
        <f t="shared" si="20"/>
        <v>0.42391031974996207</v>
      </c>
      <c r="BF35" t="str">
        <f t="shared" si="20"/>
        <v/>
      </c>
      <c r="BG35" t="str">
        <f t="shared" si="20"/>
        <v/>
      </c>
      <c r="BH35" t="str">
        <f t="shared" si="20"/>
        <v/>
      </c>
      <c r="BI35" t="str">
        <f t="shared" si="20"/>
        <v/>
      </c>
      <c r="BJ35" t="str">
        <f t="shared" si="20"/>
        <v/>
      </c>
      <c r="BK35" t="str">
        <f t="shared" si="20"/>
        <v/>
      </c>
      <c r="BL35" s="30">
        <f t="shared" ca="1" si="28"/>
        <v>0.53451210074847311</v>
      </c>
      <c r="BM35" t="str">
        <f t="shared" si="21"/>
        <v/>
      </c>
      <c r="BN35">
        <f t="shared" ca="1" si="21"/>
        <v>0.19459774251356643</v>
      </c>
      <c r="BO35">
        <f t="shared" si="21"/>
        <v>8.9567453159638113E-2</v>
      </c>
      <c r="BP35" t="str">
        <f t="shared" si="21"/>
        <v/>
      </c>
      <c r="BQ35" t="str">
        <f t="shared" si="21"/>
        <v/>
      </c>
      <c r="BR35" t="str">
        <f t="shared" si="21"/>
        <v/>
      </c>
      <c r="BS35" t="str">
        <f t="shared" si="21"/>
        <v/>
      </c>
      <c r="BT35" t="str">
        <f t="shared" si="21"/>
        <v/>
      </c>
      <c r="BU35" t="str">
        <f t="shared" si="21"/>
        <v/>
      </c>
      <c r="BV35" s="30">
        <f t="shared" ca="1" si="22"/>
        <v>6.3519451871953993E-3</v>
      </c>
      <c r="BW35" t="str">
        <f t="shared" si="23"/>
        <v/>
      </c>
      <c r="BX35">
        <f t="shared" ca="1" si="23"/>
        <v>0.51192231458825588</v>
      </c>
      <c r="BY35">
        <f t="shared" si="23"/>
        <v>0.23470856909177773</v>
      </c>
      <c r="BZ35" t="str">
        <f t="shared" si="23"/>
        <v/>
      </c>
      <c r="CA35" t="str">
        <f t="shared" si="23"/>
        <v/>
      </c>
      <c r="CB35" t="str">
        <f t="shared" si="23"/>
        <v/>
      </c>
      <c r="CC35" t="str">
        <f t="shared" si="23"/>
        <v/>
      </c>
      <c r="CD35" t="str">
        <f t="shared" si="23"/>
        <v/>
      </c>
      <c r="CE35" t="str">
        <f t="shared" si="23"/>
        <v/>
      </c>
      <c r="CF35" s="30">
        <f t="shared" ca="1" si="23"/>
        <v>1.7010479124237723E-2</v>
      </c>
      <c r="CG35" t="str">
        <f t="shared" si="24"/>
        <v/>
      </c>
      <c r="CH35">
        <f t="shared" ca="1" si="24"/>
        <v>8.0282541125664658E-2</v>
      </c>
      <c r="CI35">
        <f t="shared" si="24"/>
        <v>3.7968567708091941E-2</v>
      </c>
      <c r="CJ35" t="str">
        <f t="shared" si="24"/>
        <v/>
      </c>
      <c r="CK35" t="str">
        <f t="shared" si="24"/>
        <v/>
      </c>
      <c r="CL35" t="str">
        <f t="shared" si="24"/>
        <v/>
      </c>
      <c r="CM35" t="str">
        <f t="shared" si="24"/>
        <v/>
      </c>
      <c r="CN35" t="str">
        <f t="shared" si="24"/>
        <v/>
      </c>
      <c r="CO35" t="str">
        <f t="shared" si="24"/>
        <v/>
      </c>
      <c r="CP35" s="30">
        <f t="shared" ca="1" si="24"/>
        <v>3.3951915658469662E-3</v>
      </c>
      <c r="CQ35"/>
      <c r="CR35"/>
      <c r="CS35"/>
      <c r="CT35"/>
      <c r="CU35"/>
      <c r="CV35" s="31">
        <f t="shared" ca="1" si="29"/>
        <v>35</v>
      </c>
      <c r="CW35" s="31"/>
      <c r="CX35" s="31"/>
      <c r="CY35"/>
      <c r="CZ35"/>
      <c r="DA35"/>
      <c r="DB35"/>
      <c r="DC35"/>
      <c r="DD35"/>
      <c r="DE35">
        <f t="shared" ca="1" si="30"/>
        <v>5.0541602400941965E-2</v>
      </c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 s="60">
        <f t="shared" si="31"/>
        <v>2.2469741206831476E-3</v>
      </c>
      <c r="DV35">
        <f t="shared" si="32"/>
        <v>7.6111787443122157E-3</v>
      </c>
      <c r="DW35">
        <f t="shared" si="32"/>
        <v>9.054283132754465E-4</v>
      </c>
      <c r="DX35" t="str">
        <f t="shared" si="32"/>
        <v/>
      </c>
      <c r="DY35" t="str">
        <f t="shared" si="32"/>
        <v/>
      </c>
      <c r="DZ35" t="str">
        <f t="shared" si="32"/>
        <v/>
      </c>
      <c r="EA35" t="str">
        <f t="shared" si="32"/>
        <v/>
      </c>
      <c r="EB35" t="str">
        <f t="shared" si="32"/>
        <v/>
      </c>
      <c r="EC35" t="str">
        <f t="shared" si="32"/>
        <v/>
      </c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</row>
    <row r="36" spans="1:164" s="32" customFormat="1">
      <c r="A36"/>
      <c r="B36">
        <v>22</v>
      </c>
      <c r="C36">
        <f t="shared" si="0"/>
        <v>15.078125</v>
      </c>
      <c r="D36" s="26">
        <v>4.1637000000000004</v>
      </c>
      <c r="E36" s="26"/>
      <c r="F36">
        <f t="shared" si="26"/>
        <v>4.1640716040000001</v>
      </c>
      <c r="G36">
        <f t="shared" ca="1" si="1"/>
        <v>4.1649624581831493</v>
      </c>
      <c r="H36">
        <f t="shared" ca="1" si="2"/>
        <v>2.6875171617752698</v>
      </c>
      <c r="I36">
        <f t="shared" ca="1" si="33"/>
        <v>0.41848746066038645</v>
      </c>
      <c r="J36">
        <f t="shared" ca="1" si="34"/>
        <v>2.6860277375026844</v>
      </c>
      <c r="K36">
        <f t="shared" ca="1" si="35"/>
        <v>0.41616322514733584</v>
      </c>
      <c r="L36">
        <f t="shared" si="6"/>
        <v>5.4768603805044114E-2</v>
      </c>
      <c r="M36">
        <f t="shared" si="7"/>
        <v>0.8203903234714981</v>
      </c>
      <c r="N36" s="12">
        <v>-3.7160399999999999E-4</v>
      </c>
      <c r="O36"/>
      <c r="P36">
        <v>6.3739170999999999</v>
      </c>
      <c r="Q36"/>
      <c r="R36">
        <v>8.62012</v>
      </c>
      <c r="S36"/>
      <c r="T36">
        <v>3.7843200000000001</v>
      </c>
      <c r="U36"/>
      <c r="V36"/>
      <c r="W36"/>
      <c r="X36"/>
      <c r="Y36"/>
      <c r="Z36"/>
      <c r="AA36"/>
      <c r="AB36"/>
      <c r="AC36"/>
      <c r="AD36"/>
      <c r="AE36"/>
      <c r="AF36"/>
      <c r="AG36"/>
      <c r="AH36" s="12">
        <f t="shared" si="8"/>
        <v>-3.7160399999999999E-4</v>
      </c>
      <c r="AI36" s="12">
        <f t="shared" si="9"/>
        <v>0</v>
      </c>
      <c r="AJ36">
        <f t="shared" si="10"/>
        <v>6.3742887039999996</v>
      </c>
      <c r="AK36">
        <f t="shared" si="11"/>
        <v>8.6204916039999997</v>
      </c>
      <c r="AL36">
        <f t="shared" si="12"/>
        <v>3.7846916040000003</v>
      </c>
      <c r="AM36">
        <f t="shared" si="13"/>
        <v>3.7160399999999999E-4</v>
      </c>
      <c r="AN36">
        <f t="shared" si="14"/>
        <v>3.7160399999999999E-4</v>
      </c>
      <c r="AO36">
        <f t="shared" si="15"/>
        <v>3.7160399999999999E-4</v>
      </c>
      <c r="AP36">
        <f t="shared" si="16"/>
        <v>3.7160399999999999E-4</v>
      </c>
      <c r="AQ36">
        <f t="shared" si="17"/>
        <v>3.7160399999999999E-4</v>
      </c>
      <c r="AR36">
        <f t="shared" si="18"/>
        <v>3.7160399999999999E-4</v>
      </c>
      <c r="AS36">
        <f t="shared" si="19"/>
        <v>2.7608861480099773</v>
      </c>
      <c r="AT36">
        <f t="shared" si="19"/>
        <v>2.68038225720887</v>
      </c>
      <c r="AU36">
        <f t="shared" si="19"/>
        <v>2.6982238576367861</v>
      </c>
      <c r="AV36" t="str">
        <f t="shared" si="19"/>
        <v/>
      </c>
      <c r="AW36" t="str">
        <f t="shared" si="19"/>
        <v/>
      </c>
      <c r="AX36" t="str">
        <f t="shared" si="19"/>
        <v/>
      </c>
      <c r="AY36" t="str">
        <f t="shared" si="19"/>
        <v/>
      </c>
      <c r="AZ36" t="str">
        <f t="shared" si="19"/>
        <v/>
      </c>
      <c r="BA36" t="str">
        <f t="shared" si="19"/>
        <v/>
      </c>
      <c r="BB36" s="30">
        <f t="shared" si="27"/>
        <v>2.743604228661078</v>
      </c>
      <c r="BC36">
        <f t="shared" si="20"/>
        <v>0.53282220479050457</v>
      </c>
      <c r="BD36">
        <f t="shared" ca="1" si="20"/>
        <v>0.41256409152323742</v>
      </c>
      <c r="BE36">
        <f t="shared" si="20"/>
        <v>0.4239385540429621</v>
      </c>
      <c r="BF36" t="str">
        <f t="shared" si="20"/>
        <v/>
      </c>
      <c r="BG36" t="str">
        <f t="shared" si="20"/>
        <v/>
      </c>
      <c r="BH36" t="str">
        <f t="shared" si="20"/>
        <v/>
      </c>
      <c r="BI36" t="str">
        <f t="shared" si="20"/>
        <v/>
      </c>
      <c r="BJ36" t="str">
        <f t="shared" si="20"/>
        <v/>
      </c>
      <c r="BK36" t="str">
        <f t="shared" si="20"/>
        <v/>
      </c>
      <c r="BL36" s="30">
        <f t="shared" ca="1" si="28"/>
        <v>0.5060109118880104</v>
      </c>
      <c r="BM36" t="str">
        <f t="shared" si="21"/>
        <v/>
      </c>
      <c r="BN36">
        <f t="shared" ca="1" si="21"/>
        <v>0.18872213284053857</v>
      </c>
      <c r="BO36">
        <f t="shared" si="21"/>
        <v>8.7357870391829281E-2</v>
      </c>
      <c r="BP36" t="str">
        <f t="shared" si="21"/>
        <v/>
      </c>
      <c r="BQ36" t="str">
        <f t="shared" si="21"/>
        <v/>
      </c>
      <c r="BR36" t="str">
        <f t="shared" si="21"/>
        <v/>
      </c>
      <c r="BS36" t="str">
        <f t="shared" si="21"/>
        <v/>
      </c>
      <c r="BT36" t="str">
        <f t="shared" si="21"/>
        <v/>
      </c>
      <c r="BU36" t="str">
        <f t="shared" si="21"/>
        <v/>
      </c>
      <c r="BV36" s="30">
        <f t="shared" ca="1" si="22"/>
        <v>7.3314630416821437E-3</v>
      </c>
      <c r="BW36" t="str">
        <f t="shared" si="23"/>
        <v/>
      </c>
      <c r="BX36">
        <f t="shared" ca="1" si="23"/>
        <v>0.50584745640839501</v>
      </c>
      <c r="BY36">
        <f t="shared" si="23"/>
        <v>0.23571109004357599</v>
      </c>
      <c r="BZ36" t="str">
        <f t="shared" si="23"/>
        <v/>
      </c>
      <c r="CA36" t="str">
        <f t="shared" si="23"/>
        <v/>
      </c>
      <c r="CB36" t="str">
        <f t="shared" si="23"/>
        <v/>
      </c>
      <c r="CC36" t="str">
        <f t="shared" si="23"/>
        <v/>
      </c>
      <c r="CD36" t="str">
        <f t="shared" si="23"/>
        <v/>
      </c>
      <c r="CE36" t="str">
        <f t="shared" si="23"/>
        <v/>
      </c>
      <c r="CF36" s="30">
        <f t="shared" ca="1" si="23"/>
        <v>2.011463300343154E-2</v>
      </c>
      <c r="CG36" t="str">
        <f t="shared" si="24"/>
        <v/>
      </c>
      <c r="CH36">
        <f t="shared" ca="1" si="24"/>
        <v>7.785997528568453E-2</v>
      </c>
      <c r="CI36">
        <f t="shared" si="24"/>
        <v>3.7034369258184596E-2</v>
      </c>
      <c r="CJ36" t="str">
        <f t="shared" si="24"/>
        <v/>
      </c>
      <c r="CK36" t="str">
        <f t="shared" si="24"/>
        <v/>
      </c>
      <c r="CL36" t="str">
        <f t="shared" si="24"/>
        <v/>
      </c>
      <c r="CM36" t="str">
        <f t="shared" si="24"/>
        <v/>
      </c>
      <c r="CN36" t="str">
        <f t="shared" si="24"/>
        <v/>
      </c>
      <c r="CO36" t="str">
        <f t="shared" si="24"/>
        <v/>
      </c>
      <c r="CP36" s="30">
        <f t="shared" ca="1" si="24"/>
        <v>3.7098002991948278E-3</v>
      </c>
      <c r="CQ36"/>
      <c r="CR36"/>
      <c r="CS36"/>
      <c r="CT36"/>
      <c r="CU36"/>
      <c r="CV36" s="31">
        <f t="shared" ca="1" si="29"/>
        <v>36</v>
      </c>
      <c r="CW36" s="31"/>
      <c r="CX36" s="31"/>
      <c r="CY36"/>
      <c r="CZ36"/>
      <c r="DA36"/>
      <c r="DB36"/>
      <c r="DC36"/>
      <c r="DD36"/>
      <c r="DE36">
        <f t="shared" ca="1" si="30"/>
        <v>5.7576491158393583E-2</v>
      </c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 s="60">
        <f t="shared" si="31"/>
        <v>1.8759821821322323E-3</v>
      </c>
      <c r="DV36">
        <f t="shared" si="32"/>
        <v>7.0753581763523549E-3</v>
      </c>
      <c r="DW36">
        <f t="shared" si="32"/>
        <v>8.1726344655952941E-4</v>
      </c>
      <c r="DX36" t="str">
        <f t="shared" si="32"/>
        <v/>
      </c>
      <c r="DY36" t="str">
        <f t="shared" si="32"/>
        <v/>
      </c>
      <c r="DZ36" t="str">
        <f t="shared" si="32"/>
        <v/>
      </c>
      <c r="EA36" t="str">
        <f t="shared" si="32"/>
        <v/>
      </c>
      <c r="EB36" t="str">
        <f t="shared" si="32"/>
        <v/>
      </c>
      <c r="EC36" t="str">
        <f t="shared" si="32"/>
        <v/>
      </c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</row>
    <row r="37" spans="1:164" s="32" customFormat="1">
      <c r="A37"/>
      <c r="B37">
        <v>23</v>
      </c>
      <c r="C37">
        <f t="shared" si="0"/>
        <v>15.546875</v>
      </c>
      <c r="D37" s="26">
        <v>4.1632699999999998</v>
      </c>
      <c r="E37" s="26"/>
      <c r="F37">
        <f t="shared" si="26"/>
        <v>4.163657326</v>
      </c>
      <c r="G37">
        <f t="shared" ca="1" si="1"/>
        <v>4.1638513163017832</v>
      </c>
      <c r="H37">
        <f t="shared" ca="1" si="2"/>
        <v>2.7569732396444082</v>
      </c>
      <c r="I37">
        <f t="shared" ca="1" si="33"/>
        <v>0.41856188979552422</v>
      </c>
      <c r="J37">
        <f t="shared" ca="1" si="34"/>
        <v>2.7566488750256775</v>
      </c>
      <c r="K37">
        <f t="shared" ca="1" si="35"/>
        <v>0.41625119610600037</v>
      </c>
      <c r="L37">
        <f t="shared" si="6"/>
        <v>5.3476659115017033E-2</v>
      </c>
      <c r="M37">
        <f t="shared" si="7"/>
        <v>0.8213406068686292</v>
      </c>
      <c r="N37" s="12">
        <v>-3.8732600000000001E-4</v>
      </c>
      <c r="O37"/>
      <c r="P37">
        <v>6.37249614</v>
      </c>
      <c r="Q37"/>
      <c r="R37">
        <v>8.5883000000000003</v>
      </c>
      <c r="S37"/>
      <c r="T37">
        <v>3.7719800000000001</v>
      </c>
      <c r="U37"/>
      <c r="V37"/>
      <c r="W37"/>
      <c r="X37"/>
      <c r="Y37"/>
      <c r="Z37"/>
      <c r="AA37"/>
      <c r="AB37"/>
      <c r="AC37"/>
      <c r="AD37"/>
      <c r="AE37"/>
      <c r="AF37"/>
      <c r="AG37"/>
      <c r="AH37" s="12">
        <f t="shared" si="8"/>
        <v>-3.8732600000000001E-4</v>
      </c>
      <c r="AI37" s="12">
        <f t="shared" si="9"/>
        <v>0</v>
      </c>
      <c r="AJ37">
        <f t="shared" si="10"/>
        <v>6.3728834660000002</v>
      </c>
      <c r="AK37">
        <f t="shared" si="11"/>
        <v>8.5886873260000005</v>
      </c>
      <c r="AL37">
        <f t="shared" si="12"/>
        <v>3.7723673259999999</v>
      </c>
      <c r="AM37">
        <f t="shared" si="13"/>
        <v>3.8732600000000001E-4</v>
      </c>
      <c r="AN37">
        <f t="shared" si="14"/>
        <v>3.8732600000000001E-4</v>
      </c>
      <c r="AO37">
        <f t="shared" si="15"/>
        <v>3.8732600000000001E-4</v>
      </c>
      <c r="AP37">
        <f t="shared" si="16"/>
        <v>3.8732600000000001E-4</v>
      </c>
      <c r="AQ37">
        <f t="shared" si="17"/>
        <v>3.8732600000000001E-4</v>
      </c>
      <c r="AR37">
        <f t="shared" si="18"/>
        <v>3.8732600000000001E-4</v>
      </c>
      <c r="AS37" t="str">
        <f t="shared" si="19"/>
        <v/>
      </c>
      <c r="AT37">
        <f t="shared" si="19"/>
        <v>2.7551054385356823</v>
      </c>
      <c r="AU37">
        <f t="shared" si="19"/>
        <v>2.7598965687582004</v>
      </c>
      <c r="AV37" t="str">
        <f t="shared" si="19"/>
        <v/>
      </c>
      <c r="AW37" t="str">
        <f t="shared" si="19"/>
        <v/>
      </c>
      <c r="AX37" t="str">
        <f t="shared" si="19"/>
        <v/>
      </c>
      <c r="AY37" t="str">
        <f t="shared" si="19"/>
        <v/>
      </c>
      <c r="AZ37" t="str">
        <f t="shared" si="19"/>
        <v/>
      </c>
      <c r="BA37" t="str">
        <f t="shared" si="19"/>
        <v/>
      </c>
      <c r="BB37" s="30">
        <f t="shared" si="27"/>
        <v>2.7680112271410007</v>
      </c>
      <c r="BC37" t="str">
        <f t="shared" si="20"/>
        <v/>
      </c>
      <c r="BD37">
        <f t="shared" ca="1" si="20"/>
        <v>0.41258004952038169</v>
      </c>
      <c r="BE37">
        <f t="shared" si="20"/>
        <v>0.42397601007442265</v>
      </c>
      <c r="BF37" t="str">
        <f t="shared" si="20"/>
        <v/>
      </c>
      <c r="BG37" t="str">
        <f t="shared" si="20"/>
        <v/>
      </c>
      <c r="BH37" t="str">
        <f t="shared" si="20"/>
        <v/>
      </c>
      <c r="BI37" t="str">
        <f t="shared" si="20"/>
        <v/>
      </c>
      <c r="BJ37" t="str">
        <f t="shared" si="20"/>
        <v/>
      </c>
      <c r="BK37" t="str">
        <f t="shared" si="20"/>
        <v/>
      </c>
      <c r="BL37" s="30">
        <f t="shared" ca="1" si="28"/>
        <v>0.49719379531341412</v>
      </c>
      <c r="BM37" t="str">
        <f t="shared" si="21"/>
        <v/>
      </c>
      <c r="BN37">
        <f t="shared" ca="1" si="21"/>
        <v>0.17819518465725531</v>
      </c>
      <c r="BO37">
        <f t="shared" si="21"/>
        <v>8.4685617854664011E-2</v>
      </c>
      <c r="BP37" t="str">
        <f t="shared" si="21"/>
        <v/>
      </c>
      <c r="BQ37" t="str">
        <f t="shared" si="21"/>
        <v/>
      </c>
      <c r="BR37" t="str">
        <f t="shared" si="21"/>
        <v/>
      </c>
      <c r="BS37" t="str">
        <f t="shared" si="21"/>
        <v/>
      </c>
      <c r="BT37" t="str">
        <f t="shared" si="21"/>
        <v/>
      </c>
      <c r="BU37" t="str">
        <f t="shared" si="21"/>
        <v/>
      </c>
      <c r="BV37" s="30">
        <f t="shared" ca="1" si="22"/>
        <v>7.7250704718463681E-3</v>
      </c>
      <c r="BW37" t="str">
        <f t="shared" si="23"/>
        <v/>
      </c>
      <c r="BX37">
        <f t="shared" ca="1" si="23"/>
        <v>0.4909465223700743</v>
      </c>
      <c r="BY37">
        <f t="shared" si="23"/>
        <v>0.23372354614025539</v>
      </c>
      <c r="BZ37" t="str">
        <f t="shared" si="23"/>
        <v/>
      </c>
      <c r="CA37" t="str">
        <f t="shared" si="23"/>
        <v/>
      </c>
      <c r="CB37" t="str">
        <f t="shared" si="23"/>
        <v/>
      </c>
      <c r="CC37" t="str">
        <f t="shared" si="23"/>
        <v/>
      </c>
      <c r="CD37" t="str">
        <f t="shared" si="23"/>
        <v/>
      </c>
      <c r="CE37" t="str">
        <f t="shared" si="23"/>
        <v/>
      </c>
      <c r="CF37" s="30">
        <f t="shared" ca="1" si="23"/>
        <v>2.1383081796526173E-2</v>
      </c>
      <c r="CG37" t="str">
        <f t="shared" si="24"/>
        <v/>
      </c>
      <c r="CH37">
        <f t="shared" ca="1" si="24"/>
        <v>7.3519778110183953E-2</v>
      </c>
      <c r="CI37">
        <f t="shared" si="24"/>
        <v>3.5904670368707738E-2</v>
      </c>
      <c r="CJ37" t="str">
        <f t="shared" si="24"/>
        <v/>
      </c>
      <c r="CK37" t="str">
        <f t="shared" si="24"/>
        <v/>
      </c>
      <c r="CL37" t="str">
        <f t="shared" si="24"/>
        <v/>
      </c>
      <c r="CM37" t="str">
        <f t="shared" si="24"/>
        <v/>
      </c>
      <c r="CN37" t="str">
        <f t="shared" si="24"/>
        <v/>
      </c>
      <c r="CO37" t="str">
        <f t="shared" si="24"/>
        <v/>
      </c>
      <c r="CP37" s="30">
        <f t="shared" ca="1" si="24"/>
        <v>3.8408571069608825E-3</v>
      </c>
      <c r="CQ37"/>
      <c r="CR37"/>
      <c r="CS37"/>
      <c r="CT37"/>
      <c r="CU37"/>
      <c r="CV37" s="31">
        <f t="shared" ca="1" si="29"/>
        <v>37</v>
      </c>
      <c r="CW37" s="31"/>
      <c r="CX37" s="31"/>
      <c r="CY37"/>
      <c r="CZ37"/>
      <c r="DA37"/>
      <c r="DB37"/>
      <c r="DC37"/>
      <c r="DD37"/>
      <c r="DE37">
        <f t="shared" ca="1" si="30"/>
        <v>1.1362352115323215E-2</v>
      </c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 s="60">
        <f t="shared" si="31"/>
        <v>1.422768958092403E-3</v>
      </c>
      <c r="DV37">
        <f t="shared" si="32"/>
        <v>6.304810250496699E-3</v>
      </c>
      <c r="DW37">
        <f t="shared" si="32"/>
        <v>7.4907990642793135E-4</v>
      </c>
      <c r="DX37" t="str">
        <f t="shared" si="32"/>
        <v/>
      </c>
      <c r="DY37" t="str">
        <f t="shared" si="32"/>
        <v/>
      </c>
      <c r="DZ37" t="str">
        <f t="shared" si="32"/>
        <v/>
      </c>
      <c r="EA37" t="str">
        <f t="shared" si="32"/>
        <v/>
      </c>
      <c r="EB37" t="str">
        <f t="shared" si="32"/>
        <v/>
      </c>
      <c r="EC37" t="str">
        <f t="shared" si="32"/>
        <v/>
      </c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</row>
    <row r="38" spans="1:164" s="32" customFormat="1">
      <c r="A38"/>
      <c r="B38">
        <v>24</v>
      </c>
      <c r="C38">
        <f t="shared" si="0"/>
        <v>16.015625</v>
      </c>
      <c r="D38" s="26">
        <v>4.1602399999999999</v>
      </c>
      <c r="E38" s="26"/>
      <c r="F38">
        <f t="shared" si="26"/>
        <v>4.1606004599999995</v>
      </c>
      <c r="G38">
        <f t="shared" ca="1" si="1"/>
        <v>4.1620787567877082</v>
      </c>
      <c r="H38">
        <f t="shared" ca="1" si="2"/>
        <v>2.8496852825619858</v>
      </c>
      <c r="I38">
        <f t="shared" ca="1" si="33"/>
        <v>0.41814430666759111</v>
      </c>
      <c r="J38">
        <f t="shared" ca="1" si="34"/>
        <v>2.8468510931924271</v>
      </c>
      <c r="K38">
        <f t="shared" ca="1" si="35"/>
        <v>0.41640279357302501</v>
      </c>
      <c r="L38">
        <f t="shared" si="6"/>
        <v>5.2133004538888292E-2</v>
      </c>
      <c r="M38">
        <f t="shared" si="7"/>
        <v>0.82235498600066703</v>
      </c>
      <c r="N38" s="12">
        <v>-3.6046E-4</v>
      </c>
      <c r="O38"/>
      <c r="P38">
        <v>6.3704375280000001</v>
      </c>
      <c r="Q38"/>
      <c r="R38">
        <v>8.5498600000000007</v>
      </c>
      <c r="S38"/>
      <c r="T38">
        <v>3.7575699999999999</v>
      </c>
      <c r="U38"/>
      <c r="V38"/>
      <c r="W38"/>
      <c r="X38"/>
      <c r="Y38"/>
      <c r="Z38"/>
      <c r="AA38"/>
      <c r="AB38"/>
      <c r="AC38"/>
      <c r="AD38"/>
      <c r="AE38"/>
      <c r="AF38"/>
      <c r="AG38"/>
      <c r="AH38" s="12">
        <f t="shared" si="8"/>
        <v>-3.6046E-4</v>
      </c>
      <c r="AI38" s="12">
        <f t="shared" si="9"/>
        <v>0</v>
      </c>
      <c r="AJ38">
        <f t="shared" si="10"/>
        <v>6.3707979879999996</v>
      </c>
      <c r="AK38">
        <f t="shared" si="11"/>
        <v>8.5502204600000002</v>
      </c>
      <c r="AL38">
        <f t="shared" si="12"/>
        <v>3.7579304599999999</v>
      </c>
      <c r="AM38">
        <f t="shared" si="13"/>
        <v>3.6046E-4</v>
      </c>
      <c r="AN38">
        <f t="shared" si="14"/>
        <v>3.6046E-4</v>
      </c>
      <c r="AO38">
        <f t="shared" si="15"/>
        <v>3.6046E-4</v>
      </c>
      <c r="AP38">
        <f t="shared" si="16"/>
        <v>3.6046E-4</v>
      </c>
      <c r="AQ38">
        <f t="shared" si="17"/>
        <v>3.6046E-4</v>
      </c>
      <c r="AR38">
        <f t="shared" si="18"/>
        <v>3.6046E-4</v>
      </c>
      <c r="AS38" t="str">
        <f t="shared" si="19"/>
        <v/>
      </c>
      <c r="AT38">
        <f t="shared" si="19"/>
        <v>2.8526292063247789</v>
      </c>
      <c r="AU38">
        <f t="shared" si="19"/>
        <v>2.8352076201367225</v>
      </c>
      <c r="AV38" t="str">
        <f t="shared" si="19"/>
        <v/>
      </c>
      <c r="AW38" t="str">
        <f t="shared" si="19"/>
        <v/>
      </c>
      <c r="AX38" t="str">
        <f t="shared" si="19"/>
        <v/>
      </c>
      <c r="AY38" t="str">
        <f t="shared" si="19"/>
        <v/>
      </c>
      <c r="AZ38" t="str">
        <f t="shared" si="19"/>
        <v/>
      </c>
      <c r="BA38" t="str">
        <f t="shared" si="19"/>
        <v/>
      </c>
      <c r="BB38" s="30">
        <f t="shared" si="27"/>
        <v>2.9146006839792573</v>
      </c>
      <c r="BC38" t="str">
        <f t="shared" si="20"/>
        <v/>
      </c>
      <c r="BD38">
        <f t="shared" ca="1" si="20"/>
        <v>0.41261113464808646</v>
      </c>
      <c r="BE38">
        <f t="shared" si="20"/>
        <v>0.42404336368954965</v>
      </c>
      <c r="BF38" t="str">
        <f t="shared" si="20"/>
        <v/>
      </c>
      <c r="BG38" t="str">
        <f t="shared" si="20"/>
        <v/>
      </c>
      <c r="BH38" t="str">
        <f t="shared" si="20"/>
        <v/>
      </c>
      <c r="BI38" t="str">
        <f t="shared" si="20"/>
        <v/>
      </c>
      <c r="BJ38" t="str">
        <f t="shared" si="20"/>
        <v/>
      </c>
      <c r="BK38" t="str">
        <f t="shared" si="20"/>
        <v/>
      </c>
      <c r="BL38" s="30">
        <f t="shared" ca="1" si="28"/>
        <v>0.45803261576275844</v>
      </c>
      <c r="BM38" t="str">
        <f t="shared" si="21"/>
        <v/>
      </c>
      <c r="BN38">
        <f t="shared" ca="1" si="21"/>
        <v>0.16218845369031926</v>
      </c>
      <c r="BO38">
        <f t="shared" si="21"/>
        <v>8.0486572150794952E-2</v>
      </c>
      <c r="BP38" t="str">
        <f t="shared" si="21"/>
        <v/>
      </c>
      <c r="BQ38" t="str">
        <f t="shared" si="21"/>
        <v/>
      </c>
      <c r="BR38" t="str">
        <f t="shared" si="21"/>
        <v/>
      </c>
      <c r="BS38" t="str">
        <f t="shared" si="21"/>
        <v/>
      </c>
      <c r="BT38" t="str">
        <f t="shared" si="21"/>
        <v/>
      </c>
      <c r="BU38" t="str">
        <f t="shared" si="21"/>
        <v/>
      </c>
      <c r="BV38" s="30">
        <f t="shared" ca="1" si="22"/>
        <v>1.0595127866116653E-2</v>
      </c>
      <c r="BW38" t="str">
        <f t="shared" si="23"/>
        <v/>
      </c>
      <c r="BX38">
        <f t="shared" ca="1" si="23"/>
        <v>0.46266351992565857</v>
      </c>
      <c r="BY38">
        <f t="shared" si="23"/>
        <v>0.22819614268061797</v>
      </c>
      <c r="BZ38" t="str">
        <f t="shared" si="23"/>
        <v/>
      </c>
      <c r="CA38" t="str">
        <f t="shared" si="23"/>
        <v/>
      </c>
      <c r="CB38" t="str">
        <f t="shared" si="23"/>
        <v/>
      </c>
      <c r="CC38" t="str">
        <f t="shared" si="23"/>
        <v/>
      </c>
      <c r="CD38" t="str">
        <f t="shared" si="23"/>
        <v/>
      </c>
      <c r="CE38" t="str">
        <f t="shared" si="23"/>
        <v/>
      </c>
      <c r="CF38" s="30">
        <f t="shared" ca="1" si="23"/>
        <v>3.0880566925431285E-2</v>
      </c>
      <c r="CG38" t="str">
        <f t="shared" si="24"/>
        <v/>
      </c>
      <c r="CH38">
        <f t="shared" ca="1" si="24"/>
        <v>6.692076190398126E-2</v>
      </c>
      <c r="CI38">
        <f t="shared" si="24"/>
        <v>3.4129796786664723E-2</v>
      </c>
      <c r="CJ38" t="str">
        <f t="shared" si="24"/>
        <v/>
      </c>
      <c r="CK38" t="str">
        <f t="shared" si="24"/>
        <v/>
      </c>
      <c r="CL38" t="str">
        <f t="shared" si="24"/>
        <v/>
      </c>
      <c r="CM38" t="str">
        <f t="shared" si="24"/>
        <v/>
      </c>
      <c r="CN38" t="str">
        <f t="shared" si="24"/>
        <v/>
      </c>
      <c r="CO38" t="str">
        <f t="shared" si="24"/>
        <v/>
      </c>
      <c r="CP38" s="30">
        <f t="shared" ca="1" si="24"/>
        <v>4.8529141308583041E-3</v>
      </c>
      <c r="CQ38"/>
      <c r="CR38"/>
      <c r="CS38"/>
      <c r="CT38"/>
      <c r="CU38"/>
      <c r="CV38" s="31">
        <f t="shared" ca="1" si="29"/>
        <v>38</v>
      </c>
      <c r="CW38" s="31"/>
      <c r="CX38" s="31"/>
      <c r="CY38"/>
      <c r="CZ38"/>
      <c r="DA38"/>
      <c r="DB38"/>
      <c r="DC38"/>
      <c r="DD38"/>
      <c r="DE38">
        <f t="shared" ca="1" si="30"/>
        <v>6.7749590786830183E-2</v>
      </c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 s="60">
        <f t="shared" si="31"/>
        <v>1.0909535502518363E-3</v>
      </c>
      <c r="DV38">
        <f t="shared" si="32"/>
        <v>5.3728424249586239E-3</v>
      </c>
      <c r="DW38">
        <f t="shared" si="32"/>
        <v>6.6920856367783436E-4</v>
      </c>
      <c r="DX38" t="str">
        <f t="shared" si="32"/>
        <v/>
      </c>
      <c r="DY38" t="str">
        <f t="shared" si="32"/>
        <v/>
      </c>
      <c r="DZ38" t="str">
        <f t="shared" si="32"/>
        <v/>
      </c>
      <c r="EA38" t="str">
        <f t="shared" si="32"/>
        <v/>
      </c>
      <c r="EB38" t="str">
        <f t="shared" si="32"/>
        <v/>
      </c>
      <c r="EC38" t="str">
        <f t="shared" si="32"/>
        <v/>
      </c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</row>
    <row r="39" spans="1:164" s="32" customFormat="1">
      <c r="A39"/>
      <c r="B39">
        <v>25</v>
      </c>
      <c r="C39">
        <f t="shared" si="0"/>
        <v>16.484375</v>
      </c>
      <c r="D39" s="26">
        <v>4.1594800000000003</v>
      </c>
      <c r="E39" s="26"/>
      <c r="F39">
        <f t="shared" si="26"/>
        <v>4.16085321</v>
      </c>
      <c r="G39">
        <f t="shared" ca="1" si="1"/>
        <v>4.1604422416019906</v>
      </c>
      <c r="H39">
        <f t="shared" ca="1" si="2"/>
        <v>2.9215166887182678</v>
      </c>
      <c r="I39">
        <f t="shared" ca="1" si="33"/>
        <v>0.4183852282536496</v>
      </c>
      <c r="J39">
        <f t="shared" ca="1" si="34"/>
        <v>2.9222975212722413</v>
      </c>
      <c r="K39">
        <f t="shared" ca="1" si="35"/>
        <v>0.41645786236380716</v>
      </c>
      <c r="L39">
        <f t="shared" si="6"/>
        <v>5.0970243228296921E-2</v>
      </c>
      <c r="M39">
        <f t="shared" si="7"/>
        <v>0.82325526660954185</v>
      </c>
      <c r="N39">
        <v>-1.3732099999999999E-3</v>
      </c>
      <c r="O39"/>
      <c r="P39">
        <v>6.3697328280000001</v>
      </c>
      <c r="Q39"/>
      <c r="R39">
        <v>8.5243699999999993</v>
      </c>
      <c r="S39"/>
      <c r="T39">
        <v>3.7401800000000001</v>
      </c>
      <c r="U39"/>
      <c r="V39"/>
      <c r="W39"/>
      <c r="X39"/>
      <c r="Y39"/>
      <c r="Z39"/>
      <c r="AA39"/>
      <c r="AB39"/>
      <c r="AC39"/>
      <c r="AD39"/>
      <c r="AE39"/>
      <c r="AF39"/>
      <c r="AG39"/>
      <c r="AH39" s="12">
        <f t="shared" si="8"/>
        <v>-1.3732099999999999E-3</v>
      </c>
      <c r="AI39" s="12">
        <f t="shared" si="9"/>
        <v>0</v>
      </c>
      <c r="AJ39">
        <f t="shared" si="10"/>
        <v>6.3711060379999997</v>
      </c>
      <c r="AK39">
        <f t="shared" si="11"/>
        <v>8.5257432099999999</v>
      </c>
      <c r="AL39">
        <f t="shared" si="12"/>
        <v>3.7415532100000002</v>
      </c>
      <c r="AM39">
        <f t="shared" si="13"/>
        <v>1.3732099999999999E-3</v>
      </c>
      <c r="AN39">
        <f t="shared" si="14"/>
        <v>1.3732099999999999E-3</v>
      </c>
      <c r="AO39">
        <f t="shared" si="15"/>
        <v>1.3732099999999999E-3</v>
      </c>
      <c r="AP39">
        <f t="shared" si="16"/>
        <v>1.3732099999999999E-3</v>
      </c>
      <c r="AQ39">
        <f t="shared" si="17"/>
        <v>1.3732099999999999E-3</v>
      </c>
      <c r="AR39">
        <f t="shared" si="18"/>
        <v>1.3732099999999999E-3</v>
      </c>
      <c r="AS39" t="str">
        <f t="shared" si="19"/>
        <v/>
      </c>
      <c r="AT39">
        <f t="shared" si="19"/>
        <v>2.9202073453667121</v>
      </c>
      <c r="AU39">
        <f t="shared" si="19"/>
        <v>2.9265195574125613</v>
      </c>
      <c r="AV39" t="str">
        <f t="shared" si="19"/>
        <v/>
      </c>
      <c r="AW39" t="str">
        <f t="shared" si="19"/>
        <v/>
      </c>
      <c r="AX39" t="str">
        <f t="shared" si="19"/>
        <v/>
      </c>
      <c r="AY39" t="str">
        <f t="shared" si="19"/>
        <v/>
      </c>
      <c r="AZ39" t="str">
        <f t="shared" si="19"/>
        <v/>
      </c>
      <c r="BA39" t="str">
        <f t="shared" si="19"/>
        <v/>
      </c>
      <c r="BB39" s="30">
        <f t="shared" si="27"/>
        <v>2.9045990493619493</v>
      </c>
      <c r="BC39" t="str">
        <f t="shared" si="20"/>
        <v/>
      </c>
      <c r="BD39">
        <f t="shared" ca="1" si="20"/>
        <v>0.41264199457544354</v>
      </c>
      <c r="BE39">
        <f t="shared" si="20"/>
        <v>0.42416569770270579</v>
      </c>
      <c r="BF39" t="str">
        <f t="shared" si="20"/>
        <v/>
      </c>
      <c r="BG39" t="str">
        <f t="shared" si="20"/>
        <v/>
      </c>
      <c r="BH39" t="str">
        <f t="shared" si="20"/>
        <v/>
      </c>
      <c r="BI39" t="str">
        <f t="shared" si="20"/>
        <v/>
      </c>
      <c r="BJ39" t="str">
        <f t="shared" si="20"/>
        <v/>
      </c>
      <c r="BK39" t="str">
        <f t="shared" si="20"/>
        <v/>
      </c>
      <c r="BL39" s="30">
        <f t="shared" ca="1" si="28"/>
        <v>0.46014383689016725</v>
      </c>
      <c r="BM39" t="str">
        <f t="shared" si="21"/>
        <v/>
      </c>
      <c r="BN39">
        <f t="shared" ca="1" si="21"/>
        <v>0.15013665711205851</v>
      </c>
      <c r="BO39">
        <f t="shared" si="21"/>
        <v>7.4327175988734132E-2</v>
      </c>
      <c r="BP39" t="str">
        <f t="shared" si="21"/>
        <v/>
      </c>
      <c r="BQ39" t="str">
        <f t="shared" si="21"/>
        <v/>
      </c>
      <c r="BR39" t="str">
        <f t="shared" si="21"/>
        <v/>
      </c>
      <c r="BS39" t="str">
        <f t="shared" si="21"/>
        <v/>
      </c>
      <c r="BT39" t="str">
        <f t="shared" si="21"/>
        <v/>
      </c>
      <c r="BU39" t="str">
        <f t="shared" si="21"/>
        <v/>
      </c>
      <c r="BV39" s="30">
        <f t="shared" ca="1" si="22"/>
        <v>1.0360113747741683E-2</v>
      </c>
      <c r="BW39" t="str">
        <f t="shared" si="23"/>
        <v/>
      </c>
      <c r="BX39">
        <f t="shared" ca="1" si="23"/>
        <v>0.43843016890743669</v>
      </c>
      <c r="BY39">
        <f t="shared" si="23"/>
        <v>0.21751993417827575</v>
      </c>
      <c r="BZ39" t="str">
        <f t="shared" si="23"/>
        <v/>
      </c>
      <c r="CA39" t="str">
        <f t="shared" si="23"/>
        <v/>
      </c>
      <c r="CB39" t="str">
        <f t="shared" si="23"/>
        <v/>
      </c>
      <c r="CC39" t="str">
        <f t="shared" si="23"/>
        <v/>
      </c>
      <c r="CD39" t="str">
        <f t="shared" si="23"/>
        <v/>
      </c>
      <c r="CE39" t="str">
        <f t="shared" si="23"/>
        <v/>
      </c>
      <c r="CF39" s="30">
        <f t="shared" ca="1" si="23"/>
        <v>3.0091976542972156E-2</v>
      </c>
      <c r="CG39" t="str">
        <f t="shared" si="24"/>
        <v/>
      </c>
      <c r="CH39">
        <f t="shared" ca="1" si="24"/>
        <v>6.1952689649609274E-2</v>
      </c>
      <c r="CI39">
        <f t="shared" si="24"/>
        <v>3.1527038461533215E-2</v>
      </c>
      <c r="CJ39" t="str">
        <f t="shared" si="24"/>
        <v/>
      </c>
      <c r="CK39" t="str">
        <f t="shared" si="24"/>
        <v/>
      </c>
      <c r="CL39" t="str">
        <f t="shared" si="24"/>
        <v/>
      </c>
      <c r="CM39" t="str">
        <f t="shared" si="24"/>
        <v/>
      </c>
      <c r="CN39" t="str">
        <f t="shared" si="24"/>
        <v/>
      </c>
      <c r="CO39" t="str">
        <f t="shared" si="24"/>
        <v/>
      </c>
      <c r="CP39" s="30">
        <f t="shared" ca="1" si="24"/>
        <v>4.7671424905044281E-3</v>
      </c>
      <c r="CQ39"/>
      <c r="CR39"/>
      <c r="CS39"/>
      <c r="CT39"/>
      <c r="CU39"/>
      <c r="CV39" s="31">
        <f t="shared" ca="1" si="29"/>
        <v>39</v>
      </c>
      <c r="CW39" s="31"/>
      <c r="CX39" s="31"/>
      <c r="CY39"/>
      <c r="CZ39"/>
      <c r="DA39"/>
      <c r="DB39"/>
      <c r="DC39"/>
      <c r="DD39"/>
      <c r="DE39">
        <f t="shared" ca="1" si="30"/>
        <v>1.7698471910291946E-2</v>
      </c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 s="60">
        <f t="shared" si="31"/>
        <v>6.1182877551669874E-4</v>
      </c>
      <c r="DV39">
        <f t="shared" si="32"/>
        <v>4.7798123232172442E-3</v>
      </c>
      <c r="DW39">
        <f t="shared" si="32"/>
        <v>5.7860212956297905E-4</v>
      </c>
      <c r="DX39" t="str">
        <f t="shared" si="32"/>
        <v/>
      </c>
      <c r="DY39" t="str">
        <f t="shared" si="32"/>
        <v/>
      </c>
      <c r="DZ39" t="str">
        <f t="shared" si="32"/>
        <v/>
      </c>
      <c r="EA39" t="str">
        <f t="shared" si="32"/>
        <v/>
      </c>
      <c r="EB39" t="str">
        <f t="shared" si="32"/>
        <v/>
      </c>
      <c r="EC39" t="str">
        <f t="shared" si="32"/>
        <v/>
      </c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</row>
    <row r="40" spans="1:164" s="32" customFormat="1">
      <c r="A40"/>
      <c r="B40">
        <v>26</v>
      </c>
      <c r="C40">
        <f t="shared" si="0"/>
        <v>16.953125</v>
      </c>
      <c r="D40" s="26">
        <v>4.1554200000000003</v>
      </c>
      <c r="E40" s="26"/>
      <c r="F40">
        <f t="shared" si="26"/>
        <v>4.1567042500000007</v>
      </c>
      <c r="G40">
        <f t="shared" ca="1" si="1"/>
        <v>4.1573108756006807</v>
      </c>
      <c r="H40">
        <f t="shared" ca="1" si="2"/>
        <v>3.0340289035457837</v>
      </c>
      <c r="I40">
        <f t="shared" ca="1" si="33"/>
        <v>0.41805878722608103</v>
      </c>
      <c r="J40">
        <f t="shared" ca="1" si="34"/>
        <v>3.0326566707592959</v>
      </c>
      <c r="K40">
        <f t="shared" ca="1" si="35"/>
        <v>0.41666286846097567</v>
      </c>
      <c r="L40">
        <f t="shared" si="6"/>
        <v>5.0065505246673019E-2</v>
      </c>
      <c r="M40">
        <f t="shared" si="7"/>
        <v>0.82397081461624111</v>
      </c>
      <c r="N40">
        <v>-1.28425E-3</v>
      </c>
      <c r="O40"/>
      <c r="P40">
        <v>6.3688557939999999</v>
      </c>
      <c r="Q40"/>
      <c r="R40">
        <v>8.4881899999999995</v>
      </c>
      <c r="S40"/>
      <c r="T40">
        <v>3.72295</v>
      </c>
      <c r="U40"/>
      <c r="V40"/>
      <c r="W40"/>
      <c r="X40"/>
      <c r="Y40"/>
      <c r="Z40"/>
      <c r="AA40"/>
      <c r="AB40"/>
      <c r="AC40"/>
      <c r="AD40"/>
      <c r="AE40"/>
      <c r="AF40"/>
      <c r="AG40"/>
      <c r="AH40" s="12">
        <f t="shared" si="8"/>
        <v>-1.28425E-3</v>
      </c>
      <c r="AI40" s="12">
        <f t="shared" si="9"/>
        <v>0</v>
      </c>
      <c r="AJ40">
        <f t="shared" si="10"/>
        <v>6.3701400440000002</v>
      </c>
      <c r="AK40">
        <f t="shared" si="11"/>
        <v>8.4894742499999989</v>
      </c>
      <c r="AL40">
        <f t="shared" si="12"/>
        <v>3.7242342499999999</v>
      </c>
      <c r="AM40">
        <f t="shared" si="13"/>
        <v>1.28425E-3</v>
      </c>
      <c r="AN40">
        <f t="shared" si="14"/>
        <v>1.28425E-3</v>
      </c>
      <c r="AO40">
        <f t="shared" si="15"/>
        <v>1.28425E-3</v>
      </c>
      <c r="AP40">
        <f t="shared" si="16"/>
        <v>1.28425E-3</v>
      </c>
      <c r="AQ40">
        <f t="shared" si="17"/>
        <v>1.28425E-3</v>
      </c>
      <c r="AR40">
        <f t="shared" si="18"/>
        <v>1.28425E-3</v>
      </c>
      <c r="AS40" t="str">
        <f t="shared" si="19"/>
        <v/>
      </c>
      <c r="AT40">
        <f t="shared" si="19"/>
        <v>3.0324306902379941</v>
      </c>
      <c r="AU40">
        <f t="shared" si="19"/>
        <v>3.0330991128846296</v>
      </c>
      <c r="AV40" t="str">
        <f t="shared" si="19"/>
        <v/>
      </c>
      <c r="AW40" t="str">
        <f t="shared" si="19"/>
        <v/>
      </c>
      <c r="AX40" t="str">
        <f t="shared" si="19"/>
        <v/>
      </c>
      <c r="AY40" t="str">
        <f t="shared" si="19"/>
        <v/>
      </c>
      <c r="AZ40" t="str">
        <f t="shared" si="19"/>
        <v/>
      </c>
      <c r="BA40" t="str">
        <f t="shared" si="19"/>
        <v/>
      </c>
      <c r="BB40" s="30">
        <f t="shared" si="27"/>
        <v>3.052996972213939</v>
      </c>
      <c r="BC40" t="str">
        <f t="shared" si="20"/>
        <v/>
      </c>
      <c r="BD40">
        <f t="shared" ca="1" si="20"/>
        <v>0.41271746776572082</v>
      </c>
      <c r="BE40">
        <f t="shared" si="20"/>
        <v>0.42438747878951832</v>
      </c>
      <c r="BF40" t="str">
        <f t="shared" si="20"/>
        <v/>
      </c>
      <c r="BG40" t="str">
        <f t="shared" si="20"/>
        <v/>
      </c>
      <c r="BH40" t="str">
        <f t="shared" si="20"/>
        <v/>
      </c>
      <c r="BI40" t="str">
        <f t="shared" si="20"/>
        <v/>
      </c>
      <c r="BJ40" t="str">
        <f t="shared" si="20"/>
        <v/>
      </c>
      <c r="BK40" t="str">
        <f t="shared" si="20"/>
        <v/>
      </c>
      <c r="BL40" s="30">
        <f t="shared" ca="1" si="28"/>
        <v>0.43735426190968718</v>
      </c>
      <c r="BM40" t="str">
        <f t="shared" si="21"/>
        <v/>
      </c>
      <c r="BN40">
        <f t="shared" ca="1" si="21"/>
        <v>0.12961007102891028</v>
      </c>
      <c r="BO40">
        <f t="shared" si="21"/>
        <v>6.6199282889389824E-2</v>
      </c>
      <c r="BP40" t="str">
        <f t="shared" si="21"/>
        <v/>
      </c>
      <c r="BQ40" t="str">
        <f t="shared" si="21"/>
        <v/>
      </c>
      <c r="BR40" t="str">
        <f t="shared" si="21"/>
        <v/>
      </c>
      <c r="BS40" t="str">
        <f t="shared" si="21"/>
        <v/>
      </c>
      <c r="BT40" t="str">
        <f t="shared" si="21"/>
        <v/>
      </c>
      <c r="BU40" t="str">
        <f t="shared" si="21"/>
        <v/>
      </c>
      <c r="BV40" s="30">
        <f t="shared" ca="1" si="22"/>
        <v>1.4165702373206612E-2</v>
      </c>
      <c r="BW40" t="str">
        <f t="shared" si="23"/>
        <v/>
      </c>
      <c r="BX40">
        <f t="shared" ca="1" si="23"/>
        <v>0.39303355715199384</v>
      </c>
      <c r="BY40">
        <f t="shared" si="23"/>
        <v>0.20078898620540692</v>
      </c>
      <c r="BZ40" t="str">
        <f t="shared" si="23"/>
        <v/>
      </c>
      <c r="CA40" t="str">
        <f t="shared" si="23"/>
        <v/>
      </c>
      <c r="CB40" t="str">
        <f t="shared" si="23"/>
        <v/>
      </c>
      <c r="CC40" t="str">
        <f t="shared" ref="CC40:CF46" si="36">IF(BS40="","",AY40*BS40)</f>
        <v/>
      </c>
      <c r="CD40" t="str">
        <f t="shared" si="36"/>
        <v/>
      </c>
      <c r="CE40" t="str">
        <f t="shared" si="36"/>
        <v/>
      </c>
      <c r="CF40" s="30">
        <f t="shared" ca="1" si="36"/>
        <v>4.3247846454683596E-2</v>
      </c>
      <c r="CG40" t="str">
        <f t="shared" si="24"/>
        <v/>
      </c>
      <c r="CH40">
        <f t="shared" ca="1" si="24"/>
        <v>5.3492340311987067E-2</v>
      </c>
      <c r="CI40">
        <f t="shared" si="24"/>
        <v>2.8094146763102248E-2</v>
      </c>
      <c r="CJ40" t="str">
        <f t="shared" si="24"/>
        <v/>
      </c>
      <c r="CK40" t="str">
        <f t="shared" si="24"/>
        <v/>
      </c>
      <c r="CL40" t="str">
        <f t="shared" ref="CJ40:CP46" si="37">IF(BR40="","",BH40*BR40)</f>
        <v/>
      </c>
      <c r="CM40" t="str">
        <f t="shared" si="37"/>
        <v/>
      </c>
      <c r="CN40" t="str">
        <f t="shared" si="37"/>
        <v/>
      </c>
      <c r="CO40" t="str">
        <f t="shared" si="37"/>
        <v/>
      </c>
      <c r="CP40" s="30">
        <f t="shared" ca="1" si="37"/>
        <v>6.1954303058660816E-3</v>
      </c>
      <c r="CQ40"/>
      <c r="CR40"/>
      <c r="CS40"/>
      <c r="CT40"/>
      <c r="CU40"/>
      <c r="CV40" s="31">
        <f t="shared" ca="1" si="29"/>
        <v>40</v>
      </c>
      <c r="CW40" s="31"/>
      <c r="CX40" s="31"/>
      <c r="CY40"/>
      <c r="CZ40"/>
      <c r="DA40"/>
      <c r="DB40"/>
      <c r="DC40"/>
      <c r="DD40"/>
      <c r="DE40">
        <f t="shared" ca="1" si="30"/>
        <v>2.0340301454643051E-2</v>
      </c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 s="60">
        <f t="shared" si="31"/>
        <v>6.8162458025709067E-4</v>
      </c>
      <c r="DV40">
        <f t="shared" si="32"/>
        <v>3.9010949412052001E-3</v>
      </c>
      <c r="DW40">
        <f t="shared" si="32"/>
        <v>4.8278572521072969E-4</v>
      </c>
      <c r="DX40" t="str">
        <f t="shared" si="32"/>
        <v/>
      </c>
      <c r="DY40" t="str">
        <f t="shared" si="32"/>
        <v/>
      </c>
      <c r="DZ40" t="str">
        <f t="shared" si="32"/>
        <v/>
      </c>
      <c r="EA40" t="str">
        <f t="shared" si="32"/>
        <v/>
      </c>
      <c r="EB40" t="str">
        <f t="shared" si="32"/>
        <v/>
      </c>
      <c r="EC40" t="str">
        <f t="shared" si="32"/>
        <v/>
      </c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</row>
    <row r="41" spans="1:164" s="32" customFormat="1">
      <c r="A41"/>
      <c r="B41">
        <v>27</v>
      </c>
      <c r="C41">
        <f t="shared" si="0"/>
        <v>17.421875</v>
      </c>
      <c r="D41" s="26">
        <v>4.1517600000000003</v>
      </c>
      <c r="E41" s="26"/>
      <c r="F41">
        <f t="shared" si="26"/>
        <v>4.1501503600000005</v>
      </c>
      <c r="G41">
        <f t="shared" ca="1" si="1"/>
        <v>4.15176626801808</v>
      </c>
      <c r="H41">
        <f t="shared" ca="1" si="2"/>
        <v>3.1853715185800673</v>
      </c>
      <c r="I41">
        <f t="shared" ca="1" si="33"/>
        <v>0.41797039237633887</v>
      </c>
      <c r="J41">
        <f t="shared" ca="1" si="34"/>
        <v>3.1807459268897422</v>
      </c>
      <c r="K41">
        <f t="shared" ca="1" si="35"/>
        <v>0.41720363962929224</v>
      </c>
      <c r="L41">
        <f t="shared" si="6"/>
        <v>4.8691880541970767E-2</v>
      </c>
      <c r="M41">
        <f t="shared" si="7"/>
        <v>0.82508350117905305</v>
      </c>
      <c r="N41">
        <v>1.6096400000000001E-3</v>
      </c>
      <c r="O41"/>
      <c r="P41">
        <v>6.3685497370000004</v>
      </c>
      <c r="Q41"/>
      <c r="R41">
        <v>8.4471900000000009</v>
      </c>
      <c r="S41"/>
      <c r="T41">
        <v>3.7091400000000001</v>
      </c>
      <c r="U41"/>
      <c r="V41"/>
      <c r="W41"/>
      <c r="X41"/>
      <c r="Y41"/>
      <c r="Z41"/>
      <c r="AA41"/>
      <c r="AB41"/>
      <c r="AC41"/>
      <c r="AD41"/>
      <c r="AE41"/>
      <c r="AF41"/>
      <c r="AG41"/>
      <c r="AH41" s="12">
        <f t="shared" si="8"/>
        <v>1.6096400000000001E-3</v>
      </c>
      <c r="AI41" s="12">
        <f t="shared" si="9"/>
        <v>0</v>
      </c>
      <c r="AJ41">
        <f t="shared" si="10"/>
        <v>6.3669400970000005</v>
      </c>
      <c r="AK41">
        <f t="shared" si="11"/>
        <v>8.445580360000001</v>
      </c>
      <c r="AL41">
        <f t="shared" si="12"/>
        <v>3.7075303600000002</v>
      </c>
      <c r="AM41">
        <f t="shared" si="13"/>
        <v>-1.6096400000000001E-3</v>
      </c>
      <c r="AN41">
        <f t="shared" si="14"/>
        <v>-1.6096400000000001E-3</v>
      </c>
      <c r="AO41">
        <f t="shared" si="15"/>
        <v>-1.6096400000000001E-3</v>
      </c>
      <c r="AP41">
        <f t="shared" si="16"/>
        <v>-1.6096400000000001E-3</v>
      </c>
      <c r="AQ41">
        <f t="shared" si="17"/>
        <v>-1.6096400000000001E-3</v>
      </c>
      <c r="AR41">
        <f t="shared" si="18"/>
        <v>-1.6096400000000001E-3</v>
      </c>
      <c r="AS41" t="str">
        <f t="shared" si="19"/>
        <v/>
      </c>
      <c r="AT41">
        <f t="shared" si="19"/>
        <v>3.1978541109050664</v>
      </c>
      <c r="AU41">
        <f t="shared" si="19"/>
        <v>3.1504671640313218</v>
      </c>
      <c r="AV41" t="str">
        <f t="shared" si="19"/>
        <v/>
      </c>
      <c r="AW41" t="str">
        <f t="shared" si="19"/>
        <v/>
      </c>
      <c r="AX41" t="str">
        <f t="shared" si="19"/>
        <v/>
      </c>
      <c r="AY41" t="str">
        <f t="shared" si="19"/>
        <v/>
      </c>
      <c r="AZ41" t="str">
        <f t="shared" si="19"/>
        <v/>
      </c>
      <c r="BA41" t="str">
        <f t="shared" si="19"/>
        <v/>
      </c>
      <c r="BB41" s="30">
        <f t="shared" si="27"/>
        <v>3.2218405110880157</v>
      </c>
      <c r="BC41" t="str">
        <f t="shared" si="20"/>
        <v/>
      </c>
      <c r="BD41">
        <f t="shared" ca="1" si="20"/>
        <v>0.41292090220377314</v>
      </c>
      <c r="BE41">
        <f t="shared" si="20"/>
        <v>0.42478340325446778</v>
      </c>
      <c r="BF41" t="str">
        <f t="shared" si="20"/>
        <v/>
      </c>
      <c r="BG41" t="str">
        <f t="shared" si="20"/>
        <v/>
      </c>
      <c r="BH41" t="str">
        <f t="shared" si="20"/>
        <v/>
      </c>
      <c r="BI41" t="str">
        <f t="shared" si="20"/>
        <v/>
      </c>
      <c r="BJ41" t="str">
        <f t="shared" si="20"/>
        <v/>
      </c>
      <c r="BK41" t="str">
        <f t="shared" si="20"/>
        <v/>
      </c>
      <c r="BL41" s="30">
        <f t="shared" ca="1" si="28"/>
        <v>0.42401560822320578</v>
      </c>
      <c r="BM41" t="str">
        <f t="shared" si="21"/>
        <v/>
      </c>
      <c r="BN41">
        <f t="shared" ca="1" si="21"/>
        <v>0.10050565041961525</v>
      </c>
      <c r="BO41">
        <f t="shared" si="21"/>
        <v>5.6787959600553495E-2</v>
      </c>
      <c r="BP41" t="str">
        <f t="shared" si="21"/>
        <v/>
      </c>
      <c r="BQ41" t="str">
        <f t="shared" si="21"/>
        <v/>
      </c>
      <c r="BR41" t="str">
        <f t="shared" si="21"/>
        <v/>
      </c>
      <c r="BS41" t="str">
        <f t="shared" si="21"/>
        <v/>
      </c>
      <c r="BT41" t="str">
        <f t="shared" si="21"/>
        <v/>
      </c>
      <c r="BU41" t="str">
        <f t="shared" si="21"/>
        <v/>
      </c>
      <c r="BV41" s="30">
        <f t="shared" ca="1" si="22"/>
        <v>1.9950537851902452E-2</v>
      </c>
      <c r="BW41" t="str">
        <f t="shared" ref="BW41:CF68" si="38">IF(BM41="","",AS41*BM41)</f>
        <v/>
      </c>
      <c r="BX41">
        <f t="shared" ca="1" si="38"/>
        <v>0.32140240736355413</v>
      </c>
      <c r="BY41">
        <f t="shared" si="38"/>
        <v>0.17890860203388104</v>
      </c>
      <c r="BZ41" t="str">
        <f t="shared" si="38"/>
        <v/>
      </c>
      <c r="CA41" t="str">
        <f t="shared" si="38"/>
        <v/>
      </c>
      <c r="CB41" t="str">
        <f t="shared" si="38"/>
        <v/>
      </c>
      <c r="CC41" t="str">
        <f t="shared" si="36"/>
        <v/>
      </c>
      <c r="CD41" t="str">
        <f t="shared" si="36"/>
        <v/>
      </c>
      <c r="CE41" t="str">
        <f t="shared" si="36"/>
        <v/>
      </c>
      <c r="CF41" s="30">
        <f t="shared" ca="1" si="36"/>
        <v>6.4277451069254199E-2</v>
      </c>
      <c r="CG41" t="str">
        <f t="shared" ref="CG41:CP70" si="39">IF(BM41="","",BC41*BM41)</f>
        <v/>
      </c>
      <c r="CH41">
        <f t="shared" ca="1" si="39"/>
        <v>4.1500883847844561E-2</v>
      </c>
      <c r="CI41">
        <f t="shared" si="39"/>
        <v>2.4122582743000342E-2</v>
      </c>
      <c r="CJ41" t="str">
        <f t="shared" si="37"/>
        <v/>
      </c>
      <c r="CK41" t="str">
        <f t="shared" si="37"/>
        <v/>
      </c>
      <c r="CL41" t="str">
        <f t="shared" si="37"/>
        <v/>
      </c>
      <c r="CM41" t="str">
        <f t="shared" si="37"/>
        <v/>
      </c>
      <c r="CN41" t="str">
        <f t="shared" si="37"/>
        <v/>
      </c>
      <c r="CO41" t="str">
        <f t="shared" si="37"/>
        <v/>
      </c>
      <c r="CP41" s="30">
        <f t="shared" ca="1" si="37"/>
        <v>8.4593394416545079E-3</v>
      </c>
      <c r="CQ41"/>
      <c r="CR41"/>
      <c r="CS41"/>
      <c r="CT41"/>
      <c r="CU41"/>
      <c r="CV41" s="31">
        <f t="shared" ca="1" si="29"/>
        <v>41</v>
      </c>
      <c r="CW41" s="31"/>
      <c r="CX41" s="31"/>
      <c r="CY41"/>
      <c r="CZ41"/>
      <c r="DA41"/>
      <c r="DB41"/>
      <c r="DC41"/>
      <c r="DD41"/>
      <c r="DE41">
        <f t="shared" ca="1" si="30"/>
        <v>4.1094584198273498E-2</v>
      </c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 s="60">
        <f t="shared" si="31"/>
        <v>4.6386614992184502E-4</v>
      </c>
      <c r="DV41">
        <f t="shared" si="32"/>
        <v>2.8376422227616126E-3</v>
      </c>
      <c r="DW41">
        <f t="shared" si="32"/>
        <v>3.9037216928731246E-4</v>
      </c>
      <c r="DX41" t="str">
        <f t="shared" si="32"/>
        <v/>
      </c>
      <c r="DY41" t="str">
        <f t="shared" si="32"/>
        <v/>
      </c>
      <c r="DZ41" t="str">
        <f t="shared" si="32"/>
        <v/>
      </c>
      <c r="EA41" t="str">
        <f t="shared" si="32"/>
        <v/>
      </c>
      <c r="EB41" t="str">
        <f t="shared" si="32"/>
        <v/>
      </c>
      <c r="EC41" t="str">
        <f t="shared" si="32"/>
        <v/>
      </c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</row>
    <row r="42" spans="1:164">
      <c r="A42" s="2"/>
      <c r="B42">
        <v>28</v>
      </c>
      <c r="C42">
        <f t="shared" si="0"/>
        <v>17.890625</v>
      </c>
      <c r="D42" s="26">
        <v>4.1459099999999998</v>
      </c>
      <c r="E42" s="26"/>
      <c r="F42">
        <f t="shared" si="26"/>
        <v>4.1453179479999998</v>
      </c>
      <c r="G42">
        <f t="shared" ca="1" si="1"/>
        <v>4.1444233590109061</v>
      </c>
      <c r="H42">
        <f t="shared" ca="1" si="2"/>
        <v>3.3339574199728972</v>
      </c>
      <c r="I42">
        <f t="shared" ca="1" si="33"/>
        <v>0.4180392749229303</v>
      </c>
      <c r="J42">
        <f t="shared" ca="1" si="34"/>
        <v>3.3371088947346093</v>
      </c>
      <c r="K42">
        <f t="shared" ca="1" si="35"/>
        <v>0.417694387059727</v>
      </c>
      <c r="L42">
        <f t="shared" si="6"/>
        <v>4.7419652582372539E-2</v>
      </c>
      <c r="M42">
        <f t="shared" si="7"/>
        <v>0.82614368205620592</v>
      </c>
      <c r="N42">
        <v>5.9205200000000003E-4</v>
      </c>
      <c r="P42">
        <v>6.3664276769999999</v>
      </c>
      <c r="R42">
        <v>8.4177700000000009</v>
      </c>
      <c r="T42">
        <v>3.6863899999999998</v>
      </c>
      <c r="AH42">
        <f t="shared" si="8"/>
        <v>5.9205200000000003E-4</v>
      </c>
      <c r="AI42">
        <f t="shared" si="9"/>
        <v>0</v>
      </c>
      <c r="AJ42">
        <f t="shared" si="10"/>
        <v>6.3658356249999999</v>
      </c>
      <c r="AK42">
        <f t="shared" si="11"/>
        <v>8.4171779480000009</v>
      </c>
      <c r="AL42">
        <f t="shared" si="12"/>
        <v>3.6857979479999998</v>
      </c>
      <c r="AM42">
        <f t="shared" si="13"/>
        <v>-5.9205200000000003E-4</v>
      </c>
      <c r="AN42">
        <f t="shared" si="14"/>
        <v>-5.9205200000000003E-4</v>
      </c>
      <c r="AO42">
        <f t="shared" si="15"/>
        <v>-5.9205200000000003E-4</v>
      </c>
      <c r="AP42">
        <f t="shared" si="16"/>
        <v>-5.9205200000000003E-4</v>
      </c>
      <c r="AQ42">
        <f t="shared" si="17"/>
        <v>-5.9205200000000003E-4</v>
      </c>
      <c r="AR42">
        <f t="shared" si="18"/>
        <v>-5.9205200000000003E-4</v>
      </c>
      <c r="AS42" t="str">
        <f t="shared" si="19"/>
        <v/>
      </c>
      <c r="AT42">
        <f t="shared" si="19"/>
        <v>3.3349868691157276</v>
      </c>
      <c r="AU42">
        <f t="shared" si="19"/>
        <v>3.3410876483039362</v>
      </c>
      <c r="AV42" t="str">
        <f t="shared" si="19"/>
        <v/>
      </c>
      <c r="AW42" t="str">
        <f t="shared" si="19"/>
        <v/>
      </c>
      <c r="AX42" t="str">
        <f t="shared" si="19"/>
        <v/>
      </c>
      <c r="AY42" t="str">
        <f t="shared" si="19"/>
        <v/>
      </c>
      <c r="AZ42" t="str">
        <f t="shared" si="19"/>
        <v/>
      </c>
      <c r="BA42" t="str">
        <f t="shared" si="19"/>
        <v/>
      </c>
      <c r="BB42" s="30">
        <f t="shared" si="27"/>
        <v>3.318039072515111</v>
      </c>
      <c r="BC42" t="str">
        <f t="shared" si="20"/>
        <v/>
      </c>
      <c r="BD42">
        <f t="shared" ca="1" si="20"/>
        <v>0.41324276217363481</v>
      </c>
      <c r="BE42">
        <f t="shared" si="20"/>
        <v>0.42604109043938998</v>
      </c>
      <c r="BF42" t="str">
        <f t="shared" si="20"/>
        <v/>
      </c>
      <c r="BG42" t="str">
        <f t="shared" si="20"/>
        <v/>
      </c>
      <c r="BH42" t="str">
        <f t="shared" si="20"/>
        <v/>
      </c>
      <c r="BI42" t="str">
        <f t="shared" si="20"/>
        <v/>
      </c>
      <c r="BJ42" t="str">
        <f t="shared" si="20"/>
        <v/>
      </c>
      <c r="BK42" t="str">
        <f t="shared" si="20"/>
        <v/>
      </c>
      <c r="BL42" s="30">
        <f t="shared" ca="1" si="28"/>
        <v>0.4197813307080962</v>
      </c>
      <c r="BM42" t="str">
        <f t="shared" si="21"/>
        <v/>
      </c>
      <c r="BN42">
        <f t="shared" ca="1" si="21"/>
        <v>7.91856017802266E-2</v>
      </c>
      <c r="BO42">
        <f t="shared" si="21"/>
        <v>4.2232792932827452E-2</v>
      </c>
      <c r="BP42" t="str">
        <f t="shared" si="21"/>
        <v/>
      </c>
      <c r="BQ42" t="str">
        <f t="shared" si="21"/>
        <v/>
      </c>
      <c r="BR42" t="str">
        <f t="shared" si="21"/>
        <v/>
      </c>
      <c r="BS42" t="str">
        <f t="shared" si="21"/>
        <v/>
      </c>
      <c r="BT42" t="str">
        <f t="shared" si="21"/>
        <v/>
      </c>
      <c r="BU42" t="str">
        <f t="shared" si="21"/>
        <v/>
      </c>
      <c r="BV42" s="30">
        <f t="shared" ca="1" si="22"/>
        <v>2.403811121477786E-2</v>
      </c>
      <c r="BW42" t="str">
        <f t="shared" si="38"/>
        <v/>
      </c>
      <c r="BX42">
        <f t="shared" ca="1" si="38"/>
        <v>0.26408294216008271</v>
      </c>
      <c r="BY42">
        <f t="shared" si="38"/>
        <v>0.14110346282124758</v>
      </c>
      <c r="BZ42" t="str">
        <f t="shared" si="38"/>
        <v/>
      </c>
      <c r="CA42" t="str">
        <f t="shared" si="38"/>
        <v/>
      </c>
      <c r="CB42" t="str">
        <f t="shared" si="38"/>
        <v/>
      </c>
      <c r="CC42" t="str">
        <f t="shared" si="36"/>
        <v/>
      </c>
      <c r="CD42" t="str">
        <f t="shared" si="36"/>
        <v/>
      </c>
      <c r="CE42" t="str">
        <f t="shared" si="36"/>
        <v/>
      </c>
      <c r="CF42" s="30">
        <f t="shared" ca="1" si="36"/>
        <v>7.9759392240096622E-2</v>
      </c>
      <c r="CG42" t="str">
        <f t="shared" si="39"/>
        <v/>
      </c>
      <c r="CH42">
        <f t="shared" ca="1" si="39"/>
        <v>3.2722876804042338E-2</v>
      </c>
      <c r="CI42">
        <f t="shared" si="39"/>
        <v>1.799290515340277E-2</v>
      </c>
      <c r="CJ42" t="str">
        <f t="shared" si="37"/>
        <v/>
      </c>
      <c r="CK42" t="str">
        <f t="shared" si="37"/>
        <v/>
      </c>
      <c r="CL42" t="str">
        <f t="shared" si="37"/>
        <v/>
      </c>
      <c r="CM42" t="str">
        <f t="shared" si="37"/>
        <v/>
      </c>
      <c r="CN42" t="str">
        <f t="shared" si="37"/>
        <v/>
      </c>
      <c r="CO42" t="str">
        <f t="shared" si="37"/>
        <v/>
      </c>
      <c r="CP42" s="30">
        <f t="shared" ca="1" si="37"/>
        <v>1.009075031344866E-2</v>
      </c>
      <c r="CV42" s="31">
        <f t="shared" ca="1" si="29"/>
        <v>42</v>
      </c>
      <c r="DE42">
        <f t="shared" ca="1" si="30"/>
        <v>1.9069822219498267E-2</v>
      </c>
      <c r="DU42" s="60" t="str">
        <f t="shared" si="31"/>
        <v/>
      </c>
      <c r="DV42">
        <f t="shared" si="32"/>
        <v>2.1495140515797838E-3</v>
      </c>
      <c r="DW42">
        <f t="shared" si="32"/>
        <v>2.7013853079275644E-4</v>
      </c>
      <c r="DX42" t="str">
        <f t="shared" si="32"/>
        <v/>
      </c>
      <c r="DY42" t="str">
        <f t="shared" si="32"/>
        <v/>
      </c>
      <c r="DZ42" t="str">
        <f t="shared" si="32"/>
        <v/>
      </c>
      <c r="EA42" t="str">
        <f t="shared" si="32"/>
        <v/>
      </c>
      <c r="EB42" t="str">
        <f t="shared" si="32"/>
        <v/>
      </c>
      <c r="EC42" t="str">
        <f t="shared" si="32"/>
        <v/>
      </c>
      <c r="ED42"/>
    </row>
    <row r="43" spans="1:164">
      <c r="A43" s="2"/>
      <c r="B43">
        <v>29</v>
      </c>
      <c r="C43">
        <f t="shared" si="0"/>
        <v>18.359375</v>
      </c>
      <c r="D43" s="26">
        <v>4.1349299999999998</v>
      </c>
      <c r="E43" s="26"/>
      <c r="F43">
        <f t="shared" si="26"/>
        <v>4.1347730459999994</v>
      </c>
      <c r="G43">
        <f t="shared" ca="1" si="1"/>
        <v>4.1327306901469729</v>
      </c>
      <c r="H43">
        <f t="shared" ca="1" si="2"/>
        <v>3.5081567952716934</v>
      </c>
      <c r="I43">
        <f t="shared" ca="1" si="33"/>
        <v>0.41468905491854158</v>
      </c>
      <c r="J43">
        <f t="shared" ca="1" si="34"/>
        <v>3.5238126659414646</v>
      </c>
      <c r="K43">
        <f t="shared" ca="1" si="35"/>
        <v>0.41415705648386375</v>
      </c>
      <c r="L43">
        <f t="shared" si="6"/>
        <v>4.6640371167141641E-2</v>
      </c>
      <c r="M43">
        <f t="shared" si="7"/>
        <v>0.82680780427856493</v>
      </c>
      <c r="N43" s="12">
        <v>1.56954E-4</v>
      </c>
      <c r="P43">
        <v>6.3642113140000003</v>
      </c>
      <c r="R43">
        <v>8.3882700000000003</v>
      </c>
      <c r="T43">
        <v>3.67238</v>
      </c>
      <c r="AH43">
        <f t="shared" si="8"/>
        <v>1.56954E-4</v>
      </c>
      <c r="AI43">
        <f t="shared" si="9"/>
        <v>0</v>
      </c>
      <c r="AJ43">
        <f t="shared" si="10"/>
        <v>6.3640543599999999</v>
      </c>
      <c r="AK43">
        <f t="shared" si="11"/>
        <v>8.3881130460000008</v>
      </c>
      <c r="AL43">
        <f t="shared" si="12"/>
        <v>3.672223046</v>
      </c>
      <c r="AM43">
        <f t="shared" si="13"/>
        <v>-1.56954E-4</v>
      </c>
      <c r="AN43">
        <f t="shared" si="14"/>
        <v>-1.56954E-4</v>
      </c>
      <c r="AO43">
        <f t="shared" si="15"/>
        <v>-1.56954E-4</v>
      </c>
      <c r="AP43">
        <f t="shared" si="16"/>
        <v>-1.56954E-4</v>
      </c>
      <c r="AQ43">
        <f t="shared" si="17"/>
        <v>-1.56954E-4</v>
      </c>
      <c r="AR43">
        <f t="shared" si="18"/>
        <v>-1.56954E-4</v>
      </c>
      <c r="AS43" t="str">
        <f t="shared" si="19"/>
        <v/>
      </c>
      <c r="AT43">
        <f t="shared" si="19"/>
        <v>3.5238126659414646</v>
      </c>
      <c r="AU43">
        <f t="shared" si="19"/>
        <v>3.5006677195901994</v>
      </c>
      <c r="AV43" t="str">
        <f t="shared" ref="AV43:BA74" si="40">IF(AM43&lt;AM$6+$C$3,"",IF(AM43&gt;AM$5-$C$3,"",AM$4-AM$8*LOG10($M43)+LOG10((AM$5-AM43)/(AM43-AM$6))))</f>
        <v/>
      </c>
      <c r="AW43" t="str">
        <f t="shared" si="40"/>
        <v/>
      </c>
      <c r="AX43" t="str">
        <f t="shared" si="40"/>
        <v/>
      </c>
      <c r="AY43" t="str">
        <f t="shared" si="40"/>
        <v/>
      </c>
      <c r="AZ43" t="str">
        <f t="shared" si="40"/>
        <v/>
      </c>
      <c r="BA43" t="str">
        <f t="shared" si="40"/>
        <v/>
      </c>
      <c r="BB43" s="30">
        <f t="shared" si="27"/>
        <v>3.4814416434719191</v>
      </c>
      <c r="BC43" t="str">
        <f t="shared" si="20"/>
        <v/>
      </c>
      <c r="BD43">
        <f t="shared" ca="1" si="20"/>
        <v>0.41415705648386369</v>
      </c>
      <c r="BE43">
        <f t="shared" si="20"/>
        <v>0.42825622465158236</v>
      </c>
      <c r="BF43" t="str">
        <f t="shared" ref="BF43:BK74" si="41">IF(AV43="","",SQRT(AM$3^2+($C$3/(2.303*(AM43-AM$5)))^2+($C$3/(2.303*(AM$6-AM43)))^2+($C$2*(AM$6-AM$5)/(2.303*(AM43-AM$5)*(AM$6-AM43)))^2))</f>
        <v/>
      </c>
      <c r="BG43" t="str">
        <f t="shared" si="41"/>
        <v/>
      </c>
      <c r="BH43" t="str">
        <f t="shared" si="41"/>
        <v/>
      </c>
      <c r="BI43" t="str">
        <f t="shared" si="41"/>
        <v/>
      </c>
      <c r="BJ43" t="str">
        <f t="shared" si="41"/>
        <v/>
      </c>
      <c r="BK43" t="str">
        <f t="shared" si="41"/>
        <v/>
      </c>
      <c r="BL43" s="30">
        <f t="shared" ca="1" si="28"/>
        <v>0.41559685616699626</v>
      </c>
      <c r="BM43" t="str">
        <f t="shared" si="21"/>
        <v/>
      </c>
      <c r="BN43">
        <f t="shared" ca="1" si="21"/>
        <v>5.5344896840600746E-2</v>
      </c>
      <c r="BO43" t="str">
        <f t="shared" si="21"/>
        <v/>
      </c>
      <c r="BP43" t="str">
        <f t="shared" ref="BP43:BU74" si="42">IF(BF43="","",IF(SQRT((BF43^2)-(AM$3^2))&gt;$C$1,"",SQRT(((AM$6-AM43)*(AM43-AM$5)/(AM$5-AM$6))^2)))</f>
        <v/>
      </c>
      <c r="BQ43" t="str">
        <f t="shared" si="42"/>
        <v/>
      </c>
      <c r="BR43" t="str">
        <f t="shared" si="42"/>
        <v/>
      </c>
      <c r="BS43" t="str">
        <f t="shared" si="42"/>
        <v/>
      </c>
      <c r="BT43" t="str">
        <f t="shared" si="42"/>
        <v/>
      </c>
      <c r="BU43" t="str">
        <f t="shared" si="42"/>
        <v/>
      </c>
      <c r="BV43" s="30">
        <f t="shared" ca="1" si="22"/>
        <v>3.2433749718597173E-2</v>
      </c>
      <c r="BW43" t="str">
        <f t="shared" si="38"/>
        <v/>
      </c>
      <c r="BX43">
        <f t="shared" ca="1" si="38"/>
        <v>0.19502504848213265</v>
      </c>
      <c r="BY43" t="str">
        <f t="shared" si="38"/>
        <v/>
      </c>
      <c r="BZ43" t="str">
        <f t="shared" si="38"/>
        <v/>
      </c>
      <c r="CA43" t="str">
        <f t="shared" si="38"/>
        <v/>
      </c>
      <c r="CB43" t="str">
        <f t="shared" si="38"/>
        <v/>
      </c>
      <c r="CC43" t="str">
        <f t="shared" si="36"/>
        <v/>
      </c>
      <c r="CD43" t="str">
        <f t="shared" si="36"/>
        <v/>
      </c>
      <c r="CE43" t="str">
        <f t="shared" si="36"/>
        <v/>
      </c>
      <c r="CF43" s="30">
        <f t="shared" ca="1" si="36"/>
        <v>0.11291620692426983</v>
      </c>
      <c r="CG43" t="str">
        <f t="shared" si="39"/>
        <v/>
      </c>
      <c r="CH43">
        <f t="shared" ca="1" si="39"/>
        <v>2.2921479566906294E-2</v>
      </c>
      <c r="CI43" t="str">
        <f t="shared" si="39"/>
        <v/>
      </c>
      <c r="CJ43" t="str">
        <f t="shared" si="37"/>
        <v/>
      </c>
      <c r="CK43" t="str">
        <f t="shared" si="37"/>
        <v/>
      </c>
      <c r="CL43" t="str">
        <f t="shared" si="37"/>
        <v/>
      </c>
      <c r="CM43" t="str">
        <f t="shared" si="37"/>
        <v/>
      </c>
      <c r="CN43" t="str">
        <f t="shared" si="37"/>
        <v/>
      </c>
      <c r="CO43" t="str">
        <f t="shared" si="37"/>
        <v/>
      </c>
      <c r="CP43" s="30">
        <f t="shared" ca="1" si="37"/>
        <v>1.3479364416756184E-2</v>
      </c>
      <c r="CV43" s="31">
        <f t="shared" ca="1" si="29"/>
        <v>43</v>
      </c>
      <c r="DE43">
        <f t="shared" ca="1" si="30"/>
        <v>4.2371022469545494E-2</v>
      </c>
      <c r="DU43" s="60" t="str">
        <f t="shared" si="31"/>
        <v/>
      </c>
      <c r="DV43">
        <f t="shared" si="32"/>
        <v>1.4453352001907191E-3</v>
      </c>
      <c r="DW43">
        <f t="shared" si="32"/>
        <v>1.9503596695092569E-4</v>
      </c>
      <c r="DX43" t="str">
        <f t="shared" si="32"/>
        <v/>
      </c>
      <c r="DY43" t="str">
        <f t="shared" si="32"/>
        <v/>
      </c>
      <c r="DZ43" t="str">
        <f t="shared" si="32"/>
        <v/>
      </c>
      <c r="EA43" t="str">
        <f t="shared" si="32"/>
        <v/>
      </c>
      <c r="EB43" t="str">
        <f t="shared" si="32"/>
        <v/>
      </c>
      <c r="EC43" t="str">
        <f t="shared" si="32"/>
        <v/>
      </c>
      <c r="ED43"/>
    </row>
    <row r="44" spans="1:164">
      <c r="A44" s="2"/>
      <c r="B44">
        <v>30</v>
      </c>
      <c r="C44">
        <f t="shared" si="0"/>
        <v>18.828125</v>
      </c>
      <c r="D44" s="26">
        <v>4.1179399999999999</v>
      </c>
      <c r="E44" s="26"/>
      <c r="F44">
        <f t="shared" si="26"/>
        <v>4.1159330399999998</v>
      </c>
      <c r="G44" t="str">
        <f t="shared" ca="1" si="1"/>
        <v/>
      </c>
      <c r="H44" t="str">
        <f t="shared" ca="1" si="2"/>
        <v/>
      </c>
      <c r="I44" t="str">
        <f t="shared" ca="1" si="33"/>
        <v/>
      </c>
      <c r="J44" t="str">
        <f t="shared" ca="1" si="34"/>
        <v/>
      </c>
      <c r="K44" t="str">
        <f t="shared" ca="1" si="35"/>
        <v/>
      </c>
      <c r="L44">
        <f t="shared" si="6"/>
        <v>4.583296507130466E-2</v>
      </c>
      <c r="M44">
        <f t="shared" si="7"/>
        <v>0.82750816219041801</v>
      </c>
      <c r="N44" s="12">
        <v>2.0069599999999999E-3</v>
      </c>
      <c r="P44">
        <v>6.3652555299999998</v>
      </c>
      <c r="R44">
        <v>8.3601899999999993</v>
      </c>
      <c r="T44">
        <v>3.6593599999999999</v>
      </c>
      <c r="AH44">
        <f t="shared" si="8"/>
        <v>2.0069599999999999E-3</v>
      </c>
      <c r="AI44">
        <f t="shared" si="9"/>
        <v>0</v>
      </c>
      <c r="AJ44">
        <f t="shared" si="10"/>
        <v>6.3632485699999997</v>
      </c>
      <c r="AK44">
        <f t="shared" si="11"/>
        <v>8.3581830400000001</v>
      </c>
      <c r="AL44">
        <f t="shared" si="12"/>
        <v>3.6573530399999998</v>
      </c>
      <c r="AM44">
        <f t="shared" si="13"/>
        <v>-2.0069599999999999E-3</v>
      </c>
      <c r="AN44">
        <f t="shared" si="14"/>
        <v>-2.0069599999999999E-3</v>
      </c>
      <c r="AO44">
        <f t="shared" si="15"/>
        <v>-2.0069599999999999E-3</v>
      </c>
      <c r="AP44">
        <f t="shared" si="16"/>
        <v>-2.0069599999999999E-3</v>
      </c>
      <c r="AQ44">
        <f t="shared" si="17"/>
        <v>-2.0069599999999999E-3</v>
      </c>
      <c r="AR44">
        <f t="shared" si="18"/>
        <v>-2.0069599999999999E-3</v>
      </c>
      <c r="AS44" t="str">
        <f t="shared" ref="AS44:BA75" si="43">IF(AJ44&lt;AJ$6+$C$3,"",IF(AJ44&gt;AJ$5-$C$3,"",AJ$4-AJ$8*LOG10($M44)+LOG10((AJ$5-AJ44)/(AJ44-AJ$6))))</f>
        <v/>
      </c>
      <c r="AT44">
        <f t="shared" si="43"/>
        <v>3.8426118382438892</v>
      </c>
      <c r="AU44">
        <f t="shared" si="43"/>
        <v>3.7575843631909702</v>
      </c>
      <c r="AV44" t="str">
        <f t="shared" si="40"/>
        <v/>
      </c>
      <c r="AW44" t="str">
        <f t="shared" si="40"/>
        <v/>
      </c>
      <c r="AX44" t="str">
        <f t="shared" si="40"/>
        <v/>
      </c>
      <c r="AY44" t="str">
        <f t="shared" si="40"/>
        <v/>
      </c>
      <c r="AZ44" t="str">
        <f t="shared" si="40"/>
        <v/>
      </c>
      <c r="BA44" t="str">
        <f t="shared" si="40"/>
        <v/>
      </c>
      <c r="BB44" s="30">
        <f t="shared" si="27"/>
        <v>3.6923926937284373</v>
      </c>
      <c r="BC44" t="str">
        <f t="shared" ref="BC44:BK75" si="44">IF(AS44="","",SQRT(AJ$3^2+($C$3/(2.303*(AJ44-AJ$5)))^2+($C$3/(2.303*(AJ$6-AJ44)))^2+($C$2*(AJ$6-AJ$5)/(2.303*(AJ44-AJ$5)*(AJ$6-AJ44)))^2))</f>
        <v/>
      </c>
      <c r="BD44">
        <f t="shared" ca="1" si="44"/>
        <v>0.41916985229863801</v>
      </c>
      <c r="BE44">
        <f t="shared" si="44"/>
        <v>0.437350517377185</v>
      </c>
      <c r="BF44" t="str">
        <f t="shared" si="41"/>
        <v/>
      </c>
      <c r="BG44" t="str">
        <f t="shared" si="41"/>
        <v/>
      </c>
      <c r="BH44" t="str">
        <f t="shared" si="41"/>
        <v/>
      </c>
      <c r="BI44" t="str">
        <f t="shared" si="41"/>
        <v/>
      </c>
      <c r="BJ44" t="str">
        <f t="shared" si="41"/>
        <v/>
      </c>
      <c r="BK44" t="str">
        <f t="shared" si="41"/>
        <v/>
      </c>
      <c r="BL44" s="30">
        <f t="shared" ca="1" si="28"/>
        <v>0.41314088885384159</v>
      </c>
      <c r="BM44" t="str">
        <f t="shared" ref="BM44:BU75" si="45">IF(BC44="","",IF(SQRT((BC44^2)-(AJ$3^2))&gt;$C$1,"",SQRT(((AJ$6-AJ44)*(AJ44-AJ$5)/(AJ$5-AJ$6))^2)))</f>
        <v/>
      </c>
      <c r="BN44" t="str">
        <f t="shared" ca="1" si="45"/>
        <v/>
      </c>
      <c r="BO44" t="str">
        <f t="shared" si="45"/>
        <v/>
      </c>
      <c r="BP44" t="str">
        <f t="shared" si="42"/>
        <v/>
      </c>
      <c r="BQ44" t="str">
        <f t="shared" si="42"/>
        <v/>
      </c>
      <c r="BR44" t="str">
        <f t="shared" si="42"/>
        <v/>
      </c>
      <c r="BS44" t="str">
        <f t="shared" si="42"/>
        <v/>
      </c>
      <c r="BT44" t="str">
        <f t="shared" si="42"/>
        <v/>
      </c>
      <c r="BU44" t="str">
        <f t="shared" si="42"/>
        <v/>
      </c>
      <c r="BV44" s="30">
        <f t="shared" ca="1" si="22"/>
        <v>4.5644986676544458E-2</v>
      </c>
      <c r="BW44" t="str">
        <f t="shared" si="38"/>
        <v/>
      </c>
      <c r="BX44" t="str">
        <f t="shared" ca="1" si="38"/>
        <v/>
      </c>
      <c r="BY44" t="str">
        <f t="shared" si="38"/>
        <v/>
      </c>
      <c r="BZ44" t="str">
        <f t="shared" si="38"/>
        <v/>
      </c>
      <c r="CA44" t="str">
        <f t="shared" si="38"/>
        <v/>
      </c>
      <c r="CB44" t="str">
        <f t="shared" si="38"/>
        <v/>
      </c>
      <c r="CC44" t="str">
        <f t="shared" si="36"/>
        <v/>
      </c>
      <c r="CD44" t="str">
        <f t="shared" si="36"/>
        <v/>
      </c>
      <c r="CE44" t="str">
        <f t="shared" si="36"/>
        <v/>
      </c>
      <c r="CF44" s="30">
        <f t="shared" ca="1" si="36"/>
        <v>0.16853921530980462</v>
      </c>
      <c r="CG44" t="str">
        <f t="shared" si="39"/>
        <v/>
      </c>
      <c r="CH44" t="str">
        <f t="shared" ca="1" si="39"/>
        <v/>
      </c>
      <c r="CI44" t="str">
        <f t="shared" si="39"/>
        <v/>
      </c>
      <c r="CJ44" t="str">
        <f t="shared" si="37"/>
        <v/>
      </c>
      <c r="CK44" t="str">
        <f t="shared" si="37"/>
        <v/>
      </c>
      <c r="CL44" t="str">
        <f t="shared" si="37"/>
        <v/>
      </c>
      <c r="CM44" t="str">
        <f t="shared" si="37"/>
        <v/>
      </c>
      <c r="CN44" t="str">
        <f t="shared" si="37"/>
        <v/>
      </c>
      <c r="CO44" t="str">
        <f t="shared" si="37"/>
        <v/>
      </c>
      <c r="CP44" s="30">
        <f t="shared" ca="1" si="37"/>
        <v>1.8857810367269336E-2</v>
      </c>
      <c r="CV44" s="31" t="str">
        <f t="shared" ca="1" si="29"/>
        <v/>
      </c>
      <c r="DE44" t="str">
        <f t="shared" ca="1" si="30"/>
        <v/>
      </c>
      <c r="DU44" s="60" t="str">
        <f t="shared" si="31"/>
        <v/>
      </c>
      <c r="DV44">
        <f t="shared" si="32"/>
        <v>7.2019677560052715E-4</v>
      </c>
      <c r="DW44">
        <f t="shared" si="32"/>
        <v>1.1276829570413219E-4</v>
      </c>
      <c r="DX44" t="str">
        <f t="shared" si="32"/>
        <v/>
      </c>
      <c r="DY44" t="str">
        <f t="shared" si="32"/>
        <v/>
      </c>
      <c r="DZ44" t="str">
        <f t="shared" si="32"/>
        <v/>
      </c>
      <c r="EA44" t="str">
        <f t="shared" si="32"/>
        <v/>
      </c>
      <c r="EB44" t="str">
        <f t="shared" si="32"/>
        <v/>
      </c>
      <c r="EC44" t="str">
        <f t="shared" si="32"/>
        <v/>
      </c>
      <c r="ED44"/>
    </row>
    <row r="45" spans="1:164">
      <c r="A45" s="2"/>
      <c r="B45">
        <v>31</v>
      </c>
      <c r="C45">
        <f t="shared" si="0"/>
        <v>19.296875</v>
      </c>
      <c r="D45" s="26">
        <v>4.0908499999999997</v>
      </c>
      <c r="E45" s="26"/>
      <c r="F45">
        <f t="shared" si="26"/>
        <v>4.0895464499999994</v>
      </c>
      <c r="G45" t="str">
        <f t="shared" ca="1" si="1"/>
        <v/>
      </c>
      <c r="H45" t="str">
        <f t="shared" ca="1" si="2"/>
        <v/>
      </c>
      <c r="I45" t="str">
        <f t="shared" ca="1" si="33"/>
        <v/>
      </c>
      <c r="J45" t="str">
        <f t="shared" ca="1" si="34"/>
        <v/>
      </c>
      <c r="K45" t="str">
        <f t="shared" ca="1" si="35"/>
        <v/>
      </c>
      <c r="L45">
        <f t="shared" si="6"/>
        <v>4.5580491732356995E-2</v>
      </c>
      <c r="M45">
        <f t="shared" si="7"/>
        <v>0.82772978987271273</v>
      </c>
      <c r="N45">
        <v>1.3035500000000001E-3</v>
      </c>
      <c r="P45">
        <v>6.3652849170000003</v>
      </c>
      <c r="R45">
        <v>8.3506999999999998</v>
      </c>
      <c r="T45">
        <v>3.6515</v>
      </c>
      <c r="AH45">
        <f t="shared" si="8"/>
        <v>1.3035500000000001E-3</v>
      </c>
      <c r="AI45">
        <f t="shared" si="9"/>
        <v>0</v>
      </c>
      <c r="AJ45">
        <f t="shared" si="10"/>
        <v>6.3639813670000001</v>
      </c>
      <c r="AK45">
        <f t="shared" si="11"/>
        <v>8.3493964500000004</v>
      </c>
      <c r="AL45">
        <f t="shared" si="12"/>
        <v>3.6501964500000001</v>
      </c>
      <c r="AM45">
        <f t="shared" si="13"/>
        <v>-1.3035500000000001E-3</v>
      </c>
      <c r="AN45">
        <f t="shared" si="14"/>
        <v>-1.3035500000000001E-3</v>
      </c>
      <c r="AO45">
        <f t="shared" si="15"/>
        <v>-1.3035500000000001E-3</v>
      </c>
      <c r="AP45">
        <f t="shared" si="16"/>
        <v>-1.3035500000000001E-3</v>
      </c>
      <c r="AQ45">
        <f t="shared" si="17"/>
        <v>-1.3035500000000001E-3</v>
      </c>
      <c r="AR45">
        <f t="shared" si="18"/>
        <v>-1.3035500000000001E-3</v>
      </c>
      <c r="AS45" t="str">
        <f t="shared" si="43"/>
        <v/>
      </c>
      <c r="AT45">
        <f t="shared" si="43"/>
        <v>3.9994363502438883</v>
      </c>
      <c r="AU45">
        <f t="shared" si="43"/>
        <v>3.9543108269096847</v>
      </c>
      <c r="AV45" t="str">
        <f t="shared" si="40"/>
        <v/>
      </c>
      <c r="AW45" t="str">
        <f t="shared" si="40"/>
        <v/>
      </c>
      <c r="AX45" t="str">
        <f t="shared" si="40"/>
        <v/>
      </c>
      <c r="AY45" t="str">
        <f t="shared" si="40"/>
        <v/>
      </c>
      <c r="AZ45" t="str">
        <f t="shared" si="40"/>
        <v/>
      </c>
      <c r="BA45" t="str">
        <f t="shared" si="40"/>
        <v/>
      </c>
      <c r="BB45" s="30">
        <f t="shared" si="27"/>
        <v>3.90871366195034</v>
      </c>
      <c r="BC45" t="str">
        <f t="shared" si="44"/>
        <v/>
      </c>
      <c r="BD45">
        <f t="shared" ca="1" si="44"/>
        <v>0.42584304324258027</v>
      </c>
      <c r="BE45">
        <f t="shared" si="44"/>
        <v>0.45554836058389969</v>
      </c>
      <c r="BF45" t="str">
        <f t="shared" si="41"/>
        <v/>
      </c>
      <c r="BG45" t="str">
        <f t="shared" si="41"/>
        <v/>
      </c>
      <c r="BH45" t="str">
        <f t="shared" si="41"/>
        <v/>
      </c>
      <c r="BI45" t="str">
        <f t="shared" si="41"/>
        <v/>
      </c>
      <c r="BJ45" t="str">
        <f t="shared" si="41"/>
        <v/>
      </c>
      <c r="BK45" t="str">
        <f t="shared" si="41"/>
        <v/>
      </c>
      <c r="BL45" s="30">
        <f t="shared" ca="1" si="28"/>
        <v>0.41212034187616958</v>
      </c>
      <c r="BM45" t="str">
        <f t="shared" si="45"/>
        <v/>
      </c>
      <c r="BN45" t="str">
        <f t="shared" ca="1" si="45"/>
        <v/>
      </c>
      <c r="BO45" t="str">
        <f t="shared" si="45"/>
        <v/>
      </c>
      <c r="BP45" t="str">
        <f t="shared" si="42"/>
        <v/>
      </c>
      <c r="BQ45" t="str">
        <f t="shared" si="42"/>
        <v/>
      </c>
      <c r="BR45" t="str">
        <f t="shared" si="42"/>
        <v/>
      </c>
      <c r="BS45" t="str">
        <f t="shared" si="42"/>
        <v/>
      </c>
      <c r="BT45" t="str">
        <f t="shared" si="42"/>
        <v/>
      </c>
      <c r="BU45" t="str">
        <f t="shared" si="42"/>
        <v/>
      </c>
      <c r="BV45" s="30">
        <f t="shared" ca="1" si="22"/>
        <v>6.0292177297299049E-2</v>
      </c>
      <c r="BW45" t="str">
        <f t="shared" si="38"/>
        <v/>
      </c>
      <c r="BX45" t="str">
        <f t="shared" ca="1" si="38"/>
        <v/>
      </c>
      <c r="BY45" t="str">
        <f t="shared" si="38"/>
        <v/>
      </c>
      <c r="BZ45" t="str">
        <f t="shared" si="38"/>
        <v/>
      </c>
      <c r="CA45" t="str">
        <f t="shared" si="38"/>
        <v/>
      </c>
      <c r="CB45" t="str">
        <f t="shared" si="38"/>
        <v/>
      </c>
      <c r="CC45" t="str">
        <f t="shared" si="36"/>
        <v/>
      </c>
      <c r="CD45" t="str">
        <f t="shared" si="36"/>
        <v/>
      </c>
      <c r="CE45" t="str">
        <f t="shared" si="36"/>
        <v/>
      </c>
      <c r="CF45" s="30">
        <f t="shared" ca="1" si="36"/>
        <v>0.23566485711068491</v>
      </c>
      <c r="CG45" t="str">
        <f t="shared" si="39"/>
        <v/>
      </c>
      <c r="CH45" t="str">
        <f t="shared" ca="1" si="39"/>
        <v/>
      </c>
      <c r="CI45" t="str">
        <f t="shared" si="39"/>
        <v/>
      </c>
      <c r="CJ45" t="str">
        <f t="shared" si="37"/>
        <v/>
      </c>
      <c r="CK45" t="str">
        <f t="shared" si="37"/>
        <v/>
      </c>
      <c r="CL45" t="str">
        <f t="shared" si="37"/>
        <v/>
      </c>
      <c r="CM45" t="str">
        <f t="shared" si="37"/>
        <v/>
      </c>
      <c r="CN45" t="str">
        <f t="shared" si="37"/>
        <v/>
      </c>
      <c r="CO45" t="str">
        <f t="shared" si="37"/>
        <v/>
      </c>
      <c r="CP45" s="30">
        <f t="shared" ca="1" si="37"/>
        <v>2.4847632720221516E-2</v>
      </c>
      <c r="CV45" s="31" t="str">
        <f t="shared" ca="1" si="29"/>
        <v/>
      </c>
      <c r="DE45" t="str">
        <f t="shared" ca="1" si="30"/>
        <v/>
      </c>
      <c r="DU45" s="60" t="str">
        <f t="shared" si="31"/>
        <v/>
      </c>
      <c r="DV45">
        <f t="shared" si="32"/>
        <v>5.0731696427942135E-4</v>
      </c>
      <c r="DW45">
        <f t="shared" si="32"/>
        <v>7.3174768077576043E-5</v>
      </c>
      <c r="DX45" t="str">
        <f t="shared" si="32"/>
        <v/>
      </c>
      <c r="DY45" t="str">
        <f t="shared" si="32"/>
        <v/>
      </c>
      <c r="DZ45" t="str">
        <f t="shared" si="32"/>
        <v/>
      </c>
      <c r="EA45" t="str">
        <f t="shared" si="32"/>
        <v/>
      </c>
      <c r="EB45" t="str">
        <f t="shared" si="32"/>
        <v/>
      </c>
      <c r="EC45" t="str">
        <f t="shared" si="32"/>
        <v/>
      </c>
      <c r="ED45"/>
    </row>
    <row r="46" spans="1:164">
      <c r="A46" s="2"/>
      <c r="B46">
        <v>32</v>
      </c>
      <c r="C46">
        <f t="shared" si="0"/>
        <v>19.765625</v>
      </c>
      <c r="D46" s="26">
        <v>4.0569699999999997</v>
      </c>
      <c r="E46" s="26"/>
      <c r="F46">
        <f t="shared" si="26"/>
        <v>4.0566806409999998</v>
      </c>
      <c r="G46" t="str">
        <f t="shared" ca="1" si="1"/>
        <v/>
      </c>
      <c r="H46" t="str">
        <f t="shared" ca="1" si="2"/>
        <v/>
      </c>
      <c r="I46" t="str">
        <f t="shared" ca="1" si="33"/>
        <v/>
      </c>
      <c r="J46" t="str">
        <f t="shared" ca="1" si="34"/>
        <v/>
      </c>
      <c r="K46" t="str">
        <f t="shared" ca="1" si="35"/>
        <v/>
      </c>
      <c r="L46">
        <f t="shared" si="6"/>
        <v>4.5407753613199431E-2</v>
      </c>
      <c r="M46">
        <f t="shared" si="7"/>
        <v>0.82788215769916518</v>
      </c>
      <c r="N46" s="12">
        <v>2.8935899999999999E-4</v>
      </c>
      <c r="P46">
        <v>6.3636236750000004</v>
      </c>
      <c r="R46">
        <v>8.3431099999999994</v>
      </c>
      <c r="T46">
        <v>3.6480600000000001</v>
      </c>
      <c r="AH46">
        <f t="shared" si="8"/>
        <v>2.8935899999999999E-4</v>
      </c>
      <c r="AI46">
        <f t="shared" si="9"/>
        <v>0</v>
      </c>
      <c r="AJ46">
        <f t="shared" si="10"/>
        <v>6.3633343160000004</v>
      </c>
      <c r="AK46">
        <f t="shared" si="11"/>
        <v>8.3428206409999994</v>
      </c>
      <c r="AL46">
        <f t="shared" si="12"/>
        <v>3.6477706410000001</v>
      </c>
      <c r="AM46">
        <f t="shared" si="13"/>
        <v>-2.8935899999999999E-4</v>
      </c>
      <c r="AN46">
        <f t="shared" si="14"/>
        <v>-2.8935899999999999E-4</v>
      </c>
      <c r="AO46">
        <f t="shared" si="15"/>
        <v>-2.8935899999999999E-4</v>
      </c>
      <c r="AP46">
        <f t="shared" si="16"/>
        <v>-2.8935899999999999E-4</v>
      </c>
      <c r="AQ46">
        <f t="shared" si="17"/>
        <v>-2.8935899999999999E-4</v>
      </c>
      <c r="AR46">
        <f t="shared" si="18"/>
        <v>-2.8935899999999999E-4</v>
      </c>
      <c r="AS46" t="str">
        <f t="shared" si="43"/>
        <v/>
      </c>
      <c r="AT46">
        <f t="shared" si="43"/>
        <v>4.1665922862047182</v>
      </c>
      <c r="AU46">
        <f t="shared" si="43"/>
        <v>4.0452391065312803</v>
      </c>
      <c r="AV46" t="str">
        <f t="shared" si="40"/>
        <v/>
      </c>
      <c r="AW46" t="str">
        <f t="shared" si="40"/>
        <v/>
      </c>
      <c r="AX46" t="str">
        <f t="shared" si="40"/>
        <v/>
      </c>
      <c r="AY46" t="str">
        <f t="shared" si="40"/>
        <v/>
      </c>
      <c r="AZ46" t="str">
        <f t="shared" si="40"/>
        <v/>
      </c>
      <c r="BA46" t="str">
        <f t="shared" si="40"/>
        <v/>
      </c>
      <c r="BB46" s="30">
        <f t="shared" si="27"/>
        <v>4.1228899477771712</v>
      </c>
      <c r="BC46" t="str">
        <f t="shared" si="44"/>
        <v/>
      </c>
      <c r="BD46">
        <f t="shared" ca="1" si="44"/>
        <v>0.44037752477910552</v>
      </c>
      <c r="BE46">
        <f t="shared" si="44"/>
        <v>0.47068290564309134</v>
      </c>
      <c r="BF46" t="str">
        <f t="shared" si="41"/>
        <v/>
      </c>
      <c r="BG46" t="str">
        <f t="shared" si="41"/>
        <v/>
      </c>
      <c r="BH46" t="str">
        <f t="shared" si="41"/>
        <v/>
      </c>
      <c r="BI46" t="str">
        <f t="shared" si="41"/>
        <v/>
      </c>
      <c r="BJ46" t="str">
        <f t="shared" si="41"/>
        <v/>
      </c>
      <c r="BK46" t="str">
        <f t="shared" si="41"/>
        <v/>
      </c>
      <c r="BL46" s="30">
        <f t="shared" ca="1" si="28"/>
        <v>0.41172499956170244</v>
      </c>
      <c r="BM46" t="str">
        <f t="shared" si="45"/>
        <v/>
      </c>
      <c r="BN46" t="str">
        <f t="shared" ca="1" si="45"/>
        <v/>
      </c>
      <c r="BO46" t="str">
        <f t="shared" si="45"/>
        <v/>
      </c>
      <c r="BP46" t="str">
        <f t="shared" si="42"/>
        <v/>
      </c>
      <c r="BQ46" t="str">
        <f t="shared" si="42"/>
        <v/>
      </c>
      <c r="BR46" t="str">
        <f t="shared" si="42"/>
        <v/>
      </c>
      <c r="BS46" t="str">
        <f t="shared" si="42"/>
        <v/>
      </c>
      <c r="BT46" t="str">
        <f t="shared" si="42"/>
        <v/>
      </c>
      <c r="BU46" t="str">
        <f t="shared" si="42"/>
        <v/>
      </c>
      <c r="BV46" s="30">
        <f t="shared" ca="1" si="22"/>
        <v>7.2243734065966653E-2</v>
      </c>
      <c r="BW46" t="str">
        <f t="shared" si="38"/>
        <v/>
      </c>
      <c r="BX46" t="str">
        <f t="shared" ca="1" si="38"/>
        <v/>
      </c>
      <c r="BY46" t="str">
        <f t="shared" si="38"/>
        <v/>
      </c>
      <c r="BZ46" t="str">
        <f t="shared" si="38"/>
        <v/>
      </c>
      <c r="CA46" t="str">
        <f t="shared" si="38"/>
        <v/>
      </c>
      <c r="CB46" t="str">
        <f t="shared" si="38"/>
        <v/>
      </c>
      <c r="CC46" t="str">
        <f t="shared" si="36"/>
        <v/>
      </c>
      <c r="CD46" t="str">
        <f t="shared" si="36"/>
        <v/>
      </c>
      <c r="CE46" t="str">
        <f t="shared" si="36"/>
        <v/>
      </c>
      <c r="CF46" s="30">
        <f t="shared" ca="1" si="36"/>
        <v>0.2978529649704611</v>
      </c>
      <c r="CG46" t="str">
        <f t="shared" si="39"/>
        <v/>
      </c>
      <c r="CH46" t="str">
        <f t="shared" ca="1" si="39"/>
        <v/>
      </c>
      <c r="CI46" t="str">
        <f t="shared" si="39"/>
        <v/>
      </c>
      <c r="CJ46" t="str">
        <f t="shared" si="37"/>
        <v/>
      </c>
      <c r="CK46" t="str">
        <f t="shared" si="37"/>
        <v/>
      </c>
      <c r="CL46" t="str">
        <f t="shared" si="37"/>
        <v/>
      </c>
      <c r="CM46" t="str">
        <f t="shared" si="37"/>
        <v/>
      </c>
      <c r="CN46" t="str">
        <f t="shared" si="37"/>
        <v/>
      </c>
      <c r="CO46" t="str">
        <f t="shared" si="37"/>
        <v/>
      </c>
      <c r="CP46" s="30">
        <f t="shared" ca="1" si="37"/>
        <v>2.9744551376645868E-2</v>
      </c>
      <c r="CV46" s="31" t="str">
        <f t="shared" ca="1" si="29"/>
        <v/>
      </c>
      <c r="DE46" t="str">
        <f t="shared" ca="1" si="30"/>
        <v/>
      </c>
      <c r="DU46" s="60" t="str">
        <f t="shared" si="31"/>
        <v/>
      </c>
      <c r="DV46">
        <f t="shared" si="32"/>
        <v>3.4799952950621729E-4</v>
      </c>
      <c r="DW46">
        <f t="shared" si="32"/>
        <v>5.975408369321801E-5</v>
      </c>
      <c r="DX46" t="str">
        <f t="shared" si="32"/>
        <v/>
      </c>
      <c r="DY46" t="str">
        <f t="shared" si="32"/>
        <v/>
      </c>
      <c r="DZ46" t="str">
        <f t="shared" si="32"/>
        <v/>
      </c>
      <c r="EA46" t="str">
        <f t="shared" si="32"/>
        <v/>
      </c>
      <c r="EB46" t="str">
        <f t="shared" si="32"/>
        <v/>
      </c>
      <c r="EC46" t="str">
        <f t="shared" si="32"/>
        <v/>
      </c>
      <c r="ED46"/>
    </row>
    <row r="47" spans="1:164">
      <c r="B47">
        <v>33</v>
      </c>
      <c r="C47">
        <f t="shared" si="0"/>
        <v>20.234375</v>
      </c>
      <c r="D47" s="26">
        <v>4.0280800000000001</v>
      </c>
      <c r="E47" s="26"/>
      <c r="F47">
        <f>D47-AH47</f>
        <v>4.0289429390000002</v>
      </c>
      <c r="G47" t="str">
        <f t="shared" ca="1" si="1"/>
        <v/>
      </c>
      <c r="H47" t="str">
        <f t="shared" ca="1" si="2"/>
        <v/>
      </c>
      <c r="I47" t="str">
        <f t="shared" ref="I47:I52" ca="1" si="46">IF(B47&lt;$C$7,"",IF(B47&gt;$C$8,"",IF(SUM(BW47:CE47)&gt;0,(1/(SUM(BM47:BV47)))*SUM(CG47:CP47),"")))</f>
        <v/>
      </c>
      <c r="J47" t="str">
        <f t="shared" ca="1" si="34"/>
        <v/>
      </c>
      <c r="K47" t="str">
        <f t="shared" ca="1" si="35"/>
        <v/>
      </c>
      <c r="L47">
        <f t="shared" si="6"/>
        <v>4.529284450265101E-2</v>
      </c>
      <c r="M47">
        <f t="shared" si="7"/>
        <v>0.82798384877786879</v>
      </c>
      <c r="N47" s="12">
        <v>-8.6293899999999996E-4</v>
      </c>
      <c r="P47">
        <v>6.3624273090000001</v>
      </c>
      <c r="R47">
        <v>8.3378399999999999</v>
      </c>
      <c r="T47">
        <v>3.6441699999999999</v>
      </c>
      <c r="AH47">
        <f t="shared" si="8"/>
        <v>-8.6293899999999996E-4</v>
      </c>
      <c r="AI47">
        <f t="shared" si="9"/>
        <v>0</v>
      </c>
      <c r="AJ47">
        <f t="shared" si="10"/>
        <v>6.3632902480000002</v>
      </c>
      <c r="AK47">
        <f t="shared" si="11"/>
        <v>8.3387029389999991</v>
      </c>
      <c r="AL47">
        <f t="shared" si="12"/>
        <v>3.645032939</v>
      </c>
      <c r="AM47">
        <f t="shared" si="13"/>
        <v>8.6293899999999996E-4</v>
      </c>
      <c r="AN47">
        <f t="shared" si="14"/>
        <v>8.6293899999999996E-4</v>
      </c>
      <c r="AO47">
        <f t="shared" si="15"/>
        <v>8.6293899999999996E-4</v>
      </c>
      <c r="AP47">
        <f t="shared" si="16"/>
        <v>8.6293899999999996E-4</v>
      </c>
      <c r="AQ47">
        <f t="shared" si="17"/>
        <v>8.6293899999999996E-4</v>
      </c>
      <c r="AR47">
        <f t="shared" si="18"/>
        <v>8.6293899999999996E-4</v>
      </c>
      <c r="AS47" t="str">
        <f t="shared" si="43"/>
        <v/>
      </c>
      <c r="AT47">
        <f t="shared" si="43"/>
        <v>4.3154508278996602</v>
      </c>
      <c r="AU47">
        <f t="shared" si="43"/>
        <v>4.1755190070107133</v>
      </c>
      <c r="AV47" t="str">
        <f t="shared" si="40"/>
        <v/>
      </c>
      <c r="AW47" t="str">
        <f t="shared" si="40"/>
        <v/>
      </c>
      <c r="AX47" t="str">
        <f t="shared" si="40"/>
        <v/>
      </c>
      <c r="AY47" t="str">
        <f t="shared" si="40"/>
        <v/>
      </c>
      <c r="AZ47" t="str">
        <f t="shared" si="40"/>
        <v/>
      </c>
      <c r="BA47" t="str">
        <f t="shared" si="40"/>
        <v/>
      </c>
      <c r="BB47" s="30">
        <f>IF(F47&lt;G$9+$C$3,"",IF(F47&gt;G$8-$C$3,"",G$7-G$11*LOG10($M47)+LOG10((G$8-F47)/(F47-G$9))))</f>
        <v>4.2836447142285419</v>
      </c>
      <c r="BC47" t="str">
        <f t="shared" si="44"/>
        <v/>
      </c>
      <c r="BD47">
        <f t="shared" ca="1" si="44"/>
        <v>0.46570459084409943</v>
      </c>
      <c r="BE47">
        <f t="shared" si="44"/>
        <v>0.50493204250212054</v>
      </c>
      <c r="BF47" t="str">
        <f t="shared" si="41"/>
        <v/>
      </c>
      <c r="BG47" t="str">
        <f t="shared" si="41"/>
        <v/>
      </c>
      <c r="BH47" t="str">
        <f t="shared" si="41"/>
        <v/>
      </c>
      <c r="BI47" t="str">
        <f t="shared" si="41"/>
        <v/>
      </c>
      <c r="BJ47" t="str">
        <f t="shared" si="41"/>
        <v/>
      </c>
      <c r="BK47" t="str">
        <f t="shared" si="41"/>
        <v/>
      </c>
      <c r="BL47" s="30">
        <f t="shared" ca="1" si="28"/>
        <v>0.41162206324695749</v>
      </c>
      <c r="BM47" t="str">
        <f t="shared" si="45"/>
        <v/>
      </c>
      <c r="BN47" t="str">
        <f t="shared" ca="1" si="45"/>
        <v/>
      </c>
      <c r="BO47" t="str">
        <f t="shared" si="45"/>
        <v/>
      </c>
      <c r="BP47" t="str">
        <f t="shared" si="42"/>
        <v/>
      </c>
      <c r="BQ47" t="str">
        <f t="shared" si="42"/>
        <v/>
      </c>
      <c r="BR47" t="str">
        <f t="shared" si="42"/>
        <v/>
      </c>
      <c r="BS47" t="str">
        <f t="shared" si="42"/>
        <v/>
      </c>
      <c r="BT47" t="str">
        <f t="shared" si="42"/>
        <v/>
      </c>
      <c r="BU47" t="str">
        <f t="shared" si="42"/>
        <v/>
      </c>
      <c r="BV47" s="30">
        <f t="shared" ca="1" si="22"/>
        <v>7.689891979373345E-2</v>
      </c>
      <c r="BW47" t="str">
        <f t="shared" si="38"/>
        <v/>
      </c>
      <c r="BX47" t="str">
        <f t="shared" ca="1" si="38"/>
        <v/>
      </c>
      <c r="BY47" t="str">
        <f t="shared" si="38"/>
        <v/>
      </c>
      <c r="BZ47" t="str">
        <f t="shared" si="38"/>
        <v/>
      </c>
      <c r="CA47" t="str">
        <f t="shared" si="38"/>
        <v/>
      </c>
      <c r="CB47" t="str">
        <f t="shared" si="38"/>
        <v/>
      </c>
      <c r="CC47" t="str">
        <f t="shared" si="38"/>
        <v/>
      </c>
      <c r="CD47" t="str">
        <f t="shared" si="38"/>
        <v/>
      </c>
      <c r="CE47" t="str">
        <f t="shared" si="38"/>
        <v/>
      </c>
      <c r="CF47" s="30">
        <f ca="1">IF(BV47="","",BB47*BV47)</f>
        <v>0.32940765130431088</v>
      </c>
      <c r="CG47" t="str">
        <f t="shared" si="39"/>
        <v/>
      </c>
      <c r="CH47" t="str">
        <f t="shared" ca="1" si="39"/>
        <v/>
      </c>
      <c r="CI47" t="str">
        <f t="shared" si="39"/>
        <v/>
      </c>
      <c r="CJ47" t="str">
        <f t="shared" si="39"/>
        <v/>
      </c>
      <c r="CK47" t="str">
        <f t="shared" si="39"/>
        <v/>
      </c>
      <c r="CL47" t="str">
        <f t="shared" si="39"/>
        <v/>
      </c>
      <c r="CM47" t="str">
        <f t="shared" si="39"/>
        <v/>
      </c>
      <c r="CN47" t="str">
        <f t="shared" si="39"/>
        <v/>
      </c>
      <c r="CO47" t="str">
        <f t="shared" si="39"/>
        <v/>
      </c>
      <c r="CP47" s="30">
        <f t="shared" ca="1" si="39"/>
        <v>3.1653292026958858E-2</v>
      </c>
      <c r="CV47" s="31" t="str">
        <f t="shared" ca="1" si="29"/>
        <v/>
      </c>
      <c r="DE47" t="str">
        <f ca="1">IF(J47="","",IF(BV47="","",SQRT((SQRT((BB47-J47)^2))^2)))</f>
        <v/>
      </c>
      <c r="DU47" s="60" t="str">
        <f>IF(AJ47&lt;$AJ$6,"",IF(AJ47&gt;$AJ$5,"",(10^-$AJ$4)*(AJ47-$AJ$6)/($AJ$5-AJ47)))</f>
        <v/>
      </c>
      <c r="DV47">
        <f t="shared" si="32"/>
        <v>2.4823663800489207E-4</v>
      </c>
      <c r="DW47">
        <f t="shared" si="32"/>
        <v>4.4607864646117706E-5</v>
      </c>
      <c r="DX47" t="str">
        <f t="shared" si="32"/>
        <v/>
      </c>
      <c r="DY47" t="str">
        <f t="shared" si="32"/>
        <v/>
      </c>
      <c r="DZ47" t="str">
        <f t="shared" si="32"/>
        <v/>
      </c>
      <c r="EA47" t="str">
        <f t="shared" si="32"/>
        <v/>
      </c>
      <c r="EB47" t="str">
        <f t="shared" si="32"/>
        <v/>
      </c>
      <c r="EC47" t="str">
        <f t="shared" si="32"/>
        <v/>
      </c>
      <c r="ED47"/>
    </row>
    <row r="48" spans="1:164">
      <c r="B48">
        <v>34</v>
      </c>
      <c r="C48">
        <f t="shared" si="0"/>
        <v>20.703125</v>
      </c>
      <c r="D48" s="26">
        <v>4.0031800000000004</v>
      </c>
      <c r="E48" s="26"/>
      <c r="F48">
        <f t="shared" ref="F48:F78" si="47">D48-AH48</f>
        <v>4.0032290618000008</v>
      </c>
      <c r="G48" t="str">
        <f t="shared" ca="1" si="1"/>
        <v/>
      </c>
      <c r="H48" t="str">
        <f t="shared" ca="1" si="2"/>
        <v/>
      </c>
      <c r="I48" t="str">
        <f t="shared" ca="1" si="46"/>
        <v/>
      </c>
      <c r="J48" t="str">
        <f t="shared" ca="1" si="34"/>
        <v/>
      </c>
      <c r="K48" t="str">
        <f t="shared" ca="1" si="35"/>
        <v/>
      </c>
      <c r="L48">
        <f t="shared" si="6"/>
        <v>4.5212542531621241E-2</v>
      </c>
      <c r="M48">
        <f t="shared" si="7"/>
        <v>0.82805507220347874</v>
      </c>
      <c r="N48" s="12">
        <v>-4.9061799999999998E-5</v>
      </c>
      <c r="P48">
        <v>6.3620093229999997</v>
      </c>
      <c r="R48">
        <v>8.3356600000000007</v>
      </c>
      <c r="T48">
        <v>3.64358</v>
      </c>
      <c r="AH48">
        <f t="shared" si="8"/>
        <v>-4.9061799999999998E-5</v>
      </c>
      <c r="AI48">
        <f t="shared" si="9"/>
        <v>0</v>
      </c>
      <c r="AJ48">
        <f t="shared" si="10"/>
        <v>6.3620583848000001</v>
      </c>
      <c r="AK48">
        <f t="shared" si="11"/>
        <v>8.3357090618000012</v>
      </c>
      <c r="AL48">
        <f t="shared" si="12"/>
        <v>3.6436290618</v>
      </c>
      <c r="AM48">
        <f t="shared" si="13"/>
        <v>4.9061799999999998E-5</v>
      </c>
      <c r="AN48">
        <f t="shared" si="14"/>
        <v>4.9061799999999998E-5</v>
      </c>
      <c r="AO48">
        <f t="shared" si="15"/>
        <v>4.9061799999999998E-5</v>
      </c>
      <c r="AP48">
        <f t="shared" si="16"/>
        <v>4.9061799999999998E-5</v>
      </c>
      <c r="AQ48">
        <f t="shared" si="17"/>
        <v>4.9061799999999998E-5</v>
      </c>
      <c r="AR48">
        <f t="shared" si="18"/>
        <v>4.9061799999999998E-5</v>
      </c>
      <c r="AS48" t="str">
        <f t="shared" si="43"/>
        <v/>
      </c>
      <c r="AT48">
        <f t="shared" si="43"/>
        <v>4.46709569420024</v>
      </c>
      <c r="AU48">
        <f t="shared" si="43"/>
        <v>4.2602835961911056</v>
      </c>
      <c r="AV48" t="str">
        <f t="shared" si="40"/>
        <v/>
      </c>
      <c r="AW48" t="str">
        <f t="shared" si="40"/>
        <v/>
      </c>
      <c r="AX48" t="str">
        <f t="shared" si="40"/>
        <v/>
      </c>
      <c r="AY48" t="str">
        <f t="shared" si="40"/>
        <v/>
      </c>
      <c r="AZ48" t="str">
        <f t="shared" si="40"/>
        <v/>
      </c>
      <c r="BA48" t="str">
        <f t="shared" si="40"/>
        <v/>
      </c>
      <c r="BB48" s="30">
        <f t="shared" ref="BB48:BB78" si="48">IF(F48&lt;G$9+$C$3,"",IF(F48&gt;G$8-$C$3,"",G$7-G$11*LOG10($M48)+LOG10((G$8-F48)/(F48-G$9))))</f>
        <v>4.4283526301866551</v>
      </c>
      <c r="BC48" t="str">
        <f t="shared" si="44"/>
        <v/>
      </c>
      <c r="BD48">
        <f t="shared" ca="1" si="44"/>
        <v>0.51323763145480528</v>
      </c>
      <c r="BE48">
        <f t="shared" si="44"/>
        <v>0.53863598871160889</v>
      </c>
      <c r="BF48" t="str">
        <f t="shared" si="41"/>
        <v/>
      </c>
      <c r="BG48" t="str">
        <f t="shared" si="41"/>
        <v/>
      </c>
      <c r="BH48" t="str">
        <f t="shared" si="41"/>
        <v/>
      </c>
      <c r="BI48" t="str">
        <f t="shared" si="41"/>
        <v/>
      </c>
      <c r="BJ48" t="str">
        <f t="shared" si="41"/>
        <v/>
      </c>
      <c r="BK48" t="str">
        <f t="shared" si="41"/>
        <v/>
      </c>
      <c r="BL48" s="30">
        <f t="shared" ca="1" si="28"/>
        <v>0.41162457152170451</v>
      </c>
      <c r="BM48" t="str">
        <f t="shared" si="45"/>
        <v/>
      </c>
      <c r="BN48" t="str">
        <f t="shared" ca="1" si="45"/>
        <v/>
      </c>
      <c r="BO48" t="str">
        <f t="shared" si="45"/>
        <v/>
      </c>
      <c r="BP48" t="str">
        <f t="shared" si="42"/>
        <v/>
      </c>
      <c r="BQ48" t="str">
        <f t="shared" si="42"/>
        <v/>
      </c>
      <c r="BR48" t="str">
        <f t="shared" si="42"/>
        <v/>
      </c>
      <c r="BS48" t="str">
        <f t="shared" si="42"/>
        <v/>
      </c>
      <c r="BT48" t="str">
        <f t="shared" si="42"/>
        <v/>
      </c>
      <c r="BU48" t="str">
        <f t="shared" si="42"/>
        <v/>
      </c>
      <c r="BV48" s="30">
        <f t="shared" ca="1" si="22"/>
        <v>7.6773420481668075E-2</v>
      </c>
      <c r="BW48" t="str">
        <f t="shared" si="38"/>
        <v/>
      </c>
      <c r="BX48" t="str">
        <f t="shared" ca="1" si="38"/>
        <v/>
      </c>
      <c r="BY48" t="str">
        <f t="shared" si="38"/>
        <v/>
      </c>
      <c r="BZ48" t="str">
        <f t="shared" si="38"/>
        <v/>
      </c>
      <c r="CA48" t="str">
        <f t="shared" si="38"/>
        <v/>
      </c>
      <c r="CB48" t="str">
        <f t="shared" si="38"/>
        <v/>
      </c>
      <c r="CC48" t="str">
        <f t="shared" si="38"/>
        <v/>
      </c>
      <c r="CD48" t="str">
        <f t="shared" si="38"/>
        <v/>
      </c>
      <c r="CE48" t="str">
        <f t="shared" si="38"/>
        <v/>
      </c>
      <c r="CF48" s="30">
        <f t="shared" ca="1" si="38"/>
        <v>0.33997977851842082</v>
      </c>
      <c r="CG48" t="str">
        <f t="shared" si="39"/>
        <v/>
      </c>
      <c r="CH48" t="str">
        <f t="shared" ca="1" si="39"/>
        <v/>
      </c>
      <c r="CI48" t="str">
        <f t="shared" si="39"/>
        <v/>
      </c>
      <c r="CJ48" t="str">
        <f t="shared" si="39"/>
        <v/>
      </c>
      <c r="CK48" t="str">
        <f t="shared" si="39"/>
        <v/>
      </c>
      <c r="CL48" t="str">
        <f t="shared" si="39"/>
        <v/>
      </c>
      <c r="CM48" t="str">
        <f t="shared" si="39"/>
        <v/>
      </c>
      <c r="CN48" t="str">
        <f t="shared" si="39"/>
        <v/>
      </c>
      <c r="CO48" t="str">
        <f t="shared" si="39"/>
        <v/>
      </c>
      <c r="CP48" s="30">
        <f t="shared" ca="1" si="39"/>
        <v>3.1601826310022271E-2</v>
      </c>
      <c r="CV48" s="31" t="str">
        <f t="shared" ca="1" si="29"/>
        <v/>
      </c>
      <c r="DE48" t="str">
        <f t="shared" ref="DE48:DE78" ca="1" si="49">IF(J48="","",IF(BV48="","",SQRT((SQRT((BB48-J48)^2))^2)))</f>
        <v/>
      </c>
      <c r="DU48" s="60" t="str">
        <f t="shared" ref="DU48:DU78" si="50">IF(AJ47&lt;$AJ$6,"",IF(AJ47&gt;$AJ$5,"",(10^-$AJ$4)*(AJ47-$AJ$6)/($AJ$5-AJ47)))</f>
        <v/>
      </c>
      <c r="DV48">
        <f t="shared" si="32"/>
        <v>1.7570155744984679E-4</v>
      </c>
      <c r="DW48">
        <f t="shared" si="32"/>
        <v>3.6840974171395061E-5</v>
      </c>
      <c r="DX48" t="str">
        <f t="shared" si="32"/>
        <v/>
      </c>
      <c r="DY48" t="str">
        <f t="shared" si="32"/>
        <v/>
      </c>
      <c r="DZ48" t="str">
        <f t="shared" si="32"/>
        <v/>
      </c>
      <c r="EA48" t="str">
        <f t="shared" si="32"/>
        <v/>
      </c>
      <c r="EB48" t="str">
        <f t="shared" si="32"/>
        <v/>
      </c>
      <c r="EC48" t="str">
        <f t="shared" si="32"/>
        <v/>
      </c>
      <c r="ED48"/>
    </row>
    <row r="49" spans="1:164">
      <c r="B49">
        <v>35</v>
      </c>
      <c r="C49">
        <f t="shared" si="0"/>
        <v>21.171875</v>
      </c>
      <c r="D49" s="26">
        <v>3.9762900000000001</v>
      </c>
      <c r="E49" s="26"/>
      <c r="F49">
        <f t="shared" si="47"/>
        <v>3.9760006350000001</v>
      </c>
      <c r="G49" t="str">
        <f t="shared" ca="1" si="1"/>
        <v/>
      </c>
      <c r="H49" t="str">
        <f t="shared" ca="1" si="2"/>
        <v/>
      </c>
      <c r="I49" t="str">
        <f t="shared" ca="1" si="46"/>
        <v/>
      </c>
      <c r="J49" t="str">
        <f t="shared" ca="1" si="34"/>
        <v/>
      </c>
      <c r="K49" t="str">
        <f t="shared" ca="1" si="35"/>
        <v/>
      </c>
      <c r="L49">
        <f t="shared" si="6"/>
        <v>4.5150705250513734E-2</v>
      </c>
      <c r="M49">
        <f t="shared" si="7"/>
        <v>0.82811000772541155</v>
      </c>
      <c r="N49" s="12">
        <v>2.8936499999999998E-4</v>
      </c>
      <c r="P49">
        <v>6.3604831810000002</v>
      </c>
      <c r="R49">
        <v>8.3337699999999995</v>
      </c>
      <c r="T49">
        <v>3.6425000000000001</v>
      </c>
      <c r="AH49">
        <f t="shared" si="8"/>
        <v>2.8936499999999998E-4</v>
      </c>
      <c r="AI49">
        <f t="shared" si="9"/>
        <v>0</v>
      </c>
      <c r="AJ49">
        <f t="shared" si="10"/>
        <v>6.3601938159999998</v>
      </c>
      <c r="AK49">
        <f t="shared" si="11"/>
        <v>8.333480634999999</v>
      </c>
      <c r="AL49">
        <f t="shared" si="12"/>
        <v>3.6422106350000001</v>
      </c>
      <c r="AM49">
        <f t="shared" si="13"/>
        <v>-2.8936499999999998E-4</v>
      </c>
      <c r="AN49">
        <f t="shared" si="14"/>
        <v>-2.8936499999999998E-4</v>
      </c>
      <c r="AO49">
        <f t="shared" si="15"/>
        <v>-2.8936499999999998E-4</v>
      </c>
      <c r="AP49">
        <f t="shared" si="16"/>
        <v>-2.8936499999999998E-4</v>
      </c>
      <c r="AQ49">
        <f t="shared" si="17"/>
        <v>-2.8936499999999998E-4</v>
      </c>
      <c r="AR49">
        <f t="shared" si="18"/>
        <v>-2.8936499999999998E-4</v>
      </c>
      <c r="AS49" t="str">
        <f t="shared" si="43"/>
        <v/>
      </c>
      <c r="AT49">
        <f t="shared" si="43"/>
        <v>4.6276914603805075</v>
      </c>
      <c r="AU49">
        <f t="shared" si="43"/>
        <v>4.3660164731329552</v>
      </c>
      <c r="AV49" t="str">
        <f t="shared" si="40"/>
        <v/>
      </c>
      <c r="AW49" t="str">
        <f t="shared" si="40"/>
        <v/>
      </c>
      <c r="AX49" t="str">
        <f t="shared" si="40"/>
        <v/>
      </c>
      <c r="AY49" t="str">
        <f t="shared" si="40"/>
        <v/>
      </c>
      <c r="AZ49" t="str">
        <f t="shared" si="40"/>
        <v/>
      </c>
      <c r="BA49" t="str">
        <f t="shared" si="40"/>
        <v/>
      </c>
      <c r="BB49" s="30">
        <f t="shared" si="48"/>
        <v>4.5865750621127725</v>
      </c>
      <c r="BC49" t="str">
        <f t="shared" si="44"/>
        <v/>
      </c>
      <c r="BD49">
        <f t="shared" ca="1" si="44"/>
        <v>0.60371809206902027</v>
      </c>
      <c r="BE49">
        <f t="shared" si="44"/>
        <v>0.59842475480123758</v>
      </c>
      <c r="BF49" t="str">
        <f t="shared" si="41"/>
        <v/>
      </c>
      <c r="BG49" t="str">
        <f t="shared" si="41"/>
        <v/>
      </c>
      <c r="BH49" t="str">
        <f t="shared" si="41"/>
        <v/>
      </c>
      <c r="BI49" t="str">
        <f t="shared" si="41"/>
        <v/>
      </c>
      <c r="BJ49" t="str">
        <f t="shared" si="41"/>
        <v/>
      </c>
      <c r="BK49" t="str">
        <f t="shared" si="41"/>
        <v/>
      </c>
      <c r="BL49" s="30">
        <f t="shared" ca="1" si="28"/>
        <v>0.41173142967395365</v>
      </c>
      <c r="BM49" t="str">
        <f t="shared" si="45"/>
        <v/>
      </c>
      <c r="BN49" t="str">
        <f t="shared" ca="1" si="45"/>
        <v/>
      </c>
      <c r="BO49" t="str">
        <f t="shared" si="45"/>
        <v/>
      </c>
      <c r="BP49" t="str">
        <f t="shared" si="42"/>
        <v/>
      </c>
      <c r="BQ49" t="str">
        <f t="shared" si="42"/>
        <v/>
      </c>
      <c r="BR49" t="str">
        <f t="shared" si="42"/>
        <v/>
      </c>
      <c r="BS49" t="str">
        <f t="shared" si="42"/>
        <v/>
      </c>
      <c r="BT49" t="str">
        <f t="shared" si="42"/>
        <v/>
      </c>
      <c r="BU49" t="str">
        <f t="shared" si="42"/>
        <v/>
      </c>
      <c r="BV49" s="30">
        <f t="shared" ca="1" si="22"/>
        <v>7.198272876563705E-2</v>
      </c>
      <c r="BW49" t="str">
        <f t="shared" si="38"/>
        <v/>
      </c>
      <c r="BX49" t="str">
        <f t="shared" ca="1" si="38"/>
        <v/>
      </c>
      <c r="BY49" t="str">
        <f t="shared" si="38"/>
        <v/>
      </c>
      <c r="BZ49" t="str">
        <f t="shared" si="38"/>
        <v/>
      </c>
      <c r="CA49" t="str">
        <f t="shared" si="38"/>
        <v/>
      </c>
      <c r="CB49" t="str">
        <f t="shared" si="38"/>
        <v/>
      </c>
      <c r="CC49" t="str">
        <f t="shared" si="38"/>
        <v/>
      </c>
      <c r="CD49" t="str">
        <f t="shared" si="38"/>
        <v/>
      </c>
      <c r="CE49" t="str">
        <f t="shared" si="38"/>
        <v/>
      </c>
      <c r="CF49" s="30">
        <f t="shared" ca="1" si="38"/>
        <v>0.33015418865929863</v>
      </c>
      <c r="CG49" t="str">
        <f t="shared" si="39"/>
        <v/>
      </c>
      <c r="CH49" t="str">
        <f t="shared" ca="1" si="39"/>
        <v/>
      </c>
      <c r="CI49" t="str">
        <f t="shared" si="39"/>
        <v/>
      </c>
      <c r="CJ49" t="str">
        <f t="shared" si="39"/>
        <v/>
      </c>
      <c r="CK49" t="str">
        <f t="shared" si="39"/>
        <v/>
      </c>
      <c r="CL49" t="str">
        <f t="shared" si="39"/>
        <v/>
      </c>
      <c r="CM49" t="str">
        <f t="shared" si="39"/>
        <v/>
      </c>
      <c r="CN49" t="str">
        <f t="shared" si="39"/>
        <v/>
      </c>
      <c r="CO49" t="str">
        <f t="shared" si="39"/>
        <v/>
      </c>
      <c r="CP49" s="30">
        <f t="shared" ca="1" si="39"/>
        <v>2.9637551826508172E-2</v>
      </c>
      <c r="CV49" s="31" t="str">
        <f t="shared" ca="1" si="29"/>
        <v/>
      </c>
      <c r="DE49" t="str">
        <f t="shared" ca="1" si="49"/>
        <v/>
      </c>
      <c r="DU49" s="60" t="str">
        <f t="shared" si="50"/>
        <v/>
      </c>
      <c r="DV49">
        <f t="shared" si="32"/>
        <v>1.2171166185583771E-4</v>
      </c>
      <c r="DW49">
        <f t="shared" si="32"/>
        <v>2.8993588657896701E-5</v>
      </c>
      <c r="DX49" t="str">
        <f t="shared" si="32"/>
        <v/>
      </c>
      <c r="DY49" t="str">
        <f t="shared" si="32"/>
        <v/>
      </c>
      <c r="DZ49" t="str">
        <f t="shared" si="32"/>
        <v/>
      </c>
      <c r="EA49" t="str">
        <f t="shared" si="32"/>
        <v/>
      </c>
      <c r="EB49" t="str">
        <f t="shared" si="32"/>
        <v/>
      </c>
      <c r="EC49" t="str">
        <f t="shared" si="32"/>
        <v/>
      </c>
      <c r="ED49"/>
    </row>
    <row r="50" spans="1:164">
      <c r="B50">
        <v>36</v>
      </c>
      <c r="C50">
        <f t="shared" si="0"/>
        <v>21.640625</v>
      </c>
      <c r="D50" s="26">
        <v>3.9576699999999998</v>
      </c>
      <c r="E50" s="26"/>
      <c r="F50">
        <f t="shared" si="47"/>
        <v>3.9578000329999998</v>
      </c>
      <c r="G50" t="str">
        <f t="shared" si="1"/>
        <v/>
      </c>
      <c r="H50" t="str">
        <f t="shared" si="2"/>
        <v/>
      </c>
      <c r="I50" t="str">
        <f t="shared" si="46"/>
        <v/>
      </c>
      <c r="J50" t="str">
        <f t="shared" si="34"/>
        <v/>
      </c>
      <c r="K50" t="str">
        <f t="shared" si="35"/>
        <v/>
      </c>
      <c r="L50">
        <f t="shared" si="6"/>
        <v>4.513515667262364E-2</v>
      </c>
      <c r="M50">
        <f t="shared" si="7"/>
        <v>0.82812383314769611</v>
      </c>
      <c r="N50" s="12">
        <v>-1.3003299999999999E-4</v>
      </c>
      <c r="P50">
        <v>6.3609445100000004</v>
      </c>
      <c r="R50">
        <v>8.3328299999999995</v>
      </c>
      <c r="T50">
        <v>3.6415500000000001</v>
      </c>
      <c r="AH50">
        <f t="shared" si="8"/>
        <v>-1.3003299999999999E-4</v>
      </c>
      <c r="AI50">
        <f t="shared" si="9"/>
        <v>0</v>
      </c>
      <c r="AJ50">
        <f t="shared" si="10"/>
        <v>6.361074543</v>
      </c>
      <c r="AK50">
        <f t="shared" si="11"/>
        <v>8.3329600329999991</v>
      </c>
      <c r="AL50">
        <f t="shared" si="12"/>
        <v>3.6416800330000001</v>
      </c>
      <c r="AM50">
        <f t="shared" si="13"/>
        <v>1.3003299999999999E-4</v>
      </c>
      <c r="AN50">
        <f t="shared" si="14"/>
        <v>1.3003299999999999E-4</v>
      </c>
      <c r="AO50">
        <f t="shared" si="15"/>
        <v>1.3003299999999999E-4</v>
      </c>
      <c r="AP50">
        <f t="shared" si="16"/>
        <v>1.3003299999999999E-4</v>
      </c>
      <c r="AQ50">
        <f t="shared" si="17"/>
        <v>1.3003299999999999E-4</v>
      </c>
      <c r="AR50">
        <f t="shared" si="18"/>
        <v>1.3003299999999999E-4</v>
      </c>
      <c r="AS50" t="str">
        <f t="shared" si="43"/>
        <v/>
      </c>
      <c r="AT50" t="str">
        <f t="shared" si="43"/>
        <v/>
      </c>
      <c r="AU50" t="str">
        <f t="shared" si="43"/>
        <v/>
      </c>
      <c r="AV50" t="str">
        <f t="shared" si="40"/>
        <v/>
      </c>
      <c r="AW50" t="str">
        <f t="shared" si="40"/>
        <v/>
      </c>
      <c r="AX50" t="str">
        <f t="shared" si="40"/>
        <v/>
      </c>
      <c r="AY50" t="str">
        <f t="shared" si="40"/>
        <v/>
      </c>
      <c r="AZ50" t="str">
        <f t="shared" si="40"/>
        <v/>
      </c>
      <c r="BA50" t="str">
        <f t="shared" si="40"/>
        <v/>
      </c>
      <c r="BB50" s="30">
        <f t="shared" si="48"/>
        <v>4.7008371306695853</v>
      </c>
      <c r="BC50" t="str">
        <f t="shared" si="44"/>
        <v/>
      </c>
      <c r="BD50" t="str">
        <f t="shared" si="44"/>
        <v/>
      </c>
      <c r="BE50" t="str">
        <f t="shared" si="44"/>
        <v/>
      </c>
      <c r="BF50" t="str">
        <f t="shared" si="41"/>
        <v/>
      </c>
      <c r="BG50" t="str">
        <f t="shared" si="41"/>
        <v/>
      </c>
      <c r="BH50" t="str">
        <f t="shared" si="41"/>
        <v/>
      </c>
      <c r="BI50" t="str">
        <f t="shared" si="41"/>
        <v/>
      </c>
      <c r="BJ50" t="str">
        <f t="shared" si="41"/>
        <v/>
      </c>
      <c r="BK50" t="str">
        <f t="shared" si="41"/>
        <v/>
      </c>
      <c r="BL50" s="30">
        <f t="shared" ca="1" si="28"/>
        <v>0.41189897201381714</v>
      </c>
      <c r="BM50" t="str">
        <f t="shared" si="45"/>
        <v/>
      </c>
      <c r="BN50" t="str">
        <f t="shared" si="45"/>
        <v/>
      </c>
      <c r="BO50" t="str">
        <f t="shared" si="45"/>
        <v/>
      </c>
      <c r="BP50" t="str">
        <f t="shared" si="42"/>
        <v/>
      </c>
      <c r="BQ50" t="str">
        <f t="shared" si="42"/>
        <v/>
      </c>
      <c r="BR50" t="str">
        <f t="shared" si="42"/>
        <v/>
      </c>
      <c r="BS50" t="str">
        <f t="shared" si="42"/>
        <v/>
      </c>
      <c r="BT50" t="str">
        <f t="shared" si="42"/>
        <v/>
      </c>
      <c r="BU50" t="str">
        <f t="shared" si="42"/>
        <v/>
      </c>
      <c r="BV50" s="30">
        <f t="shared" ca="1" si="22"/>
        <v>6.6108813010075138E-2</v>
      </c>
      <c r="BW50" t="str">
        <f t="shared" si="38"/>
        <v/>
      </c>
      <c r="BX50" t="str">
        <f t="shared" si="38"/>
        <v/>
      </c>
      <c r="BY50" t="str">
        <f t="shared" si="38"/>
        <v/>
      </c>
      <c r="BZ50" t="str">
        <f t="shared" si="38"/>
        <v/>
      </c>
      <c r="CA50" t="str">
        <f t="shared" si="38"/>
        <v/>
      </c>
      <c r="CB50" t="str">
        <f t="shared" si="38"/>
        <v/>
      </c>
      <c r="CC50" t="str">
        <f t="shared" si="38"/>
        <v/>
      </c>
      <c r="CD50" t="str">
        <f t="shared" si="38"/>
        <v/>
      </c>
      <c r="CE50" t="str">
        <f t="shared" si="38"/>
        <v/>
      </c>
      <c r="CF50" s="30">
        <f t="shared" ca="1" si="38"/>
        <v>0.31076676286225374</v>
      </c>
      <c r="CG50" t="str">
        <f t="shared" si="39"/>
        <v/>
      </c>
      <c r="CH50" t="str">
        <f t="shared" si="39"/>
        <v/>
      </c>
      <c r="CI50" t="str">
        <f t="shared" si="39"/>
        <v/>
      </c>
      <c r="CJ50" t="str">
        <f t="shared" si="39"/>
        <v/>
      </c>
      <c r="CK50" t="str">
        <f t="shared" si="39"/>
        <v/>
      </c>
      <c r="CL50" t="str">
        <f t="shared" si="39"/>
        <v/>
      </c>
      <c r="CM50" t="str">
        <f t="shared" si="39"/>
        <v/>
      </c>
      <c r="CN50" t="str">
        <f t="shared" si="39"/>
        <v/>
      </c>
      <c r="CO50" t="str">
        <f t="shared" si="39"/>
        <v/>
      </c>
      <c r="CP50" s="30">
        <f t="shared" ca="1" si="39"/>
        <v>2.7230152119903608E-2</v>
      </c>
      <c r="CV50" s="31" t="str">
        <f t="shared" si="29"/>
        <v/>
      </c>
      <c r="DE50" t="str">
        <f t="shared" si="49"/>
        <v/>
      </c>
      <c r="DU50" s="60" t="str">
        <f t="shared" si="50"/>
        <v/>
      </c>
      <c r="DV50">
        <f t="shared" si="32"/>
        <v>1.0909861680270809E-4</v>
      </c>
      <c r="DW50">
        <f t="shared" si="32"/>
        <v>2.6058055820930137E-5</v>
      </c>
      <c r="DX50" t="str">
        <f t="shared" si="32"/>
        <v/>
      </c>
      <c r="DY50" t="str">
        <f t="shared" si="32"/>
        <v/>
      </c>
      <c r="DZ50" t="str">
        <f t="shared" si="32"/>
        <v/>
      </c>
      <c r="EA50" t="str">
        <f t="shared" si="32"/>
        <v/>
      </c>
      <c r="EB50" t="str">
        <f t="shared" si="32"/>
        <v/>
      </c>
      <c r="EC50" t="str">
        <f t="shared" si="32"/>
        <v/>
      </c>
      <c r="ED50"/>
    </row>
    <row r="51" spans="1:164">
      <c r="A51" s="2"/>
      <c r="B51">
        <v>37</v>
      </c>
      <c r="C51">
        <f t="shared" si="0"/>
        <v>22.109375</v>
      </c>
      <c r="D51" s="26">
        <v>3.9407299999999998</v>
      </c>
      <c r="E51" s="26"/>
      <c r="F51">
        <f t="shared" si="47"/>
        <v>3.9406535738999997</v>
      </c>
      <c r="G51" t="str">
        <f t="shared" si="1"/>
        <v/>
      </c>
      <c r="H51" t="str">
        <f t="shared" si="2"/>
        <v/>
      </c>
      <c r="I51" t="str">
        <f t="shared" si="46"/>
        <v/>
      </c>
      <c r="J51" t="str">
        <f t="shared" si="34"/>
        <v/>
      </c>
      <c r="K51" t="str">
        <f t="shared" si="35"/>
        <v/>
      </c>
      <c r="L51">
        <f t="shared" si="6"/>
        <v>4.5096964864254865E-2</v>
      </c>
      <c r="M51">
        <f t="shared" si="7"/>
        <v>0.82815781331061233</v>
      </c>
      <c r="N51" s="12">
        <v>7.6426099999999997E-5</v>
      </c>
      <c r="P51">
        <v>6.3610567600000003</v>
      </c>
      <c r="R51">
        <v>8.3316099999999995</v>
      </c>
      <c r="T51">
        <v>3.6410999999999998</v>
      </c>
      <c r="AH51">
        <f t="shared" si="8"/>
        <v>7.6426099999999997E-5</v>
      </c>
      <c r="AI51">
        <f t="shared" si="9"/>
        <v>0</v>
      </c>
      <c r="AJ51">
        <f t="shared" si="10"/>
        <v>6.3609803339000006</v>
      </c>
      <c r="AK51">
        <f t="shared" si="11"/>
        <v>8.3315335738999998</v>
      </c>
      <c r="AL51">
        <f t="shared" si="12"/>
        <v>3.6410235738999996</v>
      </c>
      <c r="AM51">
        <f t="shared" si="13"/>
        <v>-7.6426099999999997E-5</v>
      </c>
      <c r="AN51">
        <f t="shared" si="14"/>
        <v>-7.6426099999999997E-5</v>
      </c>
      <c r="AO51">
        <f t="shared" si="15"/>
        <v>-7.6426099999999997E-5</v>
      </c>
      <c r="AP51">
        <f t="shared" si="16"/>
        <v>-7.6426099999999997E-5</v>
      </c>
      <c r="AQ51">
        <f t="shared" si="17"/>
        <v>-7.6426099999999997E-5</v>
      </c>
      <c r="AR51">
        <f t="shared" si="18"/>
        <v>-7.6426099999999997E-5</v>
      </c>
      <c r="AS51" t="str">
        <f t="shared" si="43"/>
        <v/>
      </c>
      <c r="AT51" t="str">
        <f t="shared" si="43"/>
        <v/>
      </c>
      <c r="AU51" t="str">
        <f t="shared" si="43"/>
        <v/>
      </c>
      <c r="AV51" t="str">
        <f t="shared" si="40"/>
        <v/>
      </c>
      <c r="AW51" t="str">
        <f t="shared" si="40"/>
        <v/>
      </c>
      <c r="AX51" t="str">
        <f t="shared" si="40"/>
        <v/>
      </c>
      <c r="AY51" t="str">
        <f t="shared" si="40"/>
        <v/>
      </c>
      <c r="AZ51" t="str">
        <f t="shared" si="40"/>
        <v/>
      </c>
      <c r="BA51" t="str">
        <f t="shared" si="40"/>
        <v/>
      </c>
      <c r="BB51" s="30">
        <f t="shared" si="48"/>
        <v>4.8201039180843992</v>
      </c>
      <c r="BC51" t="str">
        <f t="shared" si="44"/>
        <v/>
      </c>
      <c r="BD51" t="str">
        <f t="shared" si="44"/>
        <v/>
      </c>
      <c r="BE51" t="str">
        <f t="shared" si="44"/>
        <v/>
      </c>
      <c r="BF51" t="str">
        <f t="shared" si="41"/>
        <v/>
      </c>
      <c r="BG51" t="str">
        <f t="shared" si="41"/>
        <v/>
      </c>
      <c r="BH51" t="str">
        <f t="shared" si="41"/>
        <v/>
      </c>
      <c r="BI51" t="str">
        <f t="shared" si="41"/>
        <v/>
      </c>
      <c r="BJ51" t="str">
        <f t="shared" si="41"/>
        <v/>
      </c>
      <c r="BK51" t="str">
        <f t="shared" si="41"/>
        <v/>
      </c>
      <c r="BL51" s="30">
        <f t="shared" ca="1" si="28"/>
        <v>0.41219767826534109</v>
      </c>
      <c r="BM51" t="str">
        <f t="shared" si="45"/>
        <v/>
      </c>
      <c r="BN51" t="str">
        <f t="shared" si="45"/>
        <v/>
      </c>
      <c r="BO51" t="str">
        <f t="shared" si="45"/>
        <v/>
      </c>
      <c r="BP51" t="str">
        <f t="shared" si="42"/>
        <v/>
      </c>
      <c r="BQ51" t="str">
        <f t="shared" si="42"/>
        <v/>
      </c>
      <c r="BR51" t="str">
        <f t="shared" si="42"/>
        <v/>
      </c>
      <c r="BS51" t="str">
        <f t="shared" si="42"/>
        <v/>
      </c>
      <c r="BT51" t="str">
        <f t="shared" si="42"/>
        <v/>
      </c>
      <c r="BU51" t="str">
        <f t="shared" si="42"/>
        <v/>
      </c>
      <c r="BV51" s="30">
        <f t="shared" ca="1" si="22"/>
        <v>5.8616784678446929E-2</v>
      </c>
      <c r="BW51" t="str">
        <f t="shared" si="38"/>
        <v/>
      </c>
      <c r="BX51" t="str">
        <f t="shared" si="38"/>
        <v/>
      </c>
      <c r="BY51" t="str">
        <f t="shared" si="38"/>
        <v/>
      </c>
      <c r="BZ51" t="str">
        <f t="shared" si="38"/>
        <v/>
      </c>
      <c r="CA51" t="str">
        <f t="shared" si="38"/>
        <v/>
      </c>
      <c r="CB51" t="str">
        <f t="shared" si="38"/>
        <v/>
      </c>
      <c r="CC51" t="str">
        <f t="shared" si="38"/>
        <v/>
      </c>
      <c r="CD51" t="str">
        <f t="shared" si="38"/>
        <v/>
      </c>
      <c r="CE51" t="str">
        <f t="shared" si="38"/>
        <v/>
      </c>
      <c r="CF51" s="30">
        <f t="shared" ca="1" si="38"/>
        <v>0.28253899349409162</v>
      </c>
      <c r="CG51" t="str">
        <f t="shared" si="39"/>
        <v/>
      </c>
      <c r="CH51" t="str">
        <f t="shared" si="39"/>
        <v/>
      </c>
      <c r="CI51" t="str">
        <f t="shared" si="39"/>
        <v/>
      </c>
      <c r="CJ51" t="str">
        <f t="shared" si="39"/>
        <v/>
      </c>
      <c r="CK51" t="str">
        <f t="shared" si="39"/>
        <v/>
      </c>
      <c r="CL51" t="str">
        <f t="shared" si="39"/>
        <v/>
      </c>
      <c r="CM51" t="str">
        <f t="shared" si="39"/>
        <v/>
      </c>
      <c r="CN51" t="str">
        <f t="shared" si="39"/>
        <v/>
      </c>
      <c r="CO51" t="str">
        <f t="shared" si="39"/>
        <v/>
      </c>
      <c r="CP51" s="30">
        <f t="shared" ca="1" si="39"/>
        <v>2.4161702551835241E-2</v>
      </c>
      <c r="CV51" s="31" t="str">
        <f t="shared" si="29"/>
        <v/>
      </c>
      <c r="DE51" t="str">
        <f t="shared" si="49"/>
        <v/>
      </c>
      <c r="DU51" s="60" t="str">
        <f t="shared" si="50"/>
        <v/>
      </c>
      <c r="DV51">
        <f t="shared" si="32"/>
        <v>7.4538640285637088E-5</v>
      </c>
      <c r="DW51">
        <f t="shared" si="32"/>
        <v>2.2426223969227979E-5</v>
      </c>
      <c r="DX51" t="str">
        <f t="shared" si="32"/>
        <v/>
      </c>
      <c r="DY51" t="str">
        <f t="shared" si="32"/>
        <v/>
      </c>
      <c r="DZ51" t="str">
        <f t="shared" si="32"/>
        <v/>
      </c>
      <c r="EA51" t="str">
        <f t="shared" si="32"/>
        <v/>
      </c>
      <c r="EB51" t="str">
        <f t="shared" si="32"/>
        <v/>
      </c>
      <c r="EC51" t="str">
        <f t="shared" si="32"/>
        <v/>
      </c>
      <c r="ED51"/>
    </row>
    <row r="52" spans="1:164">
      <c r="A52" s="2"/>
      <c r="B52">
        <v>38</v>
      </c>
      <c r="C52">
        <f t="shared" si="0"/>
        <v>22.578125</v>
      </c>
      <c r="D52" s="26">
        <v>3.9240300000000001</v>
      </c>
      <c r="E52" s="26"/>
      <c r="F52">
        <f t="shared" si="47"/>
        <v>3.924161292</v>
      </c>
      <c r="G52" t="str">
        <f t="shared" si="1"/>
        <v/>
      </c>
      <c r="H52" t="str">
        <f t="shared" si="2"/>
        <v/>
      </c>
      <c r="I52" t="str">
        <f t="shared" si="46"/>
        <v/>
      </c>
      <c r="J52" t="str">
        <f t="shared" si="34"/>
        <v/>
      </c>
      <c r="K52" t="str">
        <f t="shared" si="35"/>
        <v/>
      </c>
      <c r="L52">
        <f t="shared" si="6"/>
        <v>4.5049356835162258E-2</v>
      </c>
      <c r="M52">
        <f t="shared" si="7"/>
        <v>0.8282002130113556</v>
      </c>
      <c r="N52" s="12">
        <v>-1.31292E-4</v>
      </c>
      <c r="P52">
        <v>6.3600694070000001</v>
      </c>
      <c r="R52">
        <v>8.3298100000000002</v>
      </c>
      <c r="T52">
        <v>3.6392600000000002</v>
      </c>
      <c r="AH52">
        <f t="shared" si="8"/>
        <v>-1.31292E-4</v>
      </c>
      <c r="AI52">
        <f t="shared" si="9"/>
        <v>0</v>
      </c>
      <c r="AJ52">
        <f t="shared" si="10"/>
        <v>6.360200699</v>
      </c>
      <c r="AK52">
        <f t="shared" si="11"/>
        <v>8.3299412920000009</v>
      </c>
      <c r="AL52">
        <f t="shared" si="12"/>
        <v>3.639391292</v>
      </c>
      <c r="AM52">
        <f t="shared" si="13"/>
        <v>1.31292E-4</v>
      </c>
      <c r="AN52">
        <f t="shared" si="14"/>
        <v>1.31292E-4</v>
      </c>
      <c r="AO52">
        <f t="shared" si="15"/>
        <v>1.31292E-4</v>
      </c>
      <c r="AP52">
        <f t="shared" si="16"/>
        <v>1.31292E-4</v>
      </c>
      <c r="AQ52">
        <f t="shared" si="17"/>
        <v>1.31292E-4</v>
      </c>
      <c r="AR52">
        <f t="shared" si="18"/>
        <v>1.31292E-4</v>
      </c>
      <c r="AS52" t="str">
        <f t="shared" si="43"/>
        <v/>
      </c>
      <c r="AT52" t="str">
        <f t="shared" si="43"/>
        <v/>
      </c>
      <c r="AU52" t="str">
        <f t="shared" si="43"/>
        <v/>
      </c>
      <c r="AV52" t="str">
        <f t="shared" si="40"/>
        <v/>
      </c>
      <c r="AW52" t="str">
        <f t="shared" si="40"/>
        <v/>
      </c>
      <c r="AX52" t="str">
        <f t="shared" si="40"/>
        <v/>
      </c>
      <c r="AY52" t="str">
        <f t="shared" si="40"/>
        <v/>
      </c>
      <c r="AZ52" t="str">
        <f t="shared" si="40"/>
        <v/>
      </c>
      <c r="BA52" t="str">
        <f t="shared" si="40"/>
        <v/>
      </c>
      <c r="BB52" s="30">
        <f t="shared" si="48"/>
        <v>4.9524250929712519</v>
      </c>
      <c r="BC52" t="str">
        <f t="shared" si="44"/>
        <v/>
      </c>
      <c r="BD52" t="str">
        <f t="shared" si="44"/>
        <v/>
      </c>
      <c r="BE52" t="str">
        <f t="shared" si="44"/>
        <v/>
      </c>
      <c r="BF52" t="str">
        <f t="shared" si="41"/>
        <v/>
      </c>
      <c r="BG52" t="str">
        <f t="shared" si="41"/>
        <v/>
      </c>
      <c r="BH52" t="str">
        <f t="shared" si="41"/>
        <v/>
      </c>
      <c r="BI52" t="str">
        <f t="shared" si="41"/>
        <v/>
      </c>
      <c r="BJ52" t="str">
        <f t="shared" si="41"/>
        <v/>
      </c>
      <c r="BK52" t="str">
        <f t="shared" si="41"/>
        <v/>
      </c>
      <c r="BL52" s="30">
        <f t="shared" ca="1" si="28"/>
        <v>0.41276762654898447</v>
      </c>
      <c r="BM52" t="str">
        <f t="shared" si="45"/>
        <v/>
      </c>
      <c r="BN52" t="str">
        <f t="shared" si="45"/>
        <v/>
      </c>
      <c r="BO52" t="str">
        <f t="shared" si="45"/>
        <v/>
      </c>
      <c r="BP52" t="str">
        <f t="shared" si="42"/>
        <v/>
      </c>
      <c r="BQ52" t="str">
        <f t="shared" si="42"/>
        <v/>
      </c>
      <c r="BR52" t="str">
        <f t="shared" si="42"/>
        <v/>
      </c>
      <c r="BS52" t="str">
        <f t="shared" si="42"/>
        <v/>
      </c>
      <c r="BT52" t="str">
        <f t="shared" si="42"/>
        <v/>
      </c>
      <c r="BU52" t="str">
        <f t="shared" si="42"/>
        <v/>
      </c>
      <c r="BV52" s="30">
        <f t="shared" ca="1" si="22"/>
        <v>4.9618025216807735E-2</v>
      </c>
      <c r="BW52" t="str">
        <f t="shared" si="38"/>
        <v/>
      </c>
      <c r="BX52" t="str">
        <f t="shared" si="38"/>
        <v/>
      </c>
      <c r="BY52" t="str">
        <f t="shared" si="38"/>
        <v/>
      </c>
      <c r="BZ52" t="str">
        <f t="shared" si="38"/>
        <v/>
      </c>
      <c r="CA52" t="str">
        <f t="shared" si="38"/>
        <v/>
      </c>
      <c r="CB52" t="str">
        <f t="shared" si="38"/>
        <v/>
      </c>
      <c r="CC52" t="str">
        <f t="shared" si="38"/>
        <v/>
      </c>
      <c r="CD52" t="str">
        <f t="shared" si="38"/>
        <v/>
      </c>
      <c r="CE52" t="str">
        <f t="shared" si="38"/>
        <v/>
      </c>
      <c r="CF52" s="30">
        <f t="shared" ca="1" si="38"/>
        <v>0.24572955314739897</v>
      </c>
      <c r="CG52" t="str">
        <f t="shared" si="39"/>
        <v/>
      </c>
      <c r="CH52" t="str">
        <f t="shared" si="39"/>
        <v/>
      </c>
      <c r="CI52" t="str">
        <f t="shared" si="39"/>
        <v/>
      </c>
      <c r="CJ52" t="str">
        <f t="shared" si="39"/>
        <v/>
      </c>
      <c r="CK52" t="str">
        <f t="shared" si="39"/>
        <v/>
      </c>
      <c r="CL52" t="str">
        <f t="shared" si="39"/>
        <v/>
      </c>
      <c r="CM52" t="str">
        <f t="shared" si="39"/>
        <v/>
      </c>
      <c r="CN52" t="str">
        <f t="shared" si="39"/>
        <v/>
      </c>
      <c r="CO52" t="str">
        <f t="shared" si="39"/>
        <v/>
      </c>
      <c r="CP52" s="30">
        <f t="shared" ca="1" si="39"/>
        <v>2.0480714502789391E-2</v>
      </c>
      <c r="CV52" s="31" t="str">
        <f t="shared" si="29"/>
        <v/>
      </c>
      <c r="DE52" t="str">
        <f t="shared" si="49"/>
        <v/>
      </c>
      <c r="DU52" s="60" t="str">
        <f t="shared" si="50"/>
        <v/>
      </c>
      <c r="DV52">
        <f t="shared" si="32"/>
        <v>3.5961140886917323E-5</v>
      </c>
      <c r="DW52">
        <f t="shared" si="32"/>
        <v>1.3395694275342162E-5</v>
      </c>
      <c r="DX52" t="str">
        <f t="shared" si="32"/>
        <v/>
      </c>
      <c r="DY52" t="str">
        <f t="shared" si="32"/>
        <v/>
      </c>
      <c r="DZ52" t="str">
        <f t="shared" si="32"/>
        <v/>
      </c>
      <c r="EA52" t="str">
        <f t="shared" si="32"/>
        <v/>
      </c>
      <c r="EB52" t="str">
        <f t="shared" si="32"/>
        <v/>
      </c>
      <c r="EC52" t="str">
        <f t="shared" si="32"/>
        <v/>
      </c>
      <c r="ED52"/>
    </row>
    <row r="53" spans="1:164" s="32" customFormat="1">
      <c r="A53"/>
      <c r="B53">
        <v>39</v>
      </c>
      <c r="C53">
        <f t="shared" si="0"/>
        <v>23.046875</v>
      </c>
      <c r="D53" s="26">
        <v>3.91554</v>
      </c>
      <c r="E53" s="26"/>
      <c r="F53">
        <f t="shared" si="47"/>
        <v>3.915239074</v>
      </c>
      <c r="G53" t="str">
        <f t="shared" si="1"/>
        <v/>
      </c>
      <c r="H53" t="str">
        <f>IF(B53&lt;$C$7,"",IF(B53&gt;$C$8,"",IF(SUM(BW53:CE53)&gt;0,(1/(SUM(BM53:BV53)))*SUM(BW53:CF53),"")))</f>
        <v/>
      </c>
      <c r="I53" t="str">
        <f>IF(B53&lt;$C$7,"",IF(B53&gt;$C$8,"",IF(SUM(BW53:CE53)&gt;0,(1/(SUM(BM53:BV53)))*SUM(CG53:CP53),"")))</f>
        <v/>
      </c>
      <c r="J53" t="str">
        <f>IF(B53&lt;$C$7,"",IF(B53&gt;$C$8,"",IF(SUM(BW53:CE53)&gt;0,(1/(SUM(BM53:BU53)))*SUM(BW53:CE53),"")))</f>
        <v/>
      </c>
      <c r="K53" t="str">
        <f>IF(B53&lt;$C$7,"",IF(B53&gt;$C$8,"",IF(SUM(BW53:CE53)&gt;0,(1/(SUM(BM53:BU53)))*SUM(CG53:CO53),"")))</f>
        <v/>
      </c>
      <c r="L53">
        <f t="shared" si="6"/>
        <v>4.5073818258079143E-2</v>
      </c>
      <c r="M53">
        <f t="shared" si="7"/>
        <v>0.82817842188784352</v>
      </c>
      <c r="N53" s="12">
        <v>3.0092600000000003E-4</v>
      </c>
      <c r="O53"/>
      <c r="P53">
        <v>6.3607279759999997</v>
      </c>
      <c r="Q53"/>
      <c r="R53">
        <v>8.3310399999999998</v>
      </c>
      <c r="S53"/>
      <c r="T53">
        <v>3.6406200000000002</v>
      </c>
      <c r="U53"/>
      <c r="V53"/>
      <c r="W53"/>
      <c r="X53"/>
      <c r="Y53"/>
      <c r="Z53"/>
      <c r="AA53"/>
      <c r="AB53"/>
      <c r="AC53"/>
      <c r="AD53"/>
      <c r="AE53"/>
      <c r="AF53"/>
      <c r="AG53"/>
      <c r="AH53" s="12">
        <f t="shared" si="8"/>
        <v>3.0092600000000003E-4</v>
      </c>
      <c r="AI53" s="12">
        <f t="shared" si="9"/>
        <v>0</v>
      </c>
      <c r="AJ53">
        <f t="shared" si="10"/>
        <v>6.3604270499999993</v>
      </c>
      <c r="AK53">
        <f t="shared" si="11"/>
        <v>8.3307390740000002</v>
      </c>
      <c r="AL53">
        <f t="shared" si="12"/>
        <v>3.6403190740000002</v>
      </c>
      <c r="AM53">
        <f t="shared" si="13"/>
        <v>-3.0092600000000003E-4</v>
      </c>
      <c r="AN53">
        <f t="shared" si="14"/>
        <v>-3.0092600000000003E-4</v>
      </c>
      <c r="AO53">
        <f t="shared" si="15"/>
        <v>-3.0092600000000003E-4</v>
      </c>
      <c r="AP53">
        <f t="shared" si="16"/>
        <v>-3.0092600000000003E-4</v>
      </c>
      <c r="AQ53">
        <f t="shared" si="17"/>
        <v>-3.0092600000000003E-4</v>
      </c>
      <c r="AR53">
        <f t="shared" si="18"/>
        <v>-3.0092600000000003E-4</v>
      </c>
      <c r="AS53" t="str">
        <f t="shared" si="43"/>
        <v/>
      </c>
      <c r="AT53" t="str">
        <f t="shared" si="43"/>
        <v/>
      </c>
      <c r="AU53" t="str">
        <f t="shared" si="43"/>
        <v/>
      </c>
      <c r="AV53" t="str">
        <f t="shared" si="40"/>
        <v/>
      </c>
      <c r="AW53" t="str">
        <f t="shared" si="40"/>
        <v/>
      </c>
      <c r="AX53" t="str">
        <f t="shared" si="40"/>
        <v/>
      </c>
      <c r="AY53" t="str">
        <f t="shared" si="40"/>
        <v/>
      </c>
      <c r="AZ53" t="str">
        <f t="shared" si="40"/>
        <v/>
      </c>
      <c r="BA53" t="str">
        <f t="shared" si="40"/>
        <v/>
      </c>
      <c r="BB53" s="30">
        <f t="shared" si="48"/>
        <v>5.0352020501848109</v>
      </c>
      <c r="BC53" t="str">
        <f t="shared" si="44"/>
        <v/>
      </c>
      <c r="BD53" t="str">
        <f t="shared" si="44"/>
        <v/>
      </c>
      <c r="BE53" t="str">
        <f t="shared" si="44"/>
        <v/>
      </c>
      <c r="BF53" t="str">
        <f t="shared" si="41"/>
        <v/>
      </c>
      <c r="BG53" t="str">
        <f t="shared" si="41"/>
        <v/>
      </c>
      <c r="BH53" t="str">
        <f t="shared" si="41"/>
        <v/>
      </c>
      <c r="BI53" t="str">
        <f t="shared" si="41"/>
        <v/>
      </c>
      <c r="BJ53" t="str">
        <f t="shared" si="41"/>
        <v/>
      </c>
      <c r="BK53" t="str">
        <f t="shared" si="41"/>
        <v/>
      </c>
      <c r="BL53" s="30">
        <f t="shared" ca="1" si="28"/>
        <v>0.4133254976715422</v>
      </c>
      <c r="BM53" t="str">
        <f t="shared" si="45"/>
        <v/>
      </c>
      <c r="BN53" t="str">
        <f t="shared" si="45"/>
        <v/>
      </c>
      <c r="BO53" t="str">
        <f t="shared" si="45"/>
        <v/>
      </c>
      <c r="BP53" t="str">
        <f t="shared" si="42"/>
        <v/>
      </c>
      <c r="BQ53" t="str">
        <f t="shared" si="42"/>
        <v/>
      </c>
      <c r="BR53" t="str">
        <f t="shared" si="42"/>
        <v/>
      </c>
      <c r="BS53" t="str">
        <f t="shared" si="42"/>
        <v/>
      </c>
      <c r="BT53" t="str">
        <f t="shared" si="42"/>
        <v/>
      </c>
      <c r="BU53" t="str">
        <f t="shared" si="42"/>
        <v/>
      </c>
      <c r="BV53" s="30">
        <f t="shared" ca="1" si="22"/>
        <v>4.4017081958913788E-2</v>
      </c>
      <c r="BW53" t="str">
        <f t="shared" si="38"/>
        <v/>
      </c>
      <c r="BX53" t="str">
        <f t="shared" si="38"/>
        <v/>
      </c>
      <c r="BY53" t="str">
        <f t="shared" si="38"/>
        <v/>
      </c>
      <c r="BZ53" t="str">
        <f t="shared" si="38"/>
        <v/>
      </c>
      <c r="CA53" t="str">
        <f t="shared" si="38"/>
        <v/>
      </c>
      <c r="CB53" t="str">
        <f t="shared" si="38"/>
        <v/>
      </c>
      <c r="CC53" t="str">
        <f t="shared" si="38"/>
        <v/>
      </c>
      <c r="CD53" t="str">
        <f t="shared" si="38"/>
        <v/>
      </c>
      <c r="CE53" t="str">
        <f t="shared" si="38"/>
        <v/>
      </c>
      <c r="CF53" s="30">
        <f t="shared" ca="1" si="38"/>
        <v>0.22163490132267555</v>
      </c>
      <c r="CG53" t="str">
        <f t="shared" si="39"/>
        <v/>
      </c>
      <c r="CH53" t="str">
        <f t="shared" si="39"/>
        <v/>
      </c>
      <c r="CI53" t="str">
        <f t="shared" si="39"/>
        <v/>
      </c>
      <c r="CJ53" t="str">
        <f t="shared" si="39"/>
        <v/>
      </c>
      <c r="CK53" t="str">
        <f t="shared" si="39"/>
        <v/>
      </c>
      <c r="CL53" t="str">
        <f t="shared" si="39"/>
        <v/>
      </c>
      <c r="CM53" t="str">
        <f t="shared" si="39"/>
        <v/>
      </c>
      <c r="CN53" t="str">
        <f t="shared" si="39"/>
        <v/>
      </c>
      <c r="CO53" t="str">
        <f t="shared" si="39"/>
        <v/>
      </c>
      <c r="CP53" s="30">
        <f t="shared" ca="1" si="39"/>
        <v>1.8193382306717104E-2</v>
      </c>
      <c r="CQ53"/>
      <c r="CR53"/>
      <c r="CS53"/>
      <c r="CT53"/>
      <c r="CU53"/>
      <c r="CV53" s="31" t="str">
        <f t="shared" si="29"/>
        <v/>
      </c>
      <c r="CW53" s="31"/>
      <c r="CX53" s="31"/>
      <c r="CY53"/>
      <c r="CZ53"/>
      <c r="DA53"/>
      <c r="DB53"/>
      <c r="DC53"/>
      <c r="DD53"/>
      <c r="DE53" t="str">
        <f t="shared" si="49"/>
        <v/>
      </c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 s="60" t="str">
        <f t="shared" si="50"/>
        <v/>
      </c>
      <c r="DV53">
        <f t="shared" si="32"/>
        <v>5.5289649629813443E-5</v>
      </c>
      <c r="DW53">
        <f t="shared" si="32"/>
        <v>1.8528608449331655E-5</v>
      </c>
      <c r="DX53" t="str">
        <f t="shared" si="32"/>
        <v/>
      </c>
      <c r="DY53" t="str">
        <f t="shared" si="32"/>
        <v/>
      </c>
      <c r="DZ53" t="str">
        <f t="shared" si="32"/>
        <v/>
      </c>
      <c r="EA53" t="str">
        <f t="shared" si="32"/>
        <v/>
      </c>
      <c r="EB53" t="str">
        <f t="shared" si="32"/>
        <v/>
      </c>
      <c r="EC53" t="str">
        <f t="shared" si="32"/>
        <v/>
      </c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</row>
    <row r="54" spans="1:164" s="32" customFormat="1">
      <c r="A54"/>
      <c r="B54">
        <v>40</v>
      </c>
      <c r="C54">
        <f t="shared" si="0"/>
        <v>23.515625</v>
      </c>
      <c r="D54" s="26">
        <v>3.9051300000000002</v>
      </c>
      <c r="E54" s="26"/>
      <c r="F54">
        <f t="shared" si="47"/>
        <v>3.904430831</v>
      </c>
      <c r="G54" t="str">
        <f t="shared" si="1"/>
        <v/>
      </c>
      <c r="H54" t="str">
        <f>IF(B54&lt;$C$7,"",IF(B54&gt;$C$8,"",IF(SUM(BW54:CE54)&gt;0,(1/(SUM(BM54:BV54)))*SUM(BW54:CF54),"")))</f>
        <v/>
      </c>
      <c r="I54" t="str">
        <f t="shared" ref="I54:I78" si="51">IF(B54&lt;$C$7,"",IF(B54&gt;$C$8,"",IF(SUM(BW54:CE54)&gt;0,(1/(SUM(BM54:BV54)))*SUM(CG54:CP54),"")))</f>
        <v/>
      </c>
      <c r="J54" t="str">
        <f t="shared" ref="J54:J62" si="52">IF(B54&lt;$C$7,"",IF(B54&gt;$C$8,"",IF(SUM(BW54:CE54)&gt;0,(1/(SUM(BM54:BU54)))*SUM(BW54:CE54),"")))</f>
        <v/>
      </c>
      <c r="K54" t="str">
        <f t="shared" ref="K54:K78" si="53">IF(B54&lt;$C$7,"",IF(B54&gt;$C$8,"",IF(SUM(BW54:CE54)&gt;0,(1/(SUM(BM54:BU54)))*SUM(CG54:CO54),"")))</f>
        <v/>
      </c>
      <c r="L54">
        <f t="shared" si="6"/>
        <v>4.5008137309505293E-2</v>
      </c>
      <c r="M54">
        <f t="shared" si="7"/>
        <v>0.82823696055931906</v>
      </c>
      <c r="N54" s="12">
        <v>6.9916900000000003E-4</v>
      </c>
      <c r="O54"/>
      <c r="P54">
        <v>6.360077338</v>
      </c>
      <c r="Q54"/>
      <c r="R54">
        <v>8.3268599999999999</v>
      </c>
      <c r="S54"/>
      <c r="T54">
        <v>3.6391399999999998</v>
      </c>
      <c r="U54"/>
      <c r="V54"/>
      <c r="W54"/>
      <c r="X54"/>
      <c r="Y54"/>
      <c r="Z54"/>
      <c r="AA54"/>
      <c r="AB54"/>
      <c r="AC54"/>
      <c r="AD54"/>
      <c r="AE54"/>
      <c r="AF54"/>
      <c r="AG54"/>
      <c r="AH54" s="12">
        <f t="shared" si="8"/>
        <v>6.9916900000000003E-4</v>
      </c>
      <c r="AI54" s="12">
        <f t="shared" si="9"/>
        <v>0</v>
      </c>
      <c r="AJ54">
        <f t="shared" si="10"/>
        <v>6.3593781690000002</v>
      </c>
      <c r="AK54">
        <f t="shared" si="11"/>
        <v>8.3261608309999993</v>
      </c>
      <c r="AL54">
        <f t="shared" si="12"/>
        <v>3.6384408309999996</v>
      </c>
      <c r="AM54">
        <f t="shared" si="13"/>
        <v>-6.9916900000000003E-4</v>
      </c>
      <c r="AN54">
        <f t="shared" si="14"/>
        <v>-6.9916900000000003E-4</v>
      </c>
      <c r="AO54">
        <f t="shared" si="15"/>
        <v>-6.9916900000000003E-4</v>
      </c>
      <c r="AP54">
        <f t="shared" si="16"/>
        <v>-6.9916900000000003E-4</v>
      </c>
      <c r="AQ54">
        <f t="shared" si="17"/>
        <v>-6.9916900000000003E-4</v>
      </c>
      <c r="AR54">
        <f t="shared" si="18"/>
        <v>-6.9916900000000003E-4</v>
      </c>
      <c r="AS54" t="str">
        <f t="shared" si="43"/>
        <v/>
      </c>
      <c r="AT54" t="str">
        <f t="shared" si="43"/>
        <v/>
      </c>
      <c r="AU54" t="str">
        <f t="shared" si="43"/>
        <v/>
      </c>
      <c r="AV54" t="str">
        <f t="shared" si="40"/>
        <v/>
      </c>
      <c r="AW54" t="str">
        <f t="shared" si="40"/>
        <v/>
      </c>
      <c r="AX54" t="str">
        <f t="shared" si="40"/>
        <v/>
      </c>
      <c r="AY54" t="str">
        <f t="shared" si="40"/>
        <v/>
      </c>
      <c r="AZ54" t="str">
        <f t="shared" si="40"/>
        <v/>
      </c>
      <c r="BA54" t="str">
        <f t="shared" si="40"/>
        <v/>
      </c>
      <c r="BB54" s="30">
        <f t="shared" si="48"/>
        <v>5.1519191770235011</v>
      </c>
      <c r="BC54" t="str">
        <f t="shared" si="44"/>
        <v/>
      </c>
      <c r="BD54" t="str">
        <f t="shared" si="44"/>
        <v/>
      </c>
      <c r="BE54" t="str">
        <f t="shared" si="44"/>
        <v/>
      </c>
      <c r="BF54" t="str">
        <f t="shared" si="41"/>
        <v/>
      </c>
      <c r="BG54" t="str">
        <f t="shared" si="41"/>
        <v/>
      </c>
      <c r="BH54" t="str">
        <f t="shared" si="41"/>
        <v/>
      </c>
      <c r="BI54" t="str">
        <f t="shared" si="41"/>
        <v/>
      </c>
      <c r="BJ54" t="str">
        <f t="shared" si="41"/>
        <v/>
      </c>
      <c r="BK54" t="str">
        <f t="shared" si="41"/>
        <v/>
      </c>
      <c r="BL54" s="30">
        <f t="shared" ca="1" si="28"/>
        <v>0.41453252354564568</v>
      </c>
      <c r="BM54" t="str">
        <f t="shared" si="45"/>
        <v/>
      </c>
      <c r="BN54" t="str">
        <f t="shared" si="45"/>
        <v/>
      </c>
      <c r="BO54" t="str">
        <f t="shared" si="45"/>
        <v/>
      </c>
      <c r="BP54" t="str">
        <f t="shared" si="42"/>
        <v/>
      </c>
      <c r="BQ54" t="str">
        <f t="shared" si="42"/>
        <v/>
      </c>
      <c r="BR54" t="str">
        <f t="shared" si="42"/>
        <v/>
      </c>
      <c r="BS54" t="str">
        <f t="shared" si="42"/>
        <v/>
      </c>
      <c r="BT54" t="str">
        <f t="shared" si="42"/>
        <v/>
      </c>
      <c r="BU54" t="str">
        <f t="shared" si="42"/>
        <v/>
      </c>
      <c r="BV54" s="30">
        <f t="shared" ca="1" si="22"/>
        <v>3.6543136703636792E-2</v>
      </c>
      <c r="BW54" t="str">
        <f t="shared" si="38"/>
        <v/>
      </c>
      <c r="BX54" t="str">
        <f t="shared" si="38"/>
        <v/>
      </c>
      <c r="BY54" t="str">
        <f t="shared" si="38"/>
        <v/>
      </c>
      <c r="BZ54" t="str">
        <f t="shared" si="38"/>
        <v/>
      </c>
      <c r="CA54" t="str">
        <f t="shared" si="38"/>
        <v/>
      </c>
      <c r="CB54" t="str">
        <f t="shared" si="38"/>
        <v/>
      </c>
      <c r="CC54" t="str">
        <f t="shared" si="38"/>
        <v/>
      </c>
      <c r="CD54" t="str">
        <f t="shared" si="38"/>
        <v/>
      </c>
      <c r="CE54" t="str">
        <f t="shared" si="38"/>
        <v/>
      </c>
      <c r="CF54" s="30">
        <f t="shared" ca="1" si="38"/>
        <v>0.18826728677205776</v>
      </c>
      <c r="CG54" t="str">
        <f t="shared" si="39"/>
        <v/>
      </c>
      <c r="CH54" t="str">
        <f t="shared" si="39"/>
        <v/>
      </c>
      <c r="CI54" t="str">
        <f t="shared" si="39"/>
        <v/>
      </c>
      <c r="CJ54" t="str">
        <f t="shared" si="39"/>
        <v/>
      </c>
      <c r="CK54" t="str">
        <f t="shared" si="39"/>
        <v/>
      </c>
      <c r="CL54" t="str">
        <f t="shared" si="39"/>
        <v/>
      </c>
      <c r="CM54" t="str">
        <f t="shared" si="39"/>
        <v/>
      </c>
      <c r="CN54" t="str">
        <f t="shared" si="39"/>
        <v/>
      </c>
      <c r="CO54" t="str">
        <f t="shared" si="39"/>
        <v/>
      </c>
      <c r="CP54" s="30">
        <f t="shared" ca="1" si="39"/>
        <v>1.5148318676032068E-2</v>
      </c>
      <c r="CQ54"/>
      <c r="CR54"/>
      <c r="CS54"/>
      <c r="CT54"/>
      <c r="CU54"/>
      <c r="CV54" s="31" t="str">
        <f t="shared" si="29"/>
        <v/>
      </c>
      <c r="CW54" s="31"/>
      <c r="CX54" s="31"/>
      <c r="CY54"/>
      <c r="CZ54"/>
      <c r="DA54"/>
      <c r="DB54"/>
      <c r="DC54"/>
      <c r="DD54"/>
      <c r="DE54" t="str">
        <f t="shared" si="49"/>
        <v/>
      </c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 s="60" t="str">
        <f t="shared" si="50"/>
        <v/>
      </c>
      <c r="DV54" t="str">
        <f t="shared" si="32"/>
        <v/>
      </c>
      <c r="DW54">
        <f t="shared" si="32"/>
        <v>8.1373095052936122E-6</v>
      </c>
      <c r="DX54" t="str">
        <f t="shared" si="32"/>
        <v/>
      </c>
      <c r="DY54" t="str">
        <f t="shared" si="32"/>
        <v/>
      </c>
      <c r="DZ54" t="str">
        <f t="shared" si="32"/>
        <v/>
      </c>
      <c r="EA54" t="str">
        <f t="shared" si="32"/>
        <v/>
      </c>
      <c r="EB54" t="str">
        <f t="shared" si="32"/>
        <v/>
      </c>
      <c r="EC54" t="str">
        <f t="shared" si="32"/>
        <v/>
      </c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</row>
    <row r="55" spans="1:164" s="32" customFormat="1">
      <c r="A55"/>
      <c r="B55">
        <v>41</v>
      </c>
      <c r="C55">
        <f t="shared" si="0"/>
        <v>23.984375</v>
      </c>
      <c r="D55" s="26">
        <v>3.8988</v>
      </c>
      <c r="E55" s="26"/>
      <c r="F55">
        <f t="shared" si="47"/>
        <v>3.8985772230000002</v>
      </c>
      <c r="G55" t="str">
        <f t="shared" si="1"/>
        <v/>
      </c>
      <c r="H55" t="str">
        <f t="shared" ref="H55:H62" si="54">IF(B55&lt;$C$7,"",IF(B55&gt;$C$8,"",IF(SUM(BW55:CE55)&gt;0,(1/(SUM(BM55:BV55)))*SUM(BW55:CF55),"")))</f>
        <v/>
      </c>
      <c r="I55" t="str">
        <f t="shared" si="51"/>
        <v/>
      </c>
      <c r="J55" t="str">
        <f t="shared" si="52"/>
        <v/>
      </c>
      <c r="K55" t="str">
        <f t="shared" si="53"/>
        <v/>
      </c>
      <c r="L55">
        <f t="shared" si="6"/>
        <v>4.5064798726626942E-2</v>
      </c>
      <c r="M55">
        <f t="shared" si="7"/>
        <v>0.82818645539009306</v>
      </c>
      <c r="N55" s="12">
        <v>2.2277700000000001E-4</v>
      </c>
      <c r="O55"/>
      <c r="P55">
        <v>6.36050206</v>
      </c>
      <c r="Q55"/>
      <c r="R55">
        <v>8.3308800000000005</v>
      </c>
      <c r="S55"/>
      <c r="T55">
        <v>3.6392699999999998</v>
      </c>
      <c r="U55"/>
      <c r="V55"/>
      <c r="W55"/>
      <c r="X55"/>
      <c r="Y55"/>
      <c r="Z55"/>
      <c r="AA55"/>
      <c r="AB55"/>
      <c r="AC55"/>
      <c r="AD55"/>
      <c r="AE55"/>
      <c r="AF55"/>
      <c r="AG55"/>
      <c r="AH55" s="12">
        <f t="shared" si="8"/>
        <v>2.2277700000000001E-4</v>
      </c>
      <c r="AI55" s="12">
        <f t="shared" si="9"/>
        <v>0</v>
      </c>
      <c r="AJ55">
        <f t="shared" si="10"/>
        <v>6.3602792829999997</v>
      </c>
      <c r="AK55">
        <f t="shared" si="11"/>
        <v>8.3306572230000011</v>
      </c>
      <c r="AL55">
        <f t="shared" si="12"/>
        <v>3.6390472229999999</v>
      </c>
      <c r="AM55">
        <f t="shared" si="13"/>
        <v>-2.2277700000000001E-4</v>
      </c>
      <c r="AN55">
        <f t="shared" si="14"/>
        <v>-2.2277700000000001E-4</v>
      </c>
      <c r="AO55">
        <f t="shared" si="15"/>
        <v>-2.2277700000000001E-4</v>
      </c>
      <c r="AP55">
        <f t="shared" si="16"/>
        <v>-2.2277700000000001E-4</v>
      </c>
      <c r="AQ55">
        <f t="shared" si="17"/>
        <v>-2.2277700000000001E-4</v>
      </c>
      <c r="AR55">
        <f t="shared" si="18"/>
        <v>-2.2277700000000001E-4</v>
      </c>
      <c r="AS55" t="str">
        <f t="shared" si="43"/>
        <v/>
      </c>
      <c r="AT55" t="str">
        <f t="shared" si="43"/>
        <v/>
      </c>
      <c r="AU55" t="str">
        <f t="shared" si="43"/>
        <v/>
      </c>
      <c r="AV55" t="str">
        <f t="shared" si="40"/>
        <v/>
      </c>
      <c r="AW55" t="str">
        <f t="shared" si="40"/>
        <v/>
      </c>
      <c r="AX55" t="str">
        <f t="shared" si="40"/>
        <v/>
      </c>
      <c r="AY55" t="str">
        <f t="shared" si="40"/>
        <v/>
      </c>
      <c r="AZ55" t="str">
        <f t="shared" si="40"/>
        <v/>
      </c>
      <c r="BA55" t="str">
        <f t="shared" si="40"/>
        <v/>
      </c>
      <c r="BB55" s="30">
        <f t="shared" si="48"/>
        <v>5.225935826280538</v>
      </c>
      <c r="BC55" t="str">
        <f t="shared" si="44"/>
        <v/>
      </c>
      <c r="BD55" t="str">
        <f t="shared" si="44"/>
        <v/>
      </c>
      <c r="BE55" t="str">
        <f t="shared" si="44"/>
        <v/>
      </c>
      <c r="BF55" t="str">
        <f t="shared" si="41"/>
        <v/>
      </c>
      <c r="BG55" t="str">
        <f t="shared" si="41"/>
        <v/>
      </c>
      <c r="BH55" t="str">
        <f t="shared" si="41"/>
        <v/>
      </c>
      <c r="BI55" t="str">
        <f t="shared" si="41"/>
        <v/>
      </c>
      <c r="BJ55" t="str">
        <f t="shared" si="41"/>
        <v/>
      </c>
      <c r="BK55" t="str">
        <f t="shared" si="41"/>
        <v/>
      </c>
      <c r="BL55" s="30">
        <f t="shared" ca="1" si="28"/>
        <v>0.41567664035124585</v>
      </c>
      <c r="BM55" t="str">
        <f t="shared" si="45"/>
        <v/>
      </c>
      <c r="BN55" t="str">
        <f t="shared" si="45"/>
        <v/>
      </c>
      <c r="BO55" t="str">
        <f t="shared" si="45"/>
        <v/>
      </c>
      <c r="BP55" t="str">
        <f t="shared" si="42"/>
        <v/>
      </c>
      <c r="BQ55" t="str">
        <f t="shared" si="42"/>
        <v/>
      </c>
      <c r="BR55" t="str">
        <f t="shared" si="42"/>
        <v/>
      </c>
      <c r="BS55" t="str">
        <f t="shared" si="42"/>
        <v/>
      </c>
      <c r="BT55" t="str">
        <f t="shared" si="42"/>
        <v/>
      </c>
      <c r="BU55" t="str">
        <f t="shared" si="42"/>
        <v/>
      </c>
      <c r="BV55" s="30">
        <f t="shared" ca="1" si="22"/>
        <v>3.2180203117997803E-2</v>
      </c>
      <c r="BW55" t="str">
        <f t="shared" si="38"/>
        <v/>
      </c>
      <c r="BX55" t="str">
        <f t="shared" si="38"/>
        <v/>
      </c>
      <c r="BY55" t="str">
        <f t="shared" si="38"/>
        <v/>
      </c>
      <c r="BZ55" t="str">
        <f t="shared" si="38"/>
        <v/>
      </c>
      <c r="CA55" t="str">
        <f t="shared" si="38"/>
        <v/>
      </c>
      <c r="CB55" t="str">
        <f t="shared" si="38"/>
        <v/>
      </c>
      <c r="CC55" t="str">
        <f t="shared" si="38"/>
        <v/>
      </c>
      <c r="CD55" t="str">
        <f t="shared" si="38"/>
        <v/>
      </c>
      <c r="CE55" t="str">
        <f t="shared" si="38"/>
        <v/>
      </c>
      <c r="CF55" s="30">
        <f t="shared" ca="1" si="38"/>
        <v>0.1681716763713294</v>
      </c>
      <c r="CG55" t="str">
        <f t="shared" si="39"/>
        <v/>
      </c>
      <c r="CH55" t="str">
        <f t="shared" si="39"/>
        <v/>
      </c>
      <c r="CI55" t="str">
        <f t="shared" si="39"/>
        <v/>
      </c>
      <c r="CJ55" t="str">
        <f t="shared" si="39"/>
        <v/>
      </c>
      <c r="CK55" t="str">
        <f t="shared" si="39"/>
        <v/>
      </c>
      <c r="CL55" t="str">
        <f t="shared" si="39"/>
        <v/>
      </c>
      <c r="CM55" t="str">
        <f t="shared" si="39"/>
        <v/>
      </c>
      <c r="CN55" t="str">
        <f t="shared" si="39"/>
        <v/>
      </c>
      <c r="CO55" t="str">
        <f t="shared" si="39"/>
        <v/>
      </c>
      <c r="CP55" s="30">
        <f t="shared" ca="1" si="39"/>
        <v>1.3376558717910013E-2</v>
      </c>
      <c r="CQ55"/>
      <c r="CR55"/>
      <c r="CS55"/>
      <c r="CT55"/>
      <c r="CU55"/>
      <c r="CV55" s="31" t="str">
        <f t="shared" si="29"/>
        <v/>
      </c>
      <c r="CW55" s="31"/>
      <c r="CX55" s="31"/>
      <c r="CY55"/>
      <c r="CZ55"/>
      <c r="DA55"/>
      <c r="DB55"/>
      <c r="DC55"/>
      <c r="DD55"/>
      <c r="DE55" t="str">
        <f t="shared" si="49"/>
        <v/>
      </c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 s="60" t="str">
        <f t="shared" si="50"/>
        <v/>
      </c>
      <c r="DV55">
        <f t="shared" si="32"/>
        <v>5.3306579356105443E-5</v>
      </c>
      <c r="DW55">
        <f t="shared" si="32"/>
        <v>1.1492147270840797E-5</v>
      </c>
      <c r="DX55" t="str">
        <f t="shared" si="32"/>
        <v/>
      </c>
      <c r="DY55" t="str">
        <f t="shared" si="32"/>
        <v/>
      </c>
      <c r="DZ55" t="str">
        <f t="shared" si="32"/>
        <v/>
      </c>
      <c r="EA55" t="str">
        <f t="shared" si="32"/>
        <v/>
      </c>
      <c r="EB55" t="str">
        <f t="shared" si="32"/>
        <v/>
      </c>
      <c r="EC55" t="str">
        <f t="shared" si="32"/>
        <v/>
      </c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</row>
    <row r="56" spans="1:164" s="32" customFormat="1">
      <c r="A56"/>
      <c r="B56">
        <v>42</v>
      </c>
      <c r="C56">
        <f t="shared" si="0"/>
        <v>24.453125</v>
      </c>
      <c r="D56" s="26">
        <v>3.8922699999999999</v>
      </c>
      <c r="E56" s="26"/>
      <c r="F56">
        <f t="shared" si="47"/>
        <v>3.8909226100000001</v>
      </c>
      <c r="G56" t="str">
        <f t="shared" si="1"/>
        <v/>
      </c>
      <c r="H56" t="str">
        <f t="shared" si="54"/>
        <v/>
      </c>
      <c r="I56" t="str">
        <f t="shared" si="51"/>
        <v/>
      </c>
      <c r="J56" t="str">
        <f t="shared" si="52"/>
        <v/>
      </c>
      <c r="K56" t="str">
        <f t="shared" si="53"/>
        <v/>
      </c>
      <c r="L56">
        <f t="shared" si="6"/>
        <v>4.5002670019152674E-2</v>
      </c>
      <c r="M56">
        <f t="shared" si="7"/>
        <v>0.82824183730792089</v>
      </c>
      <c r="N56">
        <v>1.34739E-3</v>
      </c>
      <c r="O56"/>
      <c r="P56">
        <v>6.3586201469999999</v>
      </c>
      <c r="Q56"/>
      <c r="R56">
        <v>8.3286899999999999</v>
      </c>
      <c r="S56"/>
      <c r="T56">
        <v>3.6387999999999998</v>
      </c>
      <c r="U56"/>
      <c r="V56"/>
      <c r="W56"/>
      <c r="X56"/>
      <c r="Y56"/>
      <c r="Z56"/>
      <c r="AA56"/>
      <c r="AB56"/>
      <c r="AC56"/>
      <c r="AD56"/>
      <c r="AE56"/>
      <c r="AF56"/>
      <c r="AG56"/>
      <c r="AH56" s="12">
        <f t="shared" si="8"/>
        <v>1.34739E-3</v>
      </c>
      <c r="AI56" s="12">
        <f t="shared" si="9"/>
        <v>0</v>
      </c>
      <c r="AJ56">
        <f t="shared" si="10"/>
        <v>6.3572727569999996</v>
      </c>
      <c r="AK56">
        <f t="shared" si="11"/>
        <v>8.3273426100000005</v>
      </c>
      <c r="AL56">
        <f t="shared" si="12"/>
        <v>3.63745261</v>
      </c>
      <c r="AM56">
        <f t="shared" si="13"/>
        <v>-1.34739E-3</v>
      </c>
      <c r="AN56">
        <f t="shared" si="14"/>
        <v>-1.34739E-3</v>
      </c>
      <c r="AO56">
        <f t="shared" si="15"/>
        <v>-1.34739E-3</v>
      </c>
      <c r="AP56">
        <f t="shared" si="16"/>
        <v>-1.34739E-3</v>
      </c>
      <c r="AQ56">
        <f t="shared" si="17"/>
        <v>-1.34739E-3</v>
      </c>
      <c r="AR56">
        <f t="shared" si="18"/>
        <v>-1.34739E-3</v>
      </c>
      <c r="AS56" t="str">
        <f t="shared" si="43"/>
        <v/>
      </c>
      <c r="AT56" t="str">
        <f t="shared" si="43"/>
        <v/>
      </c>
      <c r="AU56" t="str">
        <f t="shared" si="43"/>
        <v/>
      </c>
      <c r="AV56" t="str">
        <f t="shared" si="40"/>
        <v/>
      </c>
      <c r="AW56" t="str">
        <f t="shared" si="40"/>
        <v/>
      </c>
      <c r="AX56" t="str">
        <f t="shared" si="40"/>
        <v/>
      </c>
      <c r="AY56" t="str">
        <f t="shared" si="40"/>
        <v/>
      </c>
      <c r="AZ56" t="str">
        <f t="shared" si="40"/>
        <v/>
      </c>
      <c r="BA56" t="str">
        <f t="shared" si="40"/>
        <v/>
      </c>
      <c r="BB56" s="30">
        <f t="shared" si="48"/>
        <v>5.3402530242331476</v>
      </c>
      <c r="BC56" t="str">
        <f t="shared" si="44"/>
        <v/>
      </c>
      <c r="BD56" t="str">
        <f t="shared" si="44"/>
        <v/>
      </c>
      <c r="BE56" t="str">
        <f t="shared" si="44"/>
        <v/>
      </c>
      <c r="BF56" t="str">
        <f t="shared" si="41"/>
        <v/>
      </c>
      <c r="BG56" t="str">
        <f t="shared" si="41"/>
        <v/>
      </c>
      <c r="BH56" t="str">
        <f t="shared" si="41"/>
        <v/>
      </c>
      <c r="BI56" t="str">
        <f t="shared" si="41"/>
        <v/>
      </c>
      <c r="BJ56" t="str">
        <f t="shared" si="41"/>
        <v/>
      </c>
      <c r="BK56" t="str">
        <f t="shared" si="41"/>
        <v/>
      </c>
      <c r="BL56" s="30">
        <f t="shared" ca="1" si="28"/>
        <v>0.41834002299121148</v>
      </c>
      <c r="BM56" t="str">
        <f t="shared" si="45"/>
        <v/>
      </c>
      <c r="BN56" t="str">
        <f t="shared" si="45"/>
        <v/>
      </c>
      <c r="BO56" t="str">
        <f t="shared" si="45"/>
        <v/>
      </c>
      <c r="BP56" t="str">
        <f t="shared" si="42"/>
        <v/>
      </c>
      <c r="BQ56" t="str">
        <f t="shared" si="42"/>
        <v/>
      </c>
      <c r="BR56" t="str">
        <f t="shared" si="42"/>
        <v/>
      </c>
      <c r="BS56" t="str">
        <f t="shared" si="42"/>
        <v/>
      </c>
      <c r="BT56" t="str">
        <f t="shared" si="42"/>
        <v/>
      </c>
      <c r="BU56" t="str">
        <f t="shared" si="42"/>
        <v/>
      </c>
      <c r="BV56" s="30">
        <f t="shared" ca="1" si="22"/>
        <v>2.614080648532319E-2</v>
      </c>
      <c r="BW56" t="str">
        <f t="shared" si="38"/>
        <v/>
      </c>
      <c r="BX56" t="str">
        <f t="shared" si="38"/>
        <v/>
      </c>
      <c r="BY56" t="str">
        <f t="shared" si="38"/>
        <v/>
      </c>
      <c r="BZ56" t="str">
        <f t="shared" si="38"/>
        <v/>
      </c>
      <c r="CA56" t="str">
        <f t="shared" si="38"/>
        <v/>
      </c>
      <c r="CB56" t="str">
        <f t="shared" si="38"/>
        <v/>
      </c>
      <c r="CC56" t="str">
        <f t="shared" si="38"/>
        <v/>
      </c>
      <c r="CD56" t="str">
        <f t="shared" si="38"/>
        <v/>
      </c>
      <c r="CE56" t="str">
        <f t="shared" si="38"/>
        <v/>
      </c>
      <c r="CF56" s="30">
        <f t="shared" ca="1" si="38"/>
        <v>0.13959852088914065</v>
      </c>
      <c r="CG56" t="str">
        <f t="shared" si="39"/>
        <v/>
      </c>
      <c r="CH56" t="str">
        <f t="shared" si="39"/>
        <v/>
      </c>
      <c r="CI56" t="str">
        <f t="shared" si="39"/>
        <v/>
      </c>
      <c r="CJ56" t="str">
        <f t="shared" si="39"/>
        <v/>
      </c>
      <c r="CK56" t="str">
        <f t="shared" si="39"/>
        <v/>
      </c>
      <c r="CL56" t="str">
        <f t="shared" si="39"/>
        <v/>
      </c>
      <c r="CM56" t="str">
        <f t="shared" si="39"/>
        <v/>
      </c>
      <c r="CN56" t="str">
        <f t="shared" si="39"/>
        <v/>
      </c>
      <c r="CO56" t="str">
        <f t="shared" si="39"/>
        <v/>
      </c>
      <c r="CP56" s="30">
        <f t="shared" ca="1" si="39"/>
        <v>1.0935745586078913E-2</v>
      </c>
      <c r="CQ56"/>
      <c r="CR56"/>
      <c r="CS56"/>
      <c r="CT56"/>
      <c r="CU56"/>
      <c r="CV56" s="31" t="str">
        <f t="shared" si="29"/>
        <v/>
      </c>
      <c r="CW56" s="31"/>
      <c r="CX56" s="31"/>
      <c r="CY56"/>
      <c r="CZ56"/>
      <c r="DA56"/>
      <c r="DB56"/>
      <c r="DC56"/>
      <c r="DD56"/>
      <c r="DE56" t="str">
        <f t="shared" si="49"/>
        <v/>
      </c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 s="60" t="str">
        <f t="shared" si="50"/>
        <v/>
      </c>
      <c r="DV56" t="str">
        <f t="shared" si="32"/>
        <v/>
      </c>
      <c r="DW56">
        <f t="shared" si="32"/>
        <v>2.6700191526773891E-6</v>
      </c>
      <c r="DX56" t="str">
        <f t="shared" si="32"/>
        <v/>
      </c>
      <c r="DY56" t="str">
        <f t="shared" si="32"/>
        <v/>
      </c>
      <c r="DZ56" t="str">
        <f t="shared" si="32"/>
        <v/>
      </c>
      <c r="EA56" t="str">
        <f t="shared" si="32"/>
        <v/>
      </c>
      <c r="EB56" t="str">
        <f t="shared" si="32"/>
        <v/>
      </c>
      <c r="EC56" t="str">
        <f t="shared" si="32"/>
        <v/>
      </c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</row>
    <row r="57" spans="1:164" s="32" customFormat="1">
      <c r="A57"/>
      <c r="B57">
        <v>43</v>
      </c>
      <c r="C57">
        <f t="shared" si="0"/>
        <v>24.921875</v>
      </c>
      <c r="D57" s="26">
        <v>3.8867099999999999</v>
      </c>
      <c r="E57" s="26"/>
      <c r="F57">
        <f t="shared" si="47"/>
        <v>3.886488607</v>
      </c>
      <c r="G57" t="str">
        <f t="shared" si="1"/>
        <v/>
      </c>
      <c r="H57" t="str">
        <f t="shared" si="54"/>
        <v/>
      </c>
      <c r="I57" t="str">
        <f t="shared" si="51"/>
        <v/>
      </c>
      <c r="J57" t="str">
        <f t="shared" si="52"/>
        <v/>
      </c>
      <c r="K57" t="str">
        <f t="shared" si="53"/>
        <v/>
      </c>
      <c r="L57">
        <f t="shared" si="6"/>
        <v>4.5005882266974939E-2</v>
      </c>
      <c r="M57">
        <f t="shared" si="7"/>
        <v>0.82823897195234253</v>
      </c>
      <c r="N57" s="12">
        <v>2.2139300000000001E-4</v>
      </c>
      <c r="O57"/>
      <c r="P57">
        <v>6.3597362589999999</v>
      </c>
      <c r="Q57"/>
      <c r="R57">
        <v>8.3286999999999995</v>
      </c>
      <c r="S57"/>
      <c r="T57">
        <v>3.6381600000000001</v>
      </c>
      <c r="U57"/>
      <c r="V57"/>
      <c r="W57"/>
      <c r="X57"/>
      <c r="Y57"/>
      <c r="Z57"/>
      <c r="AA57"/>
      <c r="AB57"/>
      <c r="AC57"/>
      <c r="AD57"/>
      <c r="AE57"/>
      <c r="AF57"/>
      <c r="AG57"/>
      <c r="AH57" s="12">
        <f t="shared" si="8"/>
        <v>2.2139300000000001E-4</v>
      </c>
      <c r="AI57" s="12">
        <f t="shared" si="9"/>
        <v>0</v>
      </c>
      <c r="AJ57">
        <f t="shared" si="10"/>
        <v>6.3595148659999996</v>
      </c>
      <c r="AK57">
        <f t="shared" si="11"/>
        <v>8.3284786069999992</v>
      </c>
      <c r="AL57">
        <f t="shared" si="12"/>
        <v>3.6379386070000002</v>
      </c>
      <c r="AM57">
        <f t="shared" si="13"/>
        <v>-2.2139300000000001E-4</v>
      </c>
      <c r="AN57">
        <f t="shared" si="14"/>
        <v>-2.2139300000000001E-4</v>
      </c>
      <c r="AO57">
        <f t="shared" si="15"/>
        <v>-2.2139300000000001E-4</v>
      </c>
      <c r="AP57">
        <f t="shared" si="16"/>
        <v>-2.2139300000000001E-4</v>
      </c>
      <c r="AQ57">
        <f t="shared" si="17"/>
        <v>-2.2139300000000001E-4</v>
      </c>
      <c r="AR57">
        <f t="shared" si="18"/>
        <v>-2.2139300000000001E-4</v>
      </c>
      <c r="AS57" t="str">
        <f t="shared" si="43"/>
        <v/>
      </c>
      <c r="AT57" t="str">
        <f t="shared" si="43"/>
        <v/>
      </c>
      <c r="AU57" t="str">
        <f t="shared" si="43"/>
        <v/>
      </c>
      <c r="AV57" t="str">
        <f t="shared" si="40"/>
        <v/>
      </c>
      <c r="AW57" t="str">
        <f t="shared" si="40"/>
        <v/>
      </c>
      <c r="AX57" t="str">
        <f t="shared" si="40"/>
        <v/>
      </c>
      <c r="AY57" t="str">
        <f t="shared" si="40"/>
        <v/>
      </c>
      <c r="AZ57" t="str">
        <f t="shared" si="40"/>
        <v/>
      </c>
      <c r="BA57" t="str">
        <f t="shared" si="40"/>
        <v/>
      </c>
      <c r="BB57" s="30">
        <f t="shared" si="48"/>
        <v>5.4195971059417563</v>
      </c>
      <c r="BC57" t="str">
        <f t="shared" si="44"/>
        <v/>
      </c>
      <c r="BD57" t="str">
        <f t="shared" si="44"/>
        <v/>
      </c>
      <c r="BE57" t="str">
        <f t="shared" si="44"/>
        <v/>
      </c>
      <c r="BF57" t="str">
        <f t="shared" si="41"/>
        <v/>
      </c>
      <c r="BG57" t="str">
        <f t="shared" si="41"/>
        <v/>
      </c>
      <c r="BH57" t="str">
        <f t="shared" si="41"/>
        <v/>
      </c>
      <c r="BI57" t="str">
        <f t="shared" si="41"/>
        <v/>
      </c>
      <c r="BJ57" t="str">
        <f t="shared" si="41"/>
        <v/>
      </c>
      <c r="BK57" t="str">
        <f t="shared" si="41"/>
        <v/>
      </c>
      <c r="BL57" s="30">
        <f t="shared" ca="1" si="28"/>
        <v>0.42113413799546301</v>
      </c>
      <c r="BM57" t="str">
        <f t="shared" si="45"/>
        <v/>
      </c>
      <c r="BN57" t="str">
        <f t="shared" si="45"/>
        <v/>
      </c>
      <c r="BO57" t="str">
        <f t="shared" si="45"/>
        <v/>
      </c>
      <c r="BP57" t="str">
        <f t="shared" si="42"/>
        <v/>
      </c>
      <c r="BQ57" t="str">
        <f t="shared" si="42"/>
        <v/>
      </c>
      <c r="BR57" t="str">
        <f t="shared" si="42"/>
        <v/>
      </c>
      <c r="BS57" t="str">
        <f t="shared" si="42"/>
        <v/>
      </c>
      <c r="BT57" t="str">
        <f t="shared" si="42"/>
        <v/>
      </c>
      <c r="BU57" t="str">
        <f t="shared" si="42"/>
        <v/>
      </c>
      <c r="BV57" s="30">
        <f t="shared" ca="1" si="22"/>
        <v>2.2469239910916979E-2</v>
      </c>
      <c r="BW57" t="str">
        <f t="shared" si="38"/>
        <v/>
      </c>
      <c r="BX57" t="str">
        <f t="shared" si="38"/>
        <v/>
      </c>
      <c r="BY57" t="str">
        <f t="shared" si="38"/>
        <v/>
      </c>
      <c r="BZ57" t="str">
        <f t="shared" si="38"/>
        <v/>
      </c>
      <c r="CA57" t="str">
        <f t="shared" si="38"/>
        <v/>
      </c>
      <c r="CB57" t="str">
        <f t="shared" si="38"/>
        <v/>
      </c>
      <c r="CC57" t="str">
        <f t="shared" si="38"/>
        <v/>
      </c>
      <c r="CD57" t="str">
        <f t="shared" si="38"/>
        <v/>
      </c>
      <c r="CE57" t="str">
        <f t="shared" si="38"/>
        <v/>
      </c>
      <c r="CF57" s="30">
        <f t="shared" ca="1" si="38"/>
        <v>0.12177422759391666</v>
      </c>
      <c r="CG57" t="str">
        <f t="shared" si="39"/>
        <v/>
      </c>
      <c r="CH57" t="str">
        <f t="shared" si="39"/>
        <v/>
      </c>
      <c r="CI57" t="str">
        <f t="shared" si="39"/>
        <v/>
      </c>
      <c r="CJ57" t="str">
        <f t="shared" si="39"/>
        <v/>
      </c>
      <c r="CK57" t="str">
        <f t="shared" si="39"/>
        <v/>
      </c>
      <c r="CL57" t="str">
        <f t="shared" si="39"/>
        <v/>
      </c>
      <c r="CM57" t="str">
        <f t="shared" si="39"/>
        <v/>
      </c>
      <c r="CN57" t="str">
        <f t="shared" si="39"/>
        <v/>
      </c>
      <c r="CO57" t="str">
        <f t="shared" si="39"/>
        <v/>
      </c>
      <c r="CP57" s="30">
        <f t="shared" ca="1" si="39"/>
        <v>9.4625639812972763E-3</v>
      </c>
      <c r="CQ57"/>
      <c r="CR57"/>
      <c r="CS57"/>
      <c r="CT57"/>
      <c r="CU57"/>
      <c r="CV57" s="31" t="str">
        <f t="shared" si="29"/>
        <v/>
      </c>
      <c r="CW57" s="31"/>
      <c r="CX57" s="31"/>
      <c r="CY57"/>
      <c r="CZ57"/>
      <c r="DA57"/>
      <c r="DB57"/>
      <c r="DC57"/>
      <c r="DD57"/>
      <c r="DE57" t="str">
        <f t="shared" si="49"/>
        <v/>
      </c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 s="60" t="str">
        <f t="shared" si="50"/>
        <v/>
      </c>
      <c r="DV57">
        <f t="shared" si="32"/>
        <v>5.2349023716801639E-7</v>
      </c>
      <c r="DW57">
        <f t="shared" si="32"/>
        <v>5.3587767377746879E-6</v>
      </c>
      <c r="DX57" t="str">
        <f t="shared" si="32"/>
        <v/>
      </c>
      <c r="DY57" t="str">
        <f t="shared" si="32"/>
        <v/>
      </c>
      <c r="DZ57" t="str">
        <f t="shared" si="32"/>
        <v/>
      </c>
      <c r="EA57" t="str">
        <f t="shared" si="32"/>
        <v/>
      </c>
      <c r="EB57" t="str">
        <f t="shared" si="32"/>
        <v/>
      </c>
      <c r="EC57" t="str">
        <f t="shared" si="32"/>
        <v/>
      </c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</row>
    <row r="58" spans="1:164" s="32" customFormat="1">
      <c r="A58"/>
      <c r="B58">
        <v>44</v>
      </c>
      <c r="C58">
        <f t="shared" si="0"/>
        <v>25.390625</v>
      </c>
      <c r="D58" s="26">
        <v>3.8829199999999999</v>
      </c>
      <c r="E58" s="26"/>
      <c r="F58">
        <f t="shared" si="47"/>
        <v>3.8809033799999999</v>
      </c>
      <c r="G58" t="str">
        <f t="shared" si="1"/>
        <v/>
      </c>
      <c r="H58" t="str">
        <f t="shared" si="54"/>
        <v/>
      </c>
      <c r="I58" t="str">
        <f t="shared" si="51"/>
        <v/>
      </c>
      <c r="J58" t="str">
        <f t="shared" si="52"/>
        <v/>
      </c>
      <c r="K58" t="str">
        <f t="shared" si="53"/>
        <v/>
      </c>
      <c r="L58">
        <f t="shared" si="6"/>
        <v>4.4999999999999998E-2</v>
      </c>
      <c r="M58">
        <f t="shared" si="7"/>
        <v>0.82824421915133595</v>
      </c>
      <c r="N58" s="12">
        <v>2.0166199999999998E-3</v>
      </c>
      <c r="O58"/>
      <c r="P58">
        <v>6.3591616220000002</v>
      </c>
      <c r="Q58"/>
      <c r="R58">
        <v>8.3284300000000009</v>
      </c>
      <c r="S58"/>
      <c r="T58">
        <v>3.6387399999999999</v>
      </c>
      <c r="U58"/>
      <c r="V58"/>
      <c r="W58"/>
      <c r="X58"/>
      <c r="Y58"/>
      <c r="Z58"/>
      <c r="AA58"/>
      <c r="AB58"/>
      <c r="AC58"/>
      <c r="AD58"/>
      <c r="AE58"/>
      <c r="AF58"/>
      <c r="AG58"/>
      <c r="AH58" s="12">
        <f t="shared" si="8"/>
        <v>2.0166199999999998E-3</v>
      </c>
      <c r="AI58" s="12">
        <f t="shared" si="9"/>
        <v>0</v>
      </c>
      <c r="AJ58">
        <f t="shared" si="10"/>
        <v>6.3571450020000002</v>
      </c>
      <c r="AK58">
        <f t="shared" si="11"/>
        <v>8.3264133800000018</v>
      </c>
      <c r="AL58">
        <f t="shared" si="12"/>
        <v>3.6367233799999998</v>
      </c>
      <c r="AM58">
        <f t="shared" si="13"/>
        <v>-2.0166199999999998E-3</v>
      </c>
      <c r="AN58">
        <f t="shared" si="14"/>
        <v>-2.0166199999999998E-3</v>
      </c>
      <c r="AO58">
        <f t="shared" si="15"/>
        <v>-2.0166199999999998E-3</v>
      </c>
      <c r="AP58">
        <f t="shared" si="16"/>
        <v>-2.0166199999999998E-3</v>
      </c>
      <c r="AQ58">
        <f t="shared" si="17"/>
        <v>-2.0166199999999998E-3</v>
      </c>
      <c r="AR58">
        <f t="shared" si="18"/>
        <v>-2.0166199999999998E-3</v>
      </c>
      <c r="AS58" t="str">
        <f t="shared" si="43"/>
        <v/>
      </c>
      <c r="AT58" t="str">
        <f t="shared" si="43"/>
        <v/>
      </c>
      <c r="AU58" t="str">
        <f t="shared" si="43"/>
        <v/>
      </c>
      <c r="AV58" t="str">
        <f t="shared" si="40"/>
        <v/>
      </c>
      <c r="AW58" t="str">
        <f t="shared" si="40"/>
        <v/>
      </c>
      <c r="AX58" t="str">
        <f t="shared" si="40"/>
        <v/>
      </c>
      <c r="AY58" t="str">
        <f t="shared" si="40"/>
        <v/>
      </c>
      <c r="AZ58" t="str">
        <f t="shared" si="40"/>
        <v/>
      </c>
      <c r="BA58" t="str">
        <f t="shared" si="40"/>
        <v/>
      </c>
      <c r="BB58" s="30">
        <f t="shared" si="48"/>
        <v>5.5409608989683923</v>
      </c>
      <c r="BC58" t="str">
        <f t="shared" si="44"/>
        <v/>
      </c>
      <c r="BD58" t="str">
        <f t="shared" si="44"/>
        <v/>
      </c>
      <c r="BE58" t="str">
        <f t="shared" si="44"/>
        <v/>
      </c>
      <c r="BF58" t="str">
        <f t="shared" si="41"/>
        <v/>
      </c>
      <c r="BG58" t="str">
        <f t="shared" si="41"/>
        <v/>
      </c>
      <c r="BH58" t="str">
        <f t="shared" si="41"/>
        <v/>
      </c>
      <c r="BI58" t="str">
        <f t="shared" si="41"/>
        <v/>
      </c>
      <c r="BJ58" t="str">
        <f t="shared" si="41"/>
        <v/>
      </c>
      <c r="BK58" t="str">
        <f t="shared" si="41"/>
        <v/>
      </c>
      <c r="BL58" s="30">
        <f t="shared" ca="1" si="28"/>
        <v>0.4277700614505795</v>
      </c>
      <c r="BM58" t="str">
        <f t="shared" si="45"/>
        <v/>
      </c>
      <c r="BN58" t="str">
        <f t="shared" si="45"/>
        <v/>
      </c>
      <c r="BO58" t="str">
        <f t="shared" si="45"/>
        <v/>
      </c>
      <c r="BP58" t="str">
        <f t="shared" si="42"/>
        <v/>
      </c>
      <c r="BQ58" t="str">
        <f t="shared" si="42"/>
        <v/>
      </c>
      <c r="BR58" t="str">
        <f t="shared" si="42"/>
        <v/>
      </c>
      <c r="BS58" t="str">
        <f t="shared" si="42"/>
        <v/>
      </c>
      <c r="BT58" t="str">
        <f t="shared" si="42"/>
        <v/>
      </c>
      <c r="BU58" t="str">
        <f t="shared" si="42"/>
        <v/>
      </c>
      <c r="BV58" s="30">
        <f t="shared" ca="1" si="22"/>
        <v>1.7663591374552357E-2</v>
      </c>
      <c r="BW58" t="str">
        <f t="shared" si="38"/>
        <v/>
      </c>
      <c r="BX58" t="str">
        <f t="shared" si="38"/>
        <v/>
      </c>
      <c r="BY58" t="str">
        <f t="shared" si="38"/>
        <v/>
      </c>
      <c r="BZ58" t="str">
        <f t="shared" si="38"/>
        <v/>
      </c>
      <c r="CA58" t="str">
        <f t="shared" si="38"/>
        <v/>
      </c>
      <c r="CB58" t="str">
        <f t="shared" si="38"/>
        <v/>
      </c>
      <c r="CC58" t="str">
        <f t="shared" si="38"/>
        <v/>
      </c>
      <c r="CD58" t="str">
        <f t="shared" si="38"/>
        <v/>
      </c>
      <c r="CE58" t="str">
        <f t="shared" si="38"/>
        <v/>
      </c>
      <c r="CF58" s="30">
        <f t="shared" ca="1" si="38"/>
        <v>9.7873269141749972E-2</v>
      </c>
      <c r="CG58" t="str">
        <f t="shared" si="39"/>
        <v/>
      </c>
      <c r="CH58" t="str">
        <f t="shared" si="39"/>
        <v/>
      </c>
      <c r="CI58" t="str">
        <f t="shared" si="39"/>
        <v/>
      </c>
      <c r="CJ58" t="str">
        <f t="shared" si="39"/>
        <v/>
      </c>
      <c r="CK58" t="str">
        <f t="shared" si="39"/>
        <v/>
      </c>
      <c r="CL58" t="str">
        <f t="shared" si="39"/>
        <v/>
      </c>
      <c r="CM58" t="str">
        <f t="shared" si="39"/>
        <v/>
      </c>
      <c r="CN58" t="str">
        <f t="shared" si="39"/>
        <v/>
      </c>
      <c r="CO58" t="str">
        <f t="shared" si="39"/>
        <v/>
      </c>
      <c r="CP58" s="30">
        <f t="shared" ca="1" si="39"/>
        <v>7.555955567730188E-3</v>
      </c>
      <c r="CQ58"/>
      <c r="CR58"/>
      <c r="CS58"/>
      <c r="CT58"/>
      <c r="CU58"/>
      <c r="CV58" s="31" t="str">
        <f t="shared" si="29"/>
        <v/>
      </c>
      <c r="CW58" s="31"/>
      <c r="CX58" s="31"/>
      <c r="CY58"/>
      <c r="CZ58"/>
      <c r="DA58"/>
      <c r="DB58"/>
      <c r="DC58"/>
      <c r="DD58"/>
      <c r="DE58" t="str">
        <f t="shared" si="49"/>
        <v/>
      </c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 s="60" t="str">
        <f t="shared" si="50"/>
        <v/>
      </c>
      <c r="DV58" t="str">
        <f t="shared" ref="DV58:EC78" si="55">IF(AK$8&lt;1,"",IF(AK58&lt;AK$6,"",IF(AK58&gt;AK$5,AK$7,AK$7*(AK58-AK$6)/(AK$5-AK$6))))</f>
        <v/>
      </c>
      <c r="DW58" t="str">
        <f t="shared" si="55"/>
        <v/>
      </c>
      <c r="DX58" t="str">
        <f t="shared" si="55"/>
        <v/>
      </c>
      <c r="DY58" t="str">
        <f t="shared" si="55"/>
        <v/>
      </c>
      <c r="DZ58" t="str">
        <f t="shared" si="55"/>
        <v/>
      </c>
      <c r="EA58" t="str">
        <f t="shared" si="55"/>
        <v/>
      </c>
      <c r="EB58" t="str">
        <f t="shared" si="55"/>
        <v/>
      </c>
      <c r="EC58" t="str">
        <f t="shared" si="55"/>
        <v/>
      </c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</row>
    <row r="59" spans="1:164" s="32" customFormat="1">
      <c r="A59"/>
      <c r="B59">
        <v>45</v>
      </c>
      <c r="C59">
        <f t="shared" si="0"/>
        <v>25.859375</v>
      </c>
      <c r="D59" s="26">
        <v>3.8776700000000002</v>
      </c>
      <c r="E59" s="26"/>
      <c r="F59">
        <f t="shared" si="47"/>
        <v>3.87630695</v>
      </c>
      <c r="G59" t="str">
        <f t="shared" si="1"/>
        <v/>
      </c>
      <c r="H59" t="str">
        <f t="shared" si="54"/>
        <v/>
      </c>
      <c r="I59" t="str">
        <f t="shared" si="51"/>
        <v/>
      </c>
      <c r="J59" t="str">
        <f t="shared" si="52"/>
        <v/>
      </c>
      <c r="K59" t="str">
        <f t="shared" si="53"/>
        <v/>
      </c>
      <c r="L59">
        <f t="shared" si="6"/>
        <v>4.4999999999999998E-2</v>
      </c>
      <c r="M59">
        <f t="shared" si="7"/>
        <v>0.82824421915133595</v>
      </c>
      <c r="N59" s="12">
        <v>1.36305E-3</v>
      </c>
      <c r="O59"/>
      <c r="P59">
        <v>6.3561452760000003</v>
      </c>
      <c r="Q59"/>
      <c r="R59">
        <v>8.32789</v>
      </c>
      <c r="S59"/>
      <c r="T59">
        <v>3.6373099999999998</v>
      </c>
      <c r="U59"/>
      <c r="V59"/>
      <c r="W59"/>
      <c r="X59"/>
      <c r="Y59"/>
      <c r="Z59"/>
      <c r="AA59"/>
      <c r="AB59"/>
      <c r="AC59"/>
      <c r="AD59"/>
      <c r="AE59"/>
      <c r="AF59"/>
      <c r="AG59"/>
      <c r="AH59" s="12">
        <f t="shared" si="8"/>
        <v>1.36305E-3</v>
      </c>
      <c r="AI59" s="12">
        <f t="shared" si="9"/>
        <v>0</v>
      </c>
      <c r="AJ59">
        <f t="shared" si="10"/>
        <v>6.3547822260000002</v>
      </c>
      <c r="AK59">
        <f t="shared" si="11"/>
        <v>8.3265269499999999</v>
      </c>
      <c r="AL59">
        <f t="shared" si="12"/>
        <v>3.6359469499999997</v>
      </c>
      <c r="AM59">
        <f t="shared" si="13"/>
        <v>-1.36305E-3</v>
      </c>
      <c r="AN59">
        <f t="shared" si="14"/>
        <v>-1.36305E-3</v>
      </c>
      <c r="AO59">
        <f t="shared" si="15"/>
        <v>-1.36305E-3</v>
      </c>
      <c r="AP59">
        <f t="shared" si="16"/>
        <v>-1.36305E-3</v>
      </c>
      <c r="AQ59">
        <f t="shared" si="17"/>
        <v>-1.36305E-3</v>
      </c>
      <c r="AR59">
        <f t="shared" si="18"/>
        <v>-1.36305E-3</v>
      </c>
      <c r="AS59" t="str">
        <f t="shared" si="43"/>
        <v/>
      </c>
      <c r="AT59" t="str">
        <f t="shared" si="43"/>
        <v/>
      </c>
      <c r="AU59" t="str">
        <f t="shared" si="43"/>
        <v/>
      </c>
      <c r="AV59" t="str">
        <f t="shared" si="40"/>
        <v/>
      </c>
      <c r="AW59" t="str">
        <f t="shared" si="40"/>
        <v/>
      </c>
      <c r="AX59" t="str">
        <f t="shared" si="40"/>
        <v/>
      </c>
      <c r="AY59" t="str">
        <f t="shared" si="40"/>
        <v/>
      </c>
      <c r="AZ59" t="str">
        <f t="shared" si="40"/>
        <v/>
      </c>
      <c r="BA59" t="str">
        <f t="shared" si="40"/>
        <v/>
      </c>
      <c r="BB59" s="30">
        <f t="shared" si="48"/>
        <v>5.6694871371421307</v>
      </c>
      <c r="BC59" t="str">
        <f t="shared" si="44"/>
        <v/>
      </c>
      <c r="BD59" t="str">
        <f t="shared" si="44"/>
        <v/>
      </c>
      <c r="BE59" t="str">
        <f t="shared" si="44"/>
        <v/>
      </c>
      <c r="BF59" t="str">
        <f t="shared" si="41"/>
        <v/>
      </c>
      <c r="BG59" t="str">
        <f t="shared" si="41"/>
        <v/>
      </c>
      <c r="BH59" t="str">
        <f t="shared" si="41"/>
        <v/>
      </c>
      <c r="BI59" t="str">
        <f t="shared" si="41"/>
        <v/>
      </c>
      <c r="BJ59" t="str">
        <f t="shared" si="41"/>
        <v/>
      </c>
      <c r="BK59" t="str">
        <f t="shared" si="41"/>
        <v/>
      </c>
      <c r="BL59" s="30">
        <f t="shared" ca="1" si="28"/>
        <v>0.43979909787834309</v>
      </c>
      <c r="BM59" t="str">
        <f t="shared" si="45"/>
        <v/>
      </c>
      <c r="BN59" t="str">
        <f t="shared" si="45"/>
        <v/>
      </c>
      <c r="BO59" t="str">
        <f t="shared" si="45"/>
        <v/>
      </c>
      <c r="BP59" t="str">
        <f t="shared" si="42"/>
        <v/>
      </c>
      <c r="BQ59" t="str">
        <f t="shared" si="42"/>
        <v/>
      </c>
      <c r="BR59" t="str">
        <f t="shared" si="42"/>
        <v/>
      </c>
      <c r="BS59" t="str">
        <f t="shared" si="42"/>
        <v/>
      </c>
      <c r="BT59" t="str">
        <f t="shared" si="42"/>
        <v/>
      </c>
      <c r="BU59" t="str">
        <f t="shared" si="42"/>
        <v/>
      </c>
      <c r="BV59" s="30">
        <f t="shared" ca="1" si="22"/>
        <v>1.3557509977097846E-2</v>
      </c>
      <c r="BW59" t="str">
        <f t="shared" si="38"/>
        <v/>
      </c>
      <c r="BX59" t="str">
        <f t="shared" si="38"/>
        <v/>
      </c>
      <c r="BY59" t="str">
        <f t="shared" si="38"/>
        <v/>
      </c>
      <c r="BZ59" t="str">
        <f t="shared" si="38"/>
        <v/>
      </c>
      <c r="CA59" t="str">
        <f t="shared" si="38"/>
        <v/>
      </c>
      <c r="CB59" t="str">
        <f t="shared" si="38"/>
        <v/>
      </c>
      <c r="CC59" t="str">
        <f t="shared" si="38"/>
        <v/>
      </c>
      <c r="CD59" t="str">
        <f t="shared" si="38"/>
        <v/>
      </c>
      <c r="CE59" t="str">
        <f t="shared" si="38"/>
        <v/>
      </c>
      <c r="CF59" s="30">
        <f t="shared" ca="1" si="38"/>
        <v>7.6864128426832337E-2</v>
      </c>
      <c r="CG59" t="str">
        <f t="shared" si="39"/>
        <v/>
      </c>
      <c r="CH59" t="str">
        <f t="shared" si="39"/>
        <v/>
      </c>
      <c r="CI59" t="str">
        <f t="shared" si="39"/>
        <v/>
      </c>
      <c r="CJ59" t="str">
        <f t="shared" si="39"/>
        <v/>
      </c>
      <c r="CK59" t="str">
        <f t="shared" si="39"/>
        <v/>
      </c>
      <c r="CL59" t="str">
        <f t="shared" si="39"/>
        <v/>
      </c>
      <c r="CM59" t="str">
        <f t="shared" si="39"/>
        <v/>
      </c>
      <c r="CN59" t="str">
        <f t="shared" si="39"/>
        <v/>
      </c>
      <c r="CO59" t="str">
        <f t="shared" si="39"/>
        <v/>
      </c>
      <c r="CP59" s="30">
        <f t="shared" ca="1" si="39"/>
        <v>5.9625806574042685E-3</v>
      </c>
      <c r="CQ59"/>
      <c r="CR59"/>
      <c r="CS59"/>
      <c r="CT59"/>
      <c r="CU59"/>
      <c r="CV59" s="31" t="str">
        <f t="shared" si="29"/>
        <v/>
      </c>
      <c r="CW59" s="31"/>
      <c r="CX59" s="31"/>
      <c r="CY59"/>
      <c r="CZ59"/>
      <c r="DA59"/>
      <c r="DB59"/>
      <c r="DC59"/>
      <c r="DD59"/>
      <c r="DE59" t="str">
        <f t="shared" si="49"/>
        <v/>
      </c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 s="60" t="str">
        <f t="shared" si="50"/>
        <v/>
      </c>
      <c r="DV59" t="str">
        <f t="shared" si="55"/>
        <v/>
      </c>
      <c r="DW59" t="str">
        <f t="shared" si="55"/>
        <v/>
      </c>
      <c r="DX59" t="str">
        <f t="shared" si="55"/>
        <v/>
      </c>
      <c r="DY59" t="str">
        <f t="shared" si="55"/>
        <v/>
      </c>
      <c r="DZ59" t="str">
        <f t="shared" si="55"/>
        <v/>
      </c>
      <c r="EA59" t="str">
        <f t="shared" si="55"/>
        <v/>
      </c>
      <c r="EB59" t="str">
        <f t="shared" si="55"/>
        <v/>
      </c>
      <c r="EC59" t="str">
        <f t="shared" si="55"/>
        <v/>
      </c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</row>
    <row r="60" spans="1:164" s="32" customFormat="1">
      <c r="A60"/>
      <c r="B60">
        <v>46</v>
      </c>
      <c r="C60">
        <f t="shared" si="0"/>
        <v>26.328125</v>
      </c>
      <c r="D60" s="26">
        <v>3.87615</v>
      </c>
      <c r="E60" s="26"/>
      <c r="F60">
        <f t="shared" si="47"/>
        <v>3.8759360539999999</v>
      </c>
      <c r="G60" t="str">
        <f t="shared" si="1"/>
        <v/>
      </c>
      <c r="H60" t="str">
        <f t="shared" si="54"/>
        <v/>
      </c>
      <c r="I60" t="str">
        <f t="shared" si="51"/>
        <v/>
      </c>
      <c r="J60" t="str">
        <f t="shared" si="52"/>
        <v/>
      </c>
      <c r="K60" t="str">
        <f t="shared" si="53"/>
        <v/>
      </c>
      <c r="L60">
        <f t="shared" si="6"/>
        <v>4.5028197041697214E-2</v>
      </c>
      <c r="M60">
        <f t="shared" si="7"/>
        <v>0.8282190727968356</v>
      </c>
      <c r="N60" s="12">
        <v>2.1394599999999999E-4</v>
      </c>
      <c r="O60"/>
      <c r="P60">
        <v>6.3584788259999998</v>
      </c>
      <c r="Q60"/>
      <c r="R60">
        <v>8.3294999999999995</v>
      </c>
      <c r="S60"/>
      <c r="T60">
        <v>3.6386500000000002</v>
      </c>
      <c r="U60"/>
      <c r="V60"/>
      <c r="W60"/>
      <c r="X60"/>
      <c r="Y60"/>
      <c r="Z60"/>
      <c r="AA60"/>
      <c r="AB60"/>
      <c r="AC60"/>
      <c r="AD60"/>
      <c r="AE60"/>
      <c r="AF60"/>
      <c r="AG60"/>
      <c r="AH60" s="12">
        <f t="shared" si="8"/>
        <v>2.1394599999999999E-4</v>
      </c>
      <c r="AI60" s="12">
        <f t="shared" si="9"/>
        <v>0</v>
      </c>
      <c r="AJ60">
        <f t="shared" si="10"/>
        <v>6.3582648800000001</v>
      </c>
      <c r="AK60">
        <f t="shared" si="11"/>
        <v>8.3292860539999989</v>
      </c>
      <c r="AL60">
        <f t="shared" si="12"/>
        <v>3.638436054</v>
      </c>
      <c r="AM60">
        <f t="shared" si="13"/>
        <v>-2.1394599999999999E-4</v>
      </c>
      <c r="AN60">
        <f t="shared" si="14"/>
        <v>-2.1394599999999999E-4</v>
      </c>
      <c r="AO60">
        <f t="shared" si="15"/>
        <v>-2.1394599999999999E-4</v>
      </c>
      <c r="AP60">
        <f t="shared" si="16"/>
        <v>-2.1394599999999999E-4</v>
      </c>
      <c r="AQ60">
        <f t="shared" si="17"/>
        <v>-2.1394599999999999E-4</v>
      </c>
      <c r="AR60">
        <f t="shared" si="18"/>
        <v>-2.1394599999999999E-4</v>
      </c>
      <c r="AS60" t="str">
        <f t="shared" si="43"/>
        <v/>
      </c>
      <c r="AT60" t="str">
        <f t="shared" si="43"/>
        <v/>
      </c>
      <c r="AU60" t="str">
        <f t="shared" si="43"/>
        <v/>
      </c>
      <c r="AV60" t="str">
        <f t="shared" si="40"/>
        <v/>
      </c>
      <c r="AW60" t="str">
        <f t="shared" si="40"/>
        <v/>
      </c>
      <c r="AX60" t="str">
        <f t="shared" si="40"/>
        <v/>
      </c>
      <c r="AY60" t="str">
        <f t="shared" si="40"/>
        <v/>
      </c>
      <c r="AZ60" t="str">
        <f t="shared" si="40"/>
        <v/>
      </c>
      <c r="BA60" t="str">
        <f t="shared" si="40"/>
        <v/>
      </c>
      <c r="BB60" s="30">
        <f t="shared" si="48"/>
        <v>5.6815052671694914</v>
      </c>
      <c r="BC60" t="str">
        <f t="shared" si="44"/>
        <v/>
      </c>
      <c r="BD60" t="str">
        <f t="shared" si="44"/>
        <v/>
      </c>
      <c r="BE60" t="str">
        <f t="shared" si="44"/>
        <v/>
      </c>
      <c r="BF60" t="str">
        <f t="shared" si="41"/>
        <v/>
      </c>
      <c r="BG60" t="str">
        <f t="shared" si="41"/>
        <v/>
      </c>
      <c r="BH60" t="str">
        <f t="shared" si="41"/>
        <v/>
      </c>
      <c r="BI60" t="str">
        <f t="shared" si="41"/>
        <v/>
      </c>
      <c r="BJ60" t="str">
        <f t="shared" si="41"/>
        <v/>
      </c>
      <c r="BK60" t="str">
        <f t="shared" si="41"/>
        <v/>
      </c>
      <c r="BL60" s="30">
        <f t="shared" ca="1" si="28"/>
        <v>0.4412982349918842</v>
      </c>
      <c r="BM60" t="str">
        <f t="shared" si="45"/>
        <v/>
      </c>
      <c r="BN60" t="str">
        <f t="shared" si="45"/>
        <v/>
      </c>
      <c r="BO60" t="str">
        <f t="shared" si="45"/>
        <v/>
      </c>
      <c r="BP60" t="str">
        <f t="shared" si="42"/>
        <v/>
      </c>
      <c r="BQ60" t="str">
        <f t="shared" si="42"/>
        <v/>
      </c>
      <c r="BR60" t="str">
        <f t="shared" si="42"/>
        <v/>
      </c>
      <c r="BS60" t="str">
        <f t="shared" si="42"/>
        <v/>
      </c>
      <c r="BT60" t="str">
        <f t="shared" si="42"/>
        <v/>
      </c>
      <c r="BU60" t="str">
        <f t="shared" si="42"/>
        <v/>
      </c>
      <c r="BV60" s="30">
        <f t="shared" ca="1" si="22"/>
        <v>1.3220228355811284E-2</v>
      </c>
      <c r="BW60" t="str">
        <f t="shared" si="38"/>
        <v/>
      </c>
      <c r="BX60" t="str">
        <f t="shared" si="38"/>
        <v/>
      </c>
      <c r="BY60" t="str">
        <f t="shared" si="38"/>
        <v/>
      </c>
      <c r="BZ60" t="str">
        <f t="shared" si="38"/>
        <v/>
      </c>
      <c r="CA60" t="str">
        <f t="shared" si="38"/>
        <v/>
      </c>
      <c r="CB60" t="str">
        <f t="shared" si="38"/>
        <v/>
      </c>
      <c r="CC60" t="str">
        <f t="shared" si="38"/>
        <v/>
      </c>
      <c r="CD60" t="str">
        <f t="shared" si="38"/>
        <v/>
      </c>
      <c r="CE60" t="str">
        <f t="shared" si="38"/>
        <v/>
      </c>
      <c r="CF60" s="30">
        <f t="shared" ca="1" si="38"/>
        <v>7.5110797036725269E-2</v>
      </c>
      <c r="CG60" t="str">
        <f t="shared" si="39"/>
        <v/>
      </c>
      <c r="CH60" t="str">
        <f t="shared" si="39"/>
        <v/>
      </c>
      <c r="CI60" t="str">
        <f t="shared" si="39"/>
        <v/>
      </c>
      <c r="CJ60" t="str">
        <f t="shared" si="39"/>
        <v/>
      </c>
      <c r="CK60" t="str">
        <f t="shared" si="39"/>
        <v/>
      </c>
      <c r="CL60" t="str">
        <f t="shared" si="39"/>
        <v/>
      </c>
      <c r="CM60" t="str">
        <f t="shared" si="39"/>
        <v/>
      </c>
      <c r="CN60" t="str">
        <f t="shared" si="39"/>
        <v/>
      </c>
      <c r="CO60" t="str">
        <f t="shared" si="39"/>
        <v/>
      </c>
      <c r="CP60" s="30">
        <f t="shared" ca="1" si="39"/>
        <v>5.8340634396091785E-3</v>
      </c>
      <c r="CQ60"/>
      <c r="CR60"/>
      <c r="CS60"/>
      <c r="CT60"/>
      <c r="CU60"/>
      <c r="CV60" s="31" t="str">
        <f t="shared" si="29"/>
        <v/>
      </c>
      <c r="CW60" s="31"/>
      <c r="CX60" s="31"/>
      <c r="CY60"/>
      <c r="CZ60"/>
      <c r="DA60"/>
      <c r="DB60"/>
      <c r="DC60"/>
      <c r="DD60"/>
      <c r="DE60" t="str">
        <f t="shared" si="49"/>
        <v/>
      </c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 s="60" t="str">
        <f t="shared" si="50"/>
        <v/>
      </c>
      <c r="DV60">
        <f t="shared" si="55"/>
        <v>2.0086160739801163E-5</v>
      </c>
      <c r="DW60">
        <f t="shared" si="55"/>
        <v>8.110880957416071E-6</v>
      </c>
      <c r="DX60" t="str">
        <f t="shared" si="55"/>
        <v/>
      </c>
      <c r="DY60" t="str">
        <f t="shared" si="55"/>
        <v/>
      </c>
      <c r="DZ60" t="str">
        <f t="shared" si="55"/>
        <v/>
      </c>
      <c r="EA60" t="str">
        <f t="shared" si="55"/>
        <v/>
      </c>
      <c r="EB60" t="str">
        <f t="shared" si="55"/>
        <v/>
      </c>
      <c r="EC60" t="str">
        <f t="shared" si="55"/>
        <v/>
      </c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</row>
    <row r="61" spans="1:164" s="32" customFormat="1">
      <c r="A61"/>
      <c r="B61">
        <v>47</v>
      </c>
      <c r="C61">
        <f t="shared" si="0"/>
        <v>26.796875</v>
      </c>
      <c r="D61" s="26">
        <v>3.8732600000000001</v>
      </c>
      <c r="E61" s="26"/>
      <c r="F61">
        <f t="shared" si="47"/>
        <v>3.8727982830000003</v>
      </c>
      <c r="G61" t="str">
        <f t="shared" si="1"/>
        <v/>
      </c>
      <c r="H61" t="str">
        <f t="shared" si="54"/>
        <v/>
      </c>
      <c r="I61" t="str">
        <f t="shared" si="51"/>
        <v/>
      </c>
      <c r="J61" t="str">
        <f t="shared" si="52"/>
        <v/>
      </c>
      <c r="K61" t="str">
        <f t="shared" si="53"/>
        <v/>
      </c>
      <c r="L61">
        <f t="shared" si="6"/>
        <v>4.500093101848919E-2</v>
      </c>
      <c r="M61">
        <f t="shared" si="7"/>
        <v>0.828243388601277</v>
      </c>
      <c r="N61">
        <v>4.61717E-4</v>
      </c>
      <c r="O61"/>
      <c r="P61">
        <v>6.3620791719999996</v>
      </c>
      <c r="Q61"/>
      <c r="R61">
        <v>8.3287200000000006</v>
      </c>
      <c r="S61"/>
      <c r="T61">
        <v>3.6375999999999999</v>
      </c>
      <c r="U61"/>
      <c r="V61"/>
      <c r="W61"/>
      <c r="X61"/>
      <c r="Y61"/>
      <c r="Z61"/>
      <c r="AA61"/>
      <c r="AB61"/>
      <c r="AC61"/>
      <c r="AD61"/>
      <c r="AE61"/>
      <c r="AF61"/>
      <c r="AG61"/>
      <c r="AH61" s="12">
        <f t="shared" si="8"/>
        <v>4.61717E-4</v>
      </c>
      <c r="AI61" s="12">
        <f t="shared" si="9"/>
        <v>0</v>
      </c>
      <c r="AJ61">
        <f t="shared" si="10"/>
        <v>6.3616174549999993</v>
      </c>
      <c r="AK61">
        <f t="shared" si="11"/>
        <v>8.3282582830000003</v>
      </c>
      <c r="AL61">
        <f t="shared" si="12"/>
        <v>3.6371382830000001</v>
      </c>
      <c r="AM61">
        <f t="shared" si="13"/>
        <v>-4.61717E-4</v>
      </c>
      <c r="AN61">
        <f t="shared" si="14"/>
        <v>-4.61717E-4</v>
      </c>
      <c r="AO61">
        <f t="shared" si="15"/>
        <v>-4.61717E-4</v>
      </c>
      <c r="AP61">
        <f t="shared" si="16"/>
        <v>-4.61717E-4</v>
      </c>
      <c r="AQ61">
        <f t="shared" si="17"/>
        <v>-4.61717E-4</v>
      </c>
      <c r="AR61">
        <f t="shared" si="18"/>
        <v>-4.61717E-4</v>
      </c>
      <c r="AS61" t="str">
        <f t="shared" si="43"/>
        <v/>
      </c>
      <c r="AT61" t="str">
        <f t="shared" si="43"/>
        <v/>
      </c>
      <c r="AU61" t="str">
        <f t="shared" si="43"/>
        <v/>
      </c>
      <c r="AV61" t="str">
        <f t="shared" si="40"/>
        <v/>
      </c>
      <c r="AW61" t="str">
        <f t="shared" si="40"/>
        <v/>
      </c>
      <c r="AX61" t="str">
        <f t="shared" si="40"/>
        <v/>
      </c>
      <c r="AY61" t="str">
        <f t="shared" si="40"/>
        <v/>
      </c>
      <c r="AZ61" t="str">
        <f t="shared" si="40"/>
        <v/>
      </c>
      <c r="BA61" t="str">
        <f t="shared" si="40"/>
        <v/>
      </c>
      <c r="BB61" s="30">
        <f t="shared" si="48"/>
        <v>5.7977735158542609</v>
      </c>
      <c r="BC61" t="str">
        <f t="shared" si="44"/>
        <v/>
      </c>
      <c r="BD61" t="str">
        <f t="shared" si="44"/>
        <v/>
      </c>
      <c r="BE61" t="str">
        <f t="shared" si="44"/>
        <v/>
      </c>
      <c r="BF61" t="str">
        <f t="shared" si="41"/>
        <v/>
      </c>
      <c r="BG61" t="str">
        <f t="shared" si="41"/>
        <v/>
      </c>
      <c r="BH61" t="str">
        <f t="shared" si="41"/>
        <v/>
      </c>
      <c r="BI61" t="str">
        <f t="shared" si="41"/>
        <v/>
      </c>
      <c r="BJ61" t="str">
        <f t="shared" si="41"/>
        <v/>
      </c>
      <c r="BK61" t="str">
        <f t="shared" si="41"/>
        <v/>
      </c>
      <c r="BL61" s="30">
        <f t="shared" ca="1" si="28"/>
        <v>0.46041242253013792</v>
      </c>
      <c r="BM61" t="str">
        <f t="shared" si="45"/>
        <v/>
      </c>
      <c r="BN61" t="str">
        <f t="shared" si="45"/>
        <v/>
      </c>
      <c r="BO61" t="str">
        <f t="shared" si="45"/>
        <v/>
      </c>
      <c r="BP61" t="str">
        <f t="shared" si="42"/>
        <v/>
      </c>
      <c r="BQ61" t="str">
        <f t="shared" si="42"/>
        <v/>
      </c>
      <c r="BR61" t="str">
        <f t="shared" si="42"/>
        <v/>
      </c>
      <c r="BS61" t="str">
        <f t="shared" si="42"/>
        <v/>
      </c>
      <c r="BT61" t="str">
        <f t="shared" si="42"/>
        <v/>
      </c>
      <c r="BU61" t="str">
        <f t="shared" si="42"/>
        <v/>
      </c>
      <c r="BV61" s="30">
        <f t="shared" ca="1" si="22"/>
        <v>1.0331261300660255E-2</v>
      </c>
      <c r="BW61" t="str">
        <f t="shared" si="38"/>
        <v/>
      </c>
      <c r="BX61" t="str">
        <f t="shared" si="38"/>
        <v/>
      </c>
      <c r="BY61" t="str">
        <f t="shared" si="38"/>
        <v/>
      </c>
      <c r="BZ61" t="str">
        <f t="shared" si="38"/>
        <v/>
      </c>
      <c r="CA61" t="str">
        <f t="shared" si="38"/>
        <v/>
      </c>
      <c r="CB61" t="str">
        <f t="shared" si="38"/>
        <v/>
      </c>
      <c r="CC61" t="str">
        <f t="shared" si="38"/>
        <v/>
      </c>
      <c r="CD61" t="str">
        <f t="shared" si="38"/>
        <v/>
      </c>
      <c r="CE61" t="str">
        <f t="shared" si="38"/>
        <v/>
      </c>
      <c r="CF61" s="30">
        <f t="shared" ca="1" si="38"/>
        <v>5.9898313154338072E-2</v>
      </c>
      <c r="CG61" t="str">
        <f t="shared" si="39"/>
        <v/>
      </c>
      <c r="CH61" t="str">
        <f t="shared" si="39"/>
        <v/>
      </c>
      <c r="CI61" t="str">
        <f t="shared" si="39"/>
        <v/>
      </c>
      <c r="CJ61" t="str">
        <f t="shared" si="39"/>
        <v/>
      </c>
      <c r="CK61" t="str">
        <f t="shared" si="39"/>
        <v/>
      </c>
      <c r="CL61" t="str">
        <f t="shared" si="39"/>
        <v/>
      </c>
      <c r="CM61" t="str">
        <f t="shared" si="39"/>
        <v/>
      </c>
      <c r="CN61" t="str">
        <f t="shared" si="39"/>
        <v/>
      </c>
      <c r="CO61" t="str">
        <f t="shared" si="39"/>
        <v/>
      </c>
      <c r="CP61" s="30">
        <f t="shared" ca="1" si="39"/>
        <v>4.7566410432288517E-3</v>
      </c>
      <c r="CQ61"/>
      <c r="CR61"/>
      <c r="CS61"/>
      <c r="CT61"/>
      <c r="CU61"/>
      <c r="CV61" s="31" t="str">
        <f t="shared" si="29"/>
        <v/>
      </c>
      <c r="CW61" s="31"/>
      <c r="CX61" s="31"/>
      <c r="CY61"/>
      <c r="CZ61"/>
      <c r="DA61"/>
      <c r="DB61"/>
      <c r="DC61"/>
      <c r="DD61"/>
      <c r="DE61" t="str">
        <f t="shared" si="49"/>
        <v/>
      </c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 s="60" t="str">
        <f t="shared" si="50"/>
        <v/>
      </c>
      <c r="DV61" t="str">
        <f t="shared" si="55"/>
        <v/>
      </c>
      <c r="DW61">
        <f t="shared" si="55"/>
        <v>9.3101848919536911E-7</v>
      </c>
      <c r="DX61" t="str">
        <f t="shared" si="55"/>
        <v/>
      </c>
      <c r="DY61" t="str">
        <f t="shared" si="55"/>
        <v/>
      </c>
      <c r="DZ61" t="str">
        <f t="shared" si="55"/>
        <v/>
      </c>
      <c r="EA61" t="str">
        <f t="shared" si="55"/>
        <v/>
      </c>
      <c r="EB61" t="str">
        <f t="shared" si="55"/>
        <v/>
      </c>
      <c r="EC61" t="str">
        <f t="shared" si="55"/>
        <v/>
      </c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</row>
    <row r="62" spans="1:164" s="32" customFormat="1">
      <c r="A62"/>
      <c r="B62">
        <v>48</v>
      </c>
      <c r="C62">
        <f t="shared" si="0"/>
        <v>27.265625</v>
      </c>
      <c r="D62" s="26">
        <v>3.87147</v>
      </c>
      <c r="E62" s="26"/>
      <c r="F62">
        <f t="shared" si="47"/>
        <v>3.8710561339999998</v>
      </c>
      <c r="G62" t="str">
        <f t="shared" si="1"/>
        <v/>
      </c>
      <c r="H62" t="str">
        <f t="shared" si="54"/>
        <v/>
      </c>
      <c r="I62" t="str">
        <f t="shared" si="51"/>
        <v/>
      </c>
      <c r="J62" t="str">
        <f t="shared" si="52"/>
        <v/>
      </c>
      <c r="K62" t="str">
        <f t="shared" si="53"/>
        <v/>
      </c>
      <c r="L62">
        <f t="shared" si="6"/>
        <v>4.5019486891197669E-2</v>
      </c>
      <c r="M62">
        <f t="shared" si="7"/>
        <v>0.82822683884237058</v>
      </c>
      <c r="N62">
        <v>4.1386599999999998E-4</v>
      </c>
      <c r="O62"/>
      <c r="P62">
        <v>6.3629492799999996</v>
      </c>
      <c r="Q62"/>
      <c r="R62">
        <v>8.3294499999999996</v>
      </c>
      <c r="S62"/>
      <c r="T62">
        <v>3.6383700000000001</v>
      </c>
      <c r="U62"/>
      <c r="V62"/>
      <c r="W62"/>
      <c r="X62"/>
      <c r="Y62"/>
      <c r="Z62"/>
      <c r="AA62"/>
      <c r="AB62"/>
      <c r="AC62"/>
      <c r="AD62"/>
      <c r="AE62"/>
      <c r="AF62"/>
      <c r="AG62"/>
      <c r="AH62" s="12">
        <f t="shared" si="8"/>
        <v>4.1386599999999998E-4</v>
      </c>
      <c r="AI62" s="12">
        <f t="shared" si="9"/>
        <v>0</v>
      </c>
      <c r="AJ62">
        <f t="shared" si="10"/>
        <v>6.3625354139999999</v>
      </c>
      <c r="AK62">
        <f t="shared" si="11"/>
        <v>8.329036133999999</v>
      </c>
      <c r="AL62">
        <f t="shared" si="12"/>
        <v>3.637956134</v>
      </c>
      <c r="AM62">
        <f t="shared" si="13"/>
        <v>-4.1386599999999998E-4</v>
      </c>
      <c r="AN62">
        <f t="shared" si="14"/>
        <v>-4.1386599999999998E-4</v>
      </c>
      <c r="AO62">
        <f t="shared" si="15"/>
        <v>-4.1386599999999998E-4</v>
      </c>
      <c r="AP62">
        <f t="shared" si="16"/>
        <v>-4.1386599999999998E-4</v>
      </c>
      <c r="AQ62">
        <f t="shared" si="17"/>
        <v>-4.1386599999999998E-4</v>
      </c>
      <c r="AR62">
        <f t="shared" si="18"/>
        <v>-4.1386599999999998E-4</v>
      </c>
      <c r="AS62" t="str">
        <f t="shared" si="43"/>
        <v/>
      </c>
      <c r="AT62" t="str">
        <f t="shared" si="43"/>
        <v/>
      </c>
      <c r="AU62" t="str">
        <f t="shared" si="43"/>
        <v/>
      </c>
      <c r="AV62" t="str">
        <f t="shared" si="40"/>
        <v/>
      </c>
      <c r="AW62" t="str">
        <f t="shared" si="40"/>
        <v/>
      </c>
      <c r="AX62" t="str">
        <f t="shared" si="40"/>
        <v/>
      </c>
      <c r="AY62" t="str">
        <f t="shared" si="40"/>
        <v/>
      </c>
      <c r="AZ62" t="str">
        <f t="shared" si="40"/>
        <v/>
      </c>
      <c r="BA62" t="str">
        <f t="shared" si="40"/>
        <v/>
      </c>
      <c r="BB62" s="30">
        <f t="shared" si="48"/>
        <v>5.8774595569118118</v>
      </c>
      <c r="BC62" t="str">
        <f t="shared" si="44"/>
        <v/>
      </c>
      <c r="BD62" t="str">
        <f t="shared" si="44"/>
        <v/>
      </c>
      <c r="BE62" t="str">
        <f t="shared" si="44"/>
        <v/>
      </c>
      <c r="BF62" t="str">
        <f t="shared" si="41"/>
        <v/>
      </c>
      <c r="BG62" t="str">
        <f t="shared" si="41"/>
        <v/>
      </c>
      <c r="BH62" t="str">
        <f t="shared" si="41"/>
        <v/>
      </c>
      <c r="BI62" t="str">
        <f t="shared" si="41"/>
        <v/>
      </c>
      <c r="BJ62" t="str">
        <f t="shared" si="41"/>
        <v/>
      </c>
      <c r="BK62" t="str">
        <f t="shared" si="41"/>
        <v/>
      </c>
      <c r="BL62" s="30">
        <f t="shared" ca="1" si="28"/>
        <v>0.47986223559811891</v>
      </c>
      <c r="BM62" t="str">
        <f t="shared" si="45"/>
        <v/>
      </c>
      <c r="BN62" t="str">
        <f t="shared" si="45"/>
        <v/>
      </c>
      <c r="BO62" t="str">
        <f t="shared" si="45"/>
        <v/>
      </c>
      <c r="BP62" t="str">
        <f t="shared" si="42"/>
        <v/>
      </c>
      <c r="BQ62" t="str">
        <f t="shared" si="42"/>
        <v/>
      </c>
      <c r="BR62" t="str">
        <f t="shared" si="42"/>
        <v/>
      </c>
      <c r="BS62" t="str">
        <f t="shared" si="42"/>
        <v/>
      </c>
      <c r="BT62" t="str">
        <f t="shared" si="42"/>
        <v/>
      </c>
      <c r="BU62" t="str">
        <f t="shared" si="42"/>
        <v/>
      </c>
      <c r="BV62" s="30">
        <f t="shared" ca="1" si="22"/>
        <v>8.6997832195100742E-3</v>
      </c>
      <c r="BW62" t="str">
        <f t="shared" si="38"/>
        <v/>
      </c>
      <c r="BX62" t="str">
        <f t="shared" si="38"/>
        <v/>
      </c>
      <c r="BY62" t="str">
        <f t="shared" si="38"/>
        <v/>
      </c>
      <c r="BZ62" t="str">
        <f t="shared" si="38"/>
        <v/>
      </c>
      <c r="CA62" t="str">
        <f t="shared" si="38"/>
        <v/>
      </c>
      <c r="CB62" t="str">
        <f t="shared" si="38"/>
        <v/>
      </c>
      <c r="CC62" t="str">
        <f t="shared" si="38"/>
        <v/>
      </c>
      <c r="CD62" t="str">
        <f t="shared" si="38"/>
        <v/>
      </c>
      <c r="CE62" t="str">
        <f t="shared" si="38"/>
        <v/>
      </c>
      <c r="CF62" s="30">
        <f t="shared" ca="1" si="38"/>
        <v>5.1132624026570497E-2</v>
      </c>
      <c r="CG62" t="str">
        <f t="shared" si="39"/>
        <v/>
      </c>
      <c r="CH62" t="str">
        <f t="shared" si="39"/>
        <v/>
      </c>
      <c r="CI62" t="str">
        <f t="shared" si="39"/>
        <v/>
      </c>
      <c r="CJ62" t="str">
        <f t="shared" si="39"/>
        <v/>
      </c>
      <c r="CK62" t="str">
        <f t="shared" si="39"/>
        <v/>
      </c>
      <c r="CL62" t="str">
        <f t="shared" si="39"/>
        <v/>
      </c>
      <c r="CM62" t="str">
        <f t="shared" si="39"/>
        <v/>
      </c>
      <c r="CN62" t="str">
        <f t="shared" si="39"/>
        <v/>
      </c>
      <c r="CO62" t="str">
        <f t="shared" si="39"/>
        <v/>
      </c>
      <c r="CP62" s="30">
        <f t="shared" ca="1" si="39"/>
        <v>4.174697424933105E-3</v>
      </c>
      <c r="CQ62"/>
      <c r="CR62"/>
      <c r="CS62"/>
      <c r="CT62"/>
      <c r="CU62"/>
      <c r="CV62" s="31" t="str">
        <f t="shared" si="29"/>
        <v/>
      </c>
      <c r="CW62" s="31"/>
      <c r="CX62" s="31"/>
      <c r="CY62"/>
      <c r="CZ62"/>
      <c r="DA62"/>
      <c r="DB62"/>
      <c r="DC62"/>
      <c r="DD62"/>
      <c r="DE62" t="str">
        <f t="shared" si="49"/>
        <v/>
      </c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 s="60" t="str">
        <f t="shared" si="50"/>
        <v/>
      </c>
      <c r="DV62">
        <f t="shared" si="55"/>
        <v>1.4031147083154838E-5</v>
      </c>
      <c r="DW62">
        <f t="shared" si="55"/>
        <v>5.4557441145145266E-6</v>
      </c>
      <c r="DX62" t="str">
        <f t="shared" si="55"/>
        <v/>
      </c>
      <c r="DY62" t="str">
        <f t="shared" si="55"/>
        <v/>
      </c>
      <c r="DZ62" t="str">
        <f t="shared" si="55"/>
        <v/>
      </c>
      <c r="EA62" t="str">
        <f t="shared" si="55"/>
        <v/>
      </c>
      <c r="EB62" t="str">
        <f t="shared" si="55"/>
        <v/>
      </c>
      <c r="EC62" t="str">
        <f t="shared" si="55"/>
        <v/>
      </c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</row>
    <row r="63" spans="1:164" s="32" customFormat="1">
      <c r="A63"/>
      <c r="B63">
        <v>49</v>
      </c>
      <c r="C63">
        <f t="shared" si="0"/>
        <v>27.734375</v>
      </c>
      <c r="D63" s="26">
        <v>3.87032</v>
      </c>
      <c r="E63" s="26"/>
      <c r="F63">
        <f t="shared" si="47"/>
        <v>3.8699889270000001</v>
      </c>
      <c r="G63" t="str">
        <f t="shared" si="1"/>
        <v/>
      </c>
      <c r="H63" t="str">
        <f>IF(B63&lt;$C$7,"",IF(B63&gt;$C$8,"",IF(SUM(BW63:CE63)&gt;0,(1/(SUM(BM63:BV63)))*SUM(BW63:CF63),"")))</f>
        <v/>
      </c>
      <c r="I63" t="str">
        <f t="shared" si="51"/>
        <v/>
      </c>
      <c r="J63" t="str">
        <f>IF(B63&lt;$C$7,"",IF(B63&gt;$C$8,"",IF(SUM(BW63:CE63)&gt;0,(1/(SUM(BM63:BU63)))*SUM(BW63:CE63),"")))</f>
        <v/>
      </c>
      <c r="K63" t="str">
        <f t="shared" si="53"/>
        <v/>
      </c>
      <c r="L63">
        <f t="shared" si="6"/>
        <v>4.5004329337258904E-2</v>
      </c>
      <c r="M63">
        <f t="shared" si="7"/>
        <v>0.82824035715399724</v>
      </c>
      <c r="N63" s="12">
        <v>3.3107299999999998E-4</v>
      </c>
      <c r="O63"/>
      <c r="P63">
        <v>6.3622923330000001</v>
      </c>
      <c r="Q63"/>
      <c r="R63">
        <v>8.32883</v>
      </c>
      <c r="S63"/>
      <c r="T63">
        <v>3.6379000000000001</v>
      </c>
      <c r="U63"/>
      <c r="V63"/>
      <c r="W63"/>
      <c r="X63"/>
      <c r="Y63"/>
      <c r="Z63"/>
      <c r="AA63"/>
      <c r="AB63"/>
      <c r="AC63"/>
      <c r="AD63"/>
      <c r="AE63"/>
      <c r="AF63"/>
      <c r="AG63"/>
      <c r="AH63" s="12">
        <f t="shared" si="8"/>
        <v>3.3107299999999998E-4</v>
      </c>
      <c r="AI63" s="12">
        <f t="shared" si="9"/>
        <v>0</v>
      </c>
      <c r="AJ63">
        <f t="shared" si="10"/>
        <v>6.3619612600000002</v>
      </c>
      <c r="AK63">
        <f t="shared" si="11"/>
        <v>8.3284989270000001</v>
      </c>
      <c r="AL63">
        <f t="shared" si="12"/>
        <v>3.6375689270000002</v>
      </c>
      <c r="AM63">
        <f t="shared" si="13"/>
        <v>-3.3107299999999998E-4</v>
      </c>
      <c r="AN63">
        <f t="shared" si="14"/>
        <v>-3.3107299999999998E-4</v>
      </c>
      <c r="AO63">
        <f t="shared" si="15"/>
        <v>-3.3107299999999998E-4</v>
      </c>
      <c r="AP63">
        <f t="shared" si="16"/>
        <v>-3.3107299999999998E-4</v>
      </c>
      <c r="AQ63">
        <f t="shared" si="17"/>
        <v>-3.3107299999999998E-4</v>
      </c>
      <c r="AR63">
        <f t="shared" si="18"/>
        <v>-3.3107299999999998E-4</v>
      </c>
      <c r="AS63" t="str">
        <f t="shared" si="43"/>
        <v/>
      </c>
      <c r="AT63" t="str">
        <f t="shared" si="43"/>
        <v/>
      </c>
      <c r="AU63" t="str">
        <f t="shared" si="43"/>
        <v/>
      </c>
      <c r="AV63" t="str">
        <f t="shared" si="40"/>
        <v/>
      </c>
      <c r="AW63" t="str">
        <f t="shared" si="40"/>
        <v/>
      </c>
      <c r="AX63" t="str">
        <f t="shared" si="40"/>
        <v/>
      </c>
      <c r="AY63" t="str">
        <f t="shared" si="40"/>
        <v/>
      </c>
      <c r="AZ63" t="str">
        <f t="shared" si="40"/>
        <v/>
      </c>
      <c r="BA63" t="str">
        <f t="shared" si="40"/>
        <v/>
      </c>
      <c r="BB63" s="30">
        <f t="shared" si="48"/>
        <v>5.9340891055762919</v>
      </c>
      <c r="BC63" t="str">
        <f t="shared" si="44"/>
        <v/>
      </c>
      <c r="BD63" t="str">
        <f t="shared" si="44"/>
        <v/>
      </c>
      <c r="BE63" t="str">
        <f t="shared" si="44"/>
        <v/>
      </c>
      <c r="BF63" t="str">
        <f t="shared" si="41"/>
        <v/>
      </c>
      <c r="BG63" t="str">
        <f t="shared" si="41"/>
        <v/>
      </c>
      <c r="BH63" t="str">
        <f t="shared" si="41"/>
        <v/>
      </c>
      <c r="BI63" t="str">
        <f t="shared" si="41"/>
        <v/>
      </c>
      <c r="BJ63" t="str">
        <f t="shared" si="41"/>
        <v/>
      </c>
      <c r="BK63" t="str">
        <f t="shared" si="41"/>
        <v/>
      </c>
      <c r="BL63" s="30">
        <f t="shared" ca="1" si="28"/>
        <v>0.49791591682125241</v>
      </c>
      <c r="BM63" t="str">
        <f t="shared" si="45"/>
        <v/>
      </c>
      <c r="BN63" t="str">
        <f t="shared" si="45"/>
        <v/>
      </c>
      <c r="BO63" t="str">
        <f t="shared" si="45"/>
        <v/>
      </c>
      <c r="BP63" t="str">
        <f t="shared" si="42"/>
        <v/>
      </c>
      <c r="BQ63" t="str">
        <f t="shared" si="42"/>
        <v/>
      </c>
      <c r="BR63" t="str">
        <f t="shared" si="42"/>
        <v/>
      </c>
      <c r="BS63" t="str">
        <f t="shared" si="42"/>
        <v/>
      </c>
      <c r="BT63" t="str">
        <f t="shared" si="42"/>
        <v/>
      </c>
      <c r="BU63" t="str">
        <f t="shared" si="42"/>
        <v/>
      </c>
      <c r="BV63" s="30">
        <f t="shared" ca="1" si="22"/>
        <v>7.6906836151137328E-3</v>
      </c>
      <c r="BW63" t="str">
        <f t="shared" si="38"/>
        <v/>
      </c>
      <c r="BX63" t="str">
        <f t="shared" si="38"/>
        <v/>
      </c>
      <c r="BY63" t="str">
        <f t="shared" si="38"/>
        <v/>
      </c>
      <c r="BZ63" t="str">
        <f t="shared" si="38"/>
        <v/>
      </c>
      <c r="CA63" t="str">
        <f t="shared" si="38"/>
        <v/>
      </c>
      <c r="CB63" t="str">
        <f t="shared" si="38"/>
        <v/>
      </c>
      <c r="CC63" t="str">
        <f t="shared" si="38"/>
        <v/>
      </c>
      <c r="CD63" t="str">
        <f t="shared" si="38"/>
        <v/>
      </c>
      <c r="CE63" t="str">
        <f t="shared" si="38"/>
        <v/>
      </c>
      <c r="CF63" s="30">
        <f t="shared" ca="1" si="38"/>
        <v>4.5637201854880495E-2</v>
      </c>
      <c r="CG63" t="str">
        <f t="shared" si="39"/>
        <v/>
      </c>
      <c r="CH63" t="str">
        <f t="shared" si="39"/>
        <v/>
      </c>
      <c r="CI63" t="str">
        <f t="shared" si="39"/>
        <v/>
      </c>
      <c r="CJ63" t="str">
        <f t="shared" si="39"/>
        <v/>
      </c>
      <c r="CK63" t="str">
        <f t="shared" si="39"/>
        <v/>
      </c>
      <c r="CL63" t="str">
        <f t="shared" si="39"/>
        <v/>
      </c>
      <c r="CM63" t="str">
        <f t="shared" si="39"/>
        <v/>
      </c>
      <c r="CN63" t="str">
        <f t="shared" si="39"/>
        <v/>
      </c>
      <c r="CO63" t="str">
        <f t="shared" si="39"/>
        <v/>
      </c>
      <c r="CP63" s="30">
        <f t="shared" ca="1" si="39"/>
        <v>3.8293137832015383E-3</v>
      </c>
      <c r="CQ63"/>
      <c r="CR63"/>
      <c r="CS63"/>
      <c r="CT63"/>
      <c r="CU63"/>
      <c r="CV63" s="31" t="str">
        <f t="shared" si="29"/>
        <v/>
      </c>
      <c r="CW63" s="31"/>
      <c r="CX63" s="31"/>
      <c r="CY63"/>
      <c r="CZ63"/>
      <c r="DA63"/>
      <c r="DB63"/>
      <c r="DC63"/>
      <c r="DD63"/>
      <c r="DE63" t="str">
        <f t="shared" si="49"/>
        <v/>
      </c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 s="60" t="str">
        <f t="shared" si="50"/>
        <v/>
      </c>
      <c r="DV63">
        <f t="shared" si="55"/>
        <v>1.0157992860966823E-6</v>
      </c>
      <c r="DW63">
        <f t="shared" si="55"/>
        <v>3.3135379728065865E-6</v>
      </c>
      <c r="DX63" t="str">
        <f t="shared" si="55"/>
        <v/>
      </c>
      <c r="DY63" t="str">
        <f t="shared" si="55"/>
        <v/>
      </c>
      <c r="DZ63" t="str">
        <f t="shared" si="55"/>
        <v/>
      </c>
      <c r="EA63" t="str">
        <f t="shared" si="55"/>
        <v/>
      </c>
      <c r="EB63" t="str">
        <f t="shared" si="55"/>
        <v/>
      </c>
      <c r="EC63" t="str">
        <f t="shared" si="55"/>
        <v/>
      </c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</row>
    <row r="64" spans="1:164" s="32" customFormat="1">
      <c r="A64"/>
      <c r="B64">
        <v>50</v>
      </c>
      <c r="C64">
        <f t="shared" si="0"/>
        <v>28.203125</v>
      </c>
      <c r="D64" s="26">
        <v>3.86768</v>
      </c>
      <c r="E64" s="26"/>
      <c r="F64">
        <f t="shared" si="47"/>
        <v>3.8675248130000002</v>
      </c>
      <c r="G64" t="str">
        <f t="shared" si="1"/>
        <v/>
      </c>
      <c r="H64" t="str">
        <f t="shared" ref="H64:H78" si="56">IF(B64&lt;$C$7,"",IF(B64&gt;$C$8,"",IF(SUM(BW64:CE64)&gt;0,(1/(SUM(BM64:BV64)))*SUM(BW64:CF64),"")))</f>
        <v/>
      </c>
      <c r="I64" t="str">
        <f t="shared" si="51"/>
        <v/>
      </c>
      <c r="J64" t="str">
        <f t="shared" ref="J64:J78" si="57">IF(B64&lt;$C$7,"",IF(B64&gt;$C$8,"",IF(SUM(BW64:CE64)&gt;0,(1/(SUM(BM64:BU64)))*SUM(BW64:CE64),"")))</f>
        <v/>
      </c>
      <c r="K64" t="str">
        <f t="shared" si="53"/>
        <v/>
      </c>
      <c r="L64">
        <f t="shared" si="6"/>
        <v>4.4999999999999998E-2</v>
      </c>
      <c r="M64">
        <f t="shared" si="7"/>
        <v>0.82824421915133595</v>
      </c>
      <c r="N64">
        <v>1.5518699999999999E-4</v>
      </c>
      <c r="O64"/>
      <c r="P64">
        <v>6.3627579829999998</v>
      </c>
      <c r="Q64"/>
      <c r="R64">
        <v>8.3273700000000002</v>
      </c>
      <c r="S64"/>
      <c r="T64">
        <v>3.6368299999999998</v>
      </c>
      <c r="U64"/>
      <c r="V64"/>
      <c r="W64"/>
      <c r="X64"/>
      <c r="Y64"/>
      <c r="Z64"/>
      <c r="AA64"/>
      <c r="AB64"/>
      <c r="AC64"/>
      <c r="AD64"/>
      <c r="AE64"/>
      <c r="AF64"/>
      <c r="AG64"/>
      <c r="AH64" s="12">
        <f t="shared" si="8"/>
        <v>1.5518699999999999E-4</v>
      </c>
      <c r="AI64" s="12">
        <f t="shared" si="9"/>
        <v>0</v>
      </c>
      <c r="AJ64">
        <f t="shared" si="10"/>
        <v>6.362602796</v>
      </c>
      <c r="AK64">
        <f t="shared" si="11"/>
        <v>8.3272148129999994</v>
      </c>
      <c r="AL64">
        <f t="shared" si="12"/>
        <v>3.636674813</v>
      </c>
      <c r="AM64">
        <f t="shared" si="13"/>
        <v>-1.5518699999999999E-4</v>
      </c>
      <c r="AN64">
        <f t="shared" si="14"/>
        <v>-1.5518699999999999E-4</v>
      </c>
      <c r="AO64">
        <f t="shared" si="15"/>
        <v>-1.5518699999999999E-4</v>
      </c>
      <c r="AP64">
        <f t="shared" si="16"/>
        <v>-1.5518699999999999E-4</v>
      </c>
      <c r="AQ64">
        <f t="shared" si="17"/>
        <v>-1.5518699999999999E-4</v>
      </c>
      <c r="AR64">
        <f t="shared" si="18"/>
        <v>-1.5518699999999999E-4</v>
      </c>
      <c r="AS64" t="str">
        <f t="shared" si="43"/>
        <v/>
      </c>
      <c r="AT64" t="str">
        <f t="shared" si="43"/>
        <v/>
      </c>
      <c r="AU64" t="str">
        <f t="shared" si="43"/>
        <v/>
      </c>
      <c r="AV64" t="str">
        <f t="shared" si="40"/>
        <v/>
      </c>
      <c r="AW64" t="str">
        <f t="shared" si="40"/>
        <v/>
      </c>
      <c r="AX64" t="str">
        <f t="shared" si="40"/>
        <v/>
      </c>
      <c r="AY64" t="str">
        <f t="shared" si="40"/>
        <v/>
      </c>
      <c r="AZ64" t="str">
        <f t="shared" si="40"/>
        <v/>
      </c>
      <c r="BA64" t="str">
        <f t="shared" si="40"/>
        <v/>
      </c>
      <c r="BB64" s="30">
        <f t="shared" si="48"/>
        <v>6.1001831832933657</v>
      </c>
      <c r="BC64" t="str">
        <f t="shared" si="44"/>
        <v/>
      </c>
      <c r="BD64" t="str">
        <f t="shared" si="44"/>
        <v/>
      </c>
      <c r="BE64" t="str">
        <f t="shared" si="44"/>
        <v/>
      </c>
      <c r="BF64" t="str">
        <f t="shared" si="41"/>
        <v/>
      </c>
      <c r="BG64" t="str">
        <f t="shared" si="41"/>
        <v/>
      </c>
      <c r="BH64" t="str">
        <f t="shared" si="41"/>
        <v/>
      </c>
      <c r="BI64" t="str">
        <f t="shared" si="41"/>
        <v/>
      </c>
      <c r="BJ64" t="str">
        <f t="shared" si="41"/>
        <v/>
      </c>
      <c r="BK64" t="str">
        <f t="shared" si="41"/>
        <v/>
      </c>
      <c r="BL64" s="30">
        <f t="shared" ca="1" si="28"/>
        <v>0.57937433116009107</v>
      </c>
      <c r="BM64" t="str">
        <f t="shared" si="45"/>
        <v/>
      </c>
      <c r="BN64" t="str">
        <f t="shared" si="45"/>
        <v/>
      </c>
      <c r="BO64" t="str">
        <f t="shared" si="45"/>
        <v/>
      </c>
      <c r="BP64" t="str">
        <f t="shared" si="42"/>
        <v/>
      </c>
      <c r="BQ64" t="str">
        <f t="shared" si="42"/>
        <v/>
      </c>
      <c r="BR64" t="str">
        <f t="shared" si="42"/>
        <v/>
      </c>
      <c r="BS64" t="str">
        <f t="shared" si="42"/>
        <v/>
      </c>
      <c r="BT64" t="str">
        <f t="shared" si="42"/>
        <v/>
      </c>
      <c r="BU64" t="str">
        <f t="shared" si="42"/>
        <v/>
      </c>
      <c r="BV64" s="30" t="str">
        <f t="shared" ca="1" si="22"/>
        <v/>
      </c>
      <c r="BW64" t="str">
        <f t="shared" si="38"/>
        <v/>
      </c>
      <c r="BX64" t="str">
        <f t="shared" si="38"/>
        <v/>
      </c>
      <c r="BY64" t="str">
        <f t="shared" si="38"/>
        <v/>
      </c>
      <c r="BZ64" t="str">
        <f t="shared" si="38"/>
        <v/>
      </c>
      <c r="CA64" t="str">
        <f t="shared" si="38"/>
        <v/>
      </c>
      <c r="CB64" t="str">
        <f t="shared" si="38"/>
        <v/>
      </c>
      <c r="CC64" t="str">
        <f t="shared" si="38"/>
        <v/>
      </c>
      <c r="CD64" t="str">
        <f t="shared" si="38"/>
        <v/>
      </c>
      <c r="CE64" t="str">
        <f t="shared" si="38"/>
        <v/>
      </c>
      <c r="CF64" s="30" t="str">
        <f t="shared" ca="1" si="38"/>
        <v/>
      </c>
      <c r="CG64" t="str">
        <f t="shared" si="39"/>
        <v/>
      </c>
      <c r="CH64" t="str">
        <f t="shared" si="39"/>
        <v/>
      </c>
      <c r="CI64" t="str">
        <f t="shared" si="39"/>
        <v/>
      </c>
      <c r="CJ64" t="str">
        <f t="shared" si="39"/>
        <v/>
      </c>
      <c r="CK64" t="str">
        <f t="shared" si="39"/>
        <v/>
      </c>
      <c r="CL64" t="str">
        <f t="shared" si="39"/>
        <v/>
      </c>
      <c r="CM64" t="str">
        <f t="shared" si="39"/>
        <v/>
      </c>
      <c r="CN64" t="str">
        <f t="shared" si="39"/>
        <v/>
      </c>
      <c r="CO64" t="str">
        <f t="shared" si="39"/>
        <v/>
      </c>
      <c r="CP64" s="30" t="str">
        <f t="shared" ca="1" si="39"/>
        <v/>
      </c>
      <c r="CQ64"/>
      <c r="CR64"/>
      <c r="CS64"/>
      <c r="CT64"/>
      <c r="CU64"/>
      <c r="CV64" s="31" t="str">
        <f t="shared" si="29"/>
        <v/>
      </c>
      <c r="CW64" s="31"/>
      <c r="CX64" s="31"/>
      <c r="CY64"/>
      <c r="CZ64"/>
      <c r="DA64"/>
      <c r="DB64"/>
      <c r="DC64"/>
      <c r="DD64"/>
      <c r="DE64" t="str">
        <f t="shared" si="49"/>
        <v/>
      </c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 s="60" t="str">
        <f t="shared" si="50"/>
        <v/>
      </c>
      <c r="DV64" t="str">
        <f t="shared" si="55"/>
        <v/>
      </c>
      <c r="DW64" t="str">
        <f t="shared" si="55"/>
        <v/>
      </c>
      <c r="DX64" t="str">
        <f t="shared" si="55"/>
        <v/>
      </c>
      <c r="DY64" t="str">
        <f t="shared" si="55"/>
        <v/>
      </c>
      <c r="DZ64" t="str">
        <f t="shared" si="55"/>
        <v/>
      </c>
      <c r="EA64" t="str">
        <f t="shared" si="55"/>
        <v/>
      </c>
      <c r="EB64" t="str">
        <f t="shared" si="55"/>
        <v/>
      </c>
      <c r="EC64" t="str">
        <f t="shared" si="55"/>
        <v/>
      </c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</row>
    <row r="65" spans="1:185" s="32" customFormat="1">
      <c r="A65"/>
      <c r="B65">
        <v>51</v>
      </c>
      <c r="C65">
        <f t="shared" si="0"/>
        <v>28.671875</v>
      </c>
      <c r="D65" s="26">
        <v>3.86755</v>
      </c>
      <c r="E65" s="26"/>
      <c r="F65">
        <f t="shared" si="47"/>
        <v>3.8673902359999999</v>
      </c>
      <c r="G65" t="str">
        <f t="shared" si="1"/>
        <v/>
      </c>
      <c r="H65" t="str">
        <f t="shared" si="56"/>
        <v/>
      </c>
      <c r="I65" t="str">
        <f t="shared" si="51"/>
        <v/>
      </c>
      <c r="J65" t="str">
        <f t="shared" si="57"/>
        <v/>
      </c>
      <c r="K65" t="str">
        <f t="shared" si="53"/>
        <v/>
      </c>
      <c r="L65">
        <f t="shared" si="6"/>
        <v>4.5002767534242677E-2</v>
      </c>
      <c r="M65">
        <f t="shared" si="7"/>
        <v>0.82824175032042124</v>
      </c>
      <c r="N65" s="12">
        <v>1.5976400000000001E-4</v>
      </c>
      <c r="O65"/>
      <c r="P65">
        <v>6.3604100499999996</v>
      </c>
      <c r="Q65"/>
      <c r="R65">
        <v>8.3282900000000009</v>
      </c>
      <c r="S65"/>
      <c r="T65">
        <v>3.6376300000000001</v>
      </c>
      <c r="U65"/>
      <c r="V65"/>
      <c r="W65"/>
      <c r="X65"/>
      <c r="Y65"/>
      <c r="Z65"/>
      <c r="AA65"/>
      <c r="AB65"/>
      <c r="AC65"/>
      <c r="AD65"/>
      <c r="AE65"/>
      <c r="AF65"/>
      <c r="AG65"/>
      <c r="AH65" s="12">
        <f t="shared" si="8"/>
        <v>1.5976400000000001E-4</v>
      </c>
      <c r="AI65" s="12">
        <f t="shared" si="9"/>
        <v>0</v>
      </c>
      <c r="AJ65">
        <f t="shared" si="10"/>
        <v>6.3602502859999994</v>
      </c>
      <c r="AK65">
        <f t="shared" si="11"/>
        <v>8.3281302360000016</v>
      </c>
      <c r="AL65">
        <f t="shared" si="12"/>
        <v>3.637470236</v>
      </c>
      <c r="AM65">
        <f t="shared" si="13"/>
        <v>-1.5976400000000001E-4</v>
      </c>
      <c r="AN65">
        <f t="shared" si="14"/>
        <v>-1.5976400000000001E-4</v>
      </c>
      <c r="AO65">
        <f t="shared" si="15"/>
        <v>-1.5976400000000001E-4</v>
      </c>
      <c r="AP65">
        <f t="shared" si="16"/>
        <v>-1.5976400000000001E-4</v>
      </c>
      <c r="AQ65">
        <f t="shared" si="17"/>
        <v>-1.5976400000000001E-4</v>
      </c>
      <c r="AR65">
        <f t="shared" si="18"/>
        <v>-1.5976400000000001E-4</v>
      </c>
      <c r="AS65" t="str">
        <f t="shared" si="43"/>
        <v/>
      </c>
      <c r="AT65" t="str">
        <f t="shared" si="43"/>
        <v/>
      </c>
      <c r="AU65" t="str">
        <f t="shared" si="43"/>
        <v/>
      </c>
      <c r="AV65" t="str">
        <f t="shared" si="40"/>
        <v/>
      </c>
      <c r="AW65" t="str">
        <f t="shared" si="40"/>
        <v/>
      </c>
      <c r="AX65" t="str">
        <f t="shared" si="40"/>
        <v/>
      </c>
      <c r="AY65" t="str">
        <f t="shared" si="40"/>
        <v/>
      </c>
      <c r="AZ65" t="str">
        <f t="shared" si="40"/>
        <v/>
      </c>
      <c r="BA65" t="str">
        <f t="shared" si="40"/>
        <v/>
      </c>
      <c r="BB65" s="30">
        <f t="shared" si="48"/>
        <v>6.1112776839145591</v>
      </c>
      <c r="BC65" t="str">
        <f t="shared" si="44"/>
        <v/>
      </c>
      <c r="BD65" t="str">
        <f t="shared" si="44"/>
        <v/>
      </c>
      <c r="BE65" t="str">
        <f t="shared" si="44"/>
        <v/>
      </c>
      <c r="BF65" t="str">
        <f t="shared" si="41"/>
        <v/>
      </c>
      <c r="BG65" t="str">
        <f t="shared" si="41"/>
        <v/>
      </c>
      <c r="BH65" t="str">
        <f t="shared" si="41"/>
        <v/>
      </c>
      <c r="BI65" t="str">
        <f t="shared" si="41"/>
        <v/>
      </c>
      <c r="BJ65" t="str">
        <f t="shared" si="41"/>
        <v/>
      </c>
      <c r="BK65" t="str">
        <f t="shared" si="41"/>
        <v/>
      </c>
      <c r="BL65" s="30">
        <f t="shared" ca="1" si="28"/>
        <v>0.58672711338133887</v>
      </c>
      <c r="BM65" t="str">
        <f t="shared" si="45"/>
        <v/>
      </c>
      <c r="BN65" t="str">
        <f t="shared" si="45"/>
        <v/>
      </c>
      <c r="BO65" t="str">
        <f t="shared" si="45"/>
        <v/>
      </c>
      <c r="BP65" t="str">
        <f t="shared" si="42"/>
        <v/>
      </c>
      <c r="BQ65" t="str">
        <f t="shared" si="42"/>
        <v/>
      </c>
      <c r="BR65" t="str">
        <f t="shared" si="42"/>
        <v/>
      </c>
      <c r="BS65" t="str">
        <f t="shared" si="42"/>
        <v/>
      </c>
      <c r="BT65" t="str">
        <f t="shared" si="42"/>
        <v/>
      </c>
      <c r="BU65" t="str">
        <f t="shared" si="42"/>
        <v/>
      </c>
      <c r="BV65" s="30" t="str">
        <f t="shared" ca="1" si="22"/>
        <v/>
      </c>
      <c r="BW65" t="str">
        <f t="shared" si="38"/>
        <v/>
      </c>
      <c r="BX65" t="str">
        <f t="shared" si="38"/>
        <v/>
      </c>
      <c r="BY65" t="str">
        <f t="shared" si="38"/>
        <v/>
      </c>
      <c r="BZ65" t="str">
        <f t="shared" si="38"/>
        <v/>
      </c>
      <c r="CA65" t="str">
        <f t="shared" si="38"/>
        <v/>
      </c>
      <c r="CB65" t="str">
        <f t="shared" si="38"/>
        <v/>
      </c>
      <c r="CC65" t="str">
        <f t="shared" si="38"/>
        <v/>
      </c>
      <c r="CD65" t="str">
        <f t="shared" si="38"/>
        <v/>
      </c>
      <c r="CE65" t="str">
        <f t="shared" si="38"/>
        <v/>
      </c>
      <c r="CF65" s="30" t="str">
        <f t="shared" ca="1" si="38"/>
        <v/>
      </c>
      <c r="CG65" t="str">
        <f t="shared" si="39"/>
        <v/>
      </c>
      <c r="CH65" t="str">
        <f t="shared" si="39"/>
        <v/>
      </c>
      <c r="CI65" t="str">
        <f t="shared" si="39"/>
        <v/>
      </c>
      <c r="CJ65" t="str">
        <f t="shared" si="39"/>
        <v/>
      </c>
      <c r="CK65" t="str">
        <f t="shared" si="39"/>
        <v/>
      </c>
      <c r="CL65" t="str">
        <f t="shared" si="39"/>
        <v/>
      </c>
      <c r="CM65" t="str">
        <f t="shared" si="39"/>
        <v/>
      </c>
      <c r="CN65" t="str">
        <f t="shared" si="39"/>
        <v/>
      </c>
      <c r="CO65" t="str">
        <f t="shared" si="39"/>
        <v/>
      </c>
      <c r="CP65" s="30" t="str">
        <f t="shared" ca="1" si="39"/>
        <v/>
      </c>
      <c r="CQ65"/>
      <c r="CR65"/>
      <c r="CS65"/>
      <c r="CT65"/>
      <c r="CU65"/>
      <c r="CV65" s="31" t="str">
        <f t="shared" si="29"/>
        <v/>
      </c>
      <c r="CW65" s="31"/>
      <c r="CX65" s="31"/>
      <c r="CY65"/>
      <c r="CZ65"/>
      <c r="DA65"/>
      <c r="DB65"/>
      <c r="DC65"/>
      <c r="DD65"/>
      <c r="DE65" t="str">
        <f t="shared" si="49"/>
        <v/>
      </c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 s="60" t="str">
        <f t="shared" si="50"/>
        <v/>
      </c>
      <c r="DV65" t="str">
        <f t="shared" si="55"/>
        <v/>
      </c>
      <c r="DW65">
        <f t="shared" si="55"/>
        <v>2.7675342426777141E-6</v>
      </c>
      <c r="DX65" t="str">
        <f t="shared" si="55"/>
        <v/>
      </c>
      <c r="DY65" t="str">
        <f t="shared" si="55"/>
        <v/>
      </c>
      <c r="DZ65" t="str">
        <f t="shared" si="55"/>
        <v/>
      </c>
      <c r="EA65" t="str">
        <f t="shared" si="55"/>
        <v/>
      </c>
      <c r="EB65" t="str">
        <f t="shared" si="55"/>
        <v/>
      </c>
      <c r="EC65" t="str">
        <f t="shared" si="55"/>
        <v/>
      </c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</row>
    <row r="66" spans="1:185" s="32" customFormat="1">
      <c r="A66"/>
      <c r="B66">
        <v>52</v>
      </c>
      <c r="C66">
        <f t="shared" si="0"/>
        <v>29.140625</v>
      </c>
      <c r="D66" s="26">
        <v>3.8651399999999998</v>
      </c>
      <c r="E66" s="26"/>
      <c r="F66">
        <f t="shared" si="47"/>
        <v>3.8645475129999998</v>
      </c>
      <c r="G66" t="str">
        <f t="shared" si="1"/>
        <v/>
      </c>
      <c r="H66" t="str">
        <f t="shared" si="56"/>
        <v/>
      </c>
      <c r="I66" t="str">
        <f t="shared" si="51"/>
        <v/>
      </c>
      <c r="J66" t="str">
        <f t="shared" si="57"/>
        <v/>
      </c>
      <c r="K66" t="str">
        <f t="shared" si="53"/>
        <v/>
      </c>
      <c r="L66">
        <f t="shared" si="6"/>
        <v>4.4999999999999998E-2</v>
      </c>
      <c r="M66">
        <f t="shared" si="7"/>
        <v>0.82824421915133595</v>
      </c>
      <c r="N66">
        <v>5.9248700000000005E-4</v>
      </c>
      <c r="O66"/>
      <c r="P66">
        <v>6.3599090760000001</v>
      </c>
      <c r="Q66"/>
      <c r="R66">
        <v>8.3264999999999993</v>
      </c>
      <c r="S66"/>
      <c r="T66">
        <v>3.6358600000000001</v>
      </c>
      <c r="U66"/>
      <c r="V66"/>
      <c r="W66"/>
      <c r="X66"/>
      <c r="Y66"/>
      <c r="Z66"/>
      <c r="AA66"/>
      <c r="AB66"/>
      <c r="AC66"/>
      <c r="AD66"/>
      <c r="AE66"/>
      <c r="AF66"/>
      <c r="AG66"/>
      <c r="AH66" s="12">
        <f t="shared" si="8"/>
        <v>5.9248700000000005E-4</v>
      </c>
      <c r="AI66" s="12">
        <f t="shared" si="9"/>
        <v>0</v>
      </c>
      <c r="AJ66">
        <f t="shared" si="10"/>
        <v>6.3593165890000005</v>
      </c>
      <c r="AK66">
        <f t="shared" si="11"/>
        <v>8.3259075129999989</v>
      </c>
      <c r="AL66">
        <f t="shared" si="12"/>
        <v>3.6352675130000001</v>
      </c>
      <c r="AM66">
        <f t="shared" si="13"/>
        <v>-5.9248700000000005E-4</v>
      </c>
      <c r="AN66">
        <f t="shared" si="14"/>
        <v>-5.9248700000000005E-4</v>
      </c>
      <c r="AO66">
        <f t="shared" si="15"/>
        <v>-5.9248700000000005E-4</v>
      </c>
      <c r="AP66">
        <f t="shared" si="16"/>
        <v>-5.9248700000000005E-4</v>
      </c>
      <c r="AQ66">
        <f t="shared" si="17"/>
        <v>-5.9248700000000005E-4</v>
      </c>
      <c r="AR66">
        <f t="shared" si="18"/>
        <v>-5.9248700000000005E-4</v>
      </c>
      <c r="AS66" t="str">
        <f t="shared" si="43"/>
        <v/>
      </c>
      <c r="AT66" t="str">
        <f t="shared" si="43"/>
        <v/>
      </c>
      <c r="AU66" t="str">
        <f t="shared" si="43"/>
        <v/>
      </c>
      <c r="AV66" t="str">
        <f t="shared" si="40"/>
        <v/>
      </c>
      <c r="AW66" t="str">
        <f t="shared" si="40"/>
        <v/>
      </c>
      <c r="AX66" t="str">
        <f t="shared" si="40"/>
        <v/>
      </c>
      <c r="AY66" t="str">
        <f t="shared" si="40"/>
        <v/>
      </c>
      <c r="AZ66" t="str">
        <f t="shared" si="40"/>
        <v/>
      </c>
      <c r="BA66" t="str">
        <f t="shared" si="40"/>
        <v/>
      </c>
      <c r="BB66" s="30" t="str">
        <f t="shared" si="48"/>
        <v/>
      </c>
      <c r="BC66" t="str">
        <f t="shared" si="44"/>
        <v/>
      </c>
      <c r="BD66" t="str">
        <f t="shared" si="44"/>
        <v/>
      </c>
      <c r="BE66" t="str">
        <f t="shared" si="44"/>
        <v/>
      </c>
      <c r="BF66" t="str">
        <f t="shared" si="41"/>
        <v/>
      </c>
      <c r="BG66" t="str">
        <f t="shared" si="41"/>
        <v/>
      </c>
      <c r="BH66" t="str">
        <f t="shared" si="41"/>
        <v/>
      </c>
      <c r="BI66" t="str">
        <f t="shared" si="41"/>
        <v/>
      </c>
      <c r="BJ66" t="str">
        <f t="shared" si="41"/>
        <v/>
      </c>
      <c r="BK66" t="str">
        <f t="shared" si="41"/>
        <v/>
      </c>
      <c r="BL66" s="30" t="str">
        <f t="shared" si="28"/>
        <v/>
      </c>
      <c r="BM66" t="str">
        <f t="shared" si="45"/>
        <v/>
      </c>
      <c r="BN66" t="str">
        <f t="shared" si="45"/>
        <v/>
      </c>
      <c r="BO66" t="str">
        <f t="shared" si="45"/>
        <v/>
      </c>
      <c r="BP66" t="str">
        <f t="shared" si="42"/>
        <v/>
      </c>
      <c r="BQ66" t="str">
        <f t="shared" si="42"/>
        <v/>
      </c>
      <c r="BR66" t="str">
        <f t="shared" si="42"/>
        <v/>
      </c>
      <c r="BS66" t="str">
        <f t="shared" si="42"/>
        <v/>
      </c>
      <c r="BT66" t="str">
        <f t="shared" si="42"/>
        <v/>
      </c>
      <c r="BU66" t="str">
        <f t="shared" si="42"/>
        <v/>
      </c>
      <c r="BV66" s="30" t="str">
        <f t="shared" si="22"/>
        <v/>
      </c>
      <c r="BW66" t="str">
        <f t="shared" si="38"/>
        <v/>
      </c>
      <c r="BX66" t="str">
        <f t="shared" si="38"/>
        <v/>
      </c>
      <c r="BY66" t="str">
        <f t="shared" si="38"/>
        <v/>
      </c>
      <c r="BZ66" t="str">
        <f t="shared" si="38"/>
        <v/>
      </c>
      <c r="CA66" t="str">
        <f t="shared" si="38"/>
        <v/>
      </c>
      <c r="CB66" t="str">
        <f t="shared" si="38"/>
        <v/>
      </c>
      <c r="CC66" t="str">
        <f t="shared" si="38"/>
        <v/>
      </c>
      <c r="CD66" t="str">
        <f t="shared" si="38"/>
        <v/>
      </c>
      <c r="CE66" t="str">
        <f t="shared" si="38"/>
        <v/>
      </c>
      <c r="CF66" s="30" t="str">
        <f t="shared" si="38"/>
        <v/>
      </c>
      <c r="CG66" t="str">
        <f t="shared" si="39"/>
        <v/>
      </c>
      <c r="CH66" t="str">
        <f t="shared" si="39"/>
        <v/>
      </c>
      <c r="CI66" t="str">
        <f t="shared" si="39"/>
        <v/>
      </c>
      <c r="CJ66" t="str">
        <f t="shared" si="39"/>
        <v/>
      </c>
      <c r="CK66" t="str">
        <f t="shared" si="39"/>
        <v/>
      </c>
      <c r="CL66" t="str">
        <f t="shared" si="39"/>
        <v/>
      </c>
      <c r="CM66" t="str">
        <f t="shared" si="39"/>
        <v/>
      </c>
      <c r="CN66" t="str">
        <f t="shared" si="39"/>
        <v/>
      </c>
      <c r="CO66" t="str">
        <f t="shared" si="39"/>
        <v/>
      </c>
      <c r="CP66" s="30" t="str">
        <f t="shared" si="39"/>
        <v/>
      </c>
      <c r="CQ66"/>
      <c r="CR66"/>
      <c r="CS66"/>
      <c r="CT66"/>
      <c r="CU66"/>
      <c r="CV66" s="31" t="str">
        <f t="shared" si="29"/>
        <v/>
      </c>
      <c r="CW66" s="31"/>
      <c r="CX66" s="31"/>
      <c r="CY66"/>
      <c r="CZ66"/>
      <c r="DA66"/>
      <c r="DB66"/>
      <c r="DC66"/>
      <c r="DD66"/>
      <c r="DE66" t="str">
        <f t="shared" si="49"/>
        <v/>
      </c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 s="60" t="str">
        <f t="shared" si="50"/>
        <v/>
      </c>
      <c r="DV66" t="str">
        <f t="shared" si="55"/>
        <v/>
      </c>
      <c r="DW66" t="str">
        <f t="shared" si="55"/>
        <v/>
      </c>
      <c r="DX66" t="str">
        <f t="shared" si="55"/>
        <v/>
      </c>
      <c r="DY66" t="str">
        <f t="shared" si="55"/>
        <v/>
      </c>
      <c r="DZ66" t="str">
        <f t="shared" si="55"/>
        <v/>
      </c>
      <c r="EA66" t="str">
        <f t="shared" si="55"/>
        <v/>
      </c>
      <c r="EB66" t="str">
        <f t="shared" si="55"/>
        <v/>
      </c>
      <c r="EC66" t="str">
        <f t="shared" si="55"/>
        <v/>
      </c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</row>
    <row r="67" spans="1:185" s="32" customFormat="1">
      <c r="A67"/>
      <c r="B67">
        <v>53</v>
      </c>
      <c r="C67">
        <f t="shared" si="0"/>
        <v>29.609375</v>
      </c>
      <c r="D67" s="26">
        <v>3.8653</v>
      </c>
      <c r="E67" s="26"/>
      <c r="F67">
        <f t="shared" si="47"/>
        <v>3.8646302530000001</v>
      </c>
      <c r="G67" t="str">
        <f t="shared" si="1"/>
        <v/>
      </c>
      <c r="H67" t="str">
        <f t="shared" si="56"/>
        <v/>
      </c>
      <c r="I67" t="str">
        <f t="shared" si="51"/>
        <v/>
      </c>
      <c r="J67" t="str">
        <f t="shared" si="57"/>
        <v/>
      </c>
      <c r="K67" t="str">
        <f t="shared" si="53"/>
        <v/>
      </c>
      <c r="L67">
        <f t="shared" si="6"/>
        <v>4.4999999999999998E-2</v>
      </c>
      <c r="M67">
        <f t="shared" si="7"/>
        <v>0.82824421915133595</v>
      </c>
      <c r="N67">
        <v>6.6974700000000005E-4</v>
      </c>
      <c r="O67"/>
      <c r="P67">
        <v>6.3610296660000003</v>
      </c>
      <c r="Q67"/>
      <c r="R67">
        <v>8.3290000000000006</v>
      </c>
      <c r="S67"/>
      <c r="T67">
        <v>3.63707</v>
      </c>
      <c r="U67"/>
      <c r="V67"/>
      <c r="W67"/>
      <c r="X67"/>
      <c r="Y67"/>
      <c r="Z67"/>
      <c r="AA67"/>
      <c r="AB67"/>
      <c r="AC67"/>
      <c r="AD67"/>
      <c r="AE67"/>
      <c r="AF67"/>
      <c r="AG67"/>
      <c r="AH67" s="12">
        <f t="shared" si="8"/>
        <v>6.6974700000000005E-4</v>
      </c>
      <c r="AI67" s="12">
        <f t="shared" si="9"/>
        <v>0</v>
      </c>
      <c r="AJ67">
        <f t="shared" si="10"/>
        <v>6.3603599190000004</v>
      </c>
      <c r="AK67">
        <f t="shared" si="11"/>
        <v>8.3283302530000007</v>
      </c>
      <c r="AL67">
        <f t="shared" si="12"/>
        <v>3.6364002530000001</v>
      </c>
      <c r="AM67">
        <f t="shared" si="13"/>
        <v>-6.6974700000000005E-4</v>
      </c>
      <c r="AN67">
        <f t="shared" si="14"/>
        <v>-6.6974700000000005E-4</v>
      </c>
      <c r="AO67">
        <f t="shared" si="15"/>
        <v>-6.6974700000000005E-4</v>
      </c>
      <c r="AP67">
        <f t="shared" si="16"/>
        <v>-6.6974700000000005E-4</v>
      </c>
      <c r="AQ67">
        <f t="shared" si="17"/>
        <v>-6.6974700000000005E-4</v>
      </c>
      <c r="AR67">
        <f t="shared" si="18"/>
        <v>-6.6974700000000005E-4</v>
      </c>
      <c r="AS67" t="str">
        <f t="shared" si="43"/>
        <v/>
      </c>
      <c r="AT67" t="str">
        <f t="shared" si="43"/>
        <v/>
      </c>
      <c r="AU67" t="str">
        <f t="shared" si="43"/>
        <v/>
      </c>
      <c r="AV67" t="str">
        <f t="shared" si="40"/>
        <v/>
      </c>
      <c r="AW67" t="str">
        <f t="shared" si="40"/>
        <v/>
      </c>
      <c r="AX67" t="str">
        <f t="shared" si="40"/>
        <v/>
      </c>
      <c r="AY67" t="str">
        <f t="shared" si="40"/>
        <v/>
      </c>
      <c r="AZ67" t="str">
        <f t="shared" si="40"/>
        <v/>
      </c>
      <c r="BA67" t="str">
        <f t="shared" si="40"/>
        <v/>
      </c>
      <c r="BB67" s="30" t="str">
        <f t="shared" si="48"/>
        <v/>
      </c>
      <c r="BC67" t="str">
        <f t="shared" si="44"/>
        <v/>
      </c>
      <c r="BD67" t="str">
        <f t="shared" si="44"/>
        <v/>
      </c>
      <c r="BE67" t="str">
        <f t="shared" si="44"/>
        <v/>
      </c>
      <c r="BF67" t="str">
        <f t="shared" si="41"/>
        <v/>
      </c>
      <c r="BG67" t="str">
        <f t="shared" si="41"/>
        <v/>
      </c>
      <c r="BH67" t="str">
        <f t="shared" si="41"/>
        <v/>
      </c>
      <c r="BI67" t="str">
        <f t="shared" si="41"/>
        <v/>
      </c>
      <c r="BJ67" t="str">
        <f t="shared" si="41"/>
        <v/>
      </c>
      <c r="BK67" t="str">
        <f t="shared" si="41"/>
        <v/>
      </c>
      <c r="BL67" s="30" t="str">
        <f t="shared" si="28"/>
        <v/>
      </c>
      <c r="BM67" t="str">
        <f t="shared" si="45"/>
        <v/>
      </c>
      <c r="BN67" t="str">
        <f t="shared" si="45"/>
        <v/>
      </c>
      <c r="BO67" t="str">
        <f t="shared" si="45"/>
        <v/>
      </c>
      <c r="BP67" t="str">
        <f t="shared" si="42"/>
        <v/>
      </c>
      <c r="BQ67" t="str">
        <f t="shared" si="42"/>
        <v/>
      </c>
      <c r="BR67" t="str">
        <f t="shared" si="42"/>
        <v/>
      </c>
      <c r="BS67" t="str">
        <f t="shared" si="42"/>
        <v/>
      </c>
      <c r="BT67" t="str">
        <f t="shared" si="42"/>
        <v/>
      </c>
      <c r="BU67" t="str">
        <f t="shared" si="42"/>
        <v/>
      </c>
      <c r="BV67" s="30" t="str">
        <f t="shared" si="22"/>
        <v/>
      </c>
      <c r="BW67" t="str">
        <f t="shared" si="38"/>
        <v/>
      </c>
      <c r="BX67" t="str">
        <f t="shared" si="38"/>
        <v/>
      </c>
      <c r="BY67" t="str">
        <f t="shared" si="38"/>
        <v/>
      </c>
      <c r="BZ67" t="str">
        <f t="shared" si="38"/>
        <v/>
      </c>
      <c r="CA67" t="str">
        <f t="shared" si="38"/>
        <v/>
      </c>
      <c r="CB67" t="str">
        <f t="shared" si="38"/>
        <v/>
      </c>
      <c r="CC67" t="str">
        <f t="shared" si="38"/>
        <v/>
      </c>
      <c r="CD67" t="str">
        <f t="shared" si="38"/>
        <v/>
      </c>
      <c r="CE67" t="str">
        <f t="shared" si="38"/>
        <v/>
      </c>
      <c r="CF67" s="30" t="str">
        <f t="shared" si="38"/>
        <v/>
      </c>
      <c r="CG67" t="str">
        <f t="shared" si="39"/>
        <v/>
      </c>
      <c r="CH67" t="str">
        <f t="shared" si="39"/>
        <v/>
      </c>
      <c r="CI67" t="str">
        <f t="shared" si="39"/>
        <v/>
      </c>
      <c r="CJ67" t="str">
        <f t="shared" si="39"/>
        <v/>
      </c>
      <c r="CK67" t="str">
        <f t="shared" si="39"/>
        <v/>
      </c>
      <c r="CL67" t="str">
        <f t="shared" si="39"/>
        <v/>
      </c>
      <c r="CM67" t="str">
        <f t="shared" si="39"/>
        <v/>
      </c>
      <c r="CN67" t="str">
        <f t="shared" si="39"/>
        <v/>
      </c>
      <c r="CO67" t="str">
        <f t="shared" si="39"/>
        <v/>
      </c>
      <c r="CP67" s="30" t="str">
        <f t="shared" si="39"/>
        <v/>
      </c>
      <c r="CQ67"/>
      <c r="CR67"/>
      <c r="CS67"/>
      <c r="CT67"/>
      <c r="CU67"/>
      <c r="CV67" s="31" t="str">
        <f t="shared" si="29"/>
        <v/>
      </c>
      <c r="CW67" s="31"/>
      <c r="CX67" s="31"/>
      <c r="CY67"/>
      <c r="CZ67"/>
      <c r="DA67"/>
      <c r="DB67"/>
      <c r="DC67"/>
      <c r="DD67"/>
      <c r="DE67" t="str">
        <f t="shared" si="49"/>
        <v/>
      </c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 s="60" t="str">
        <f t="shared" si="50"/>
        <v/>
      </c>
      <c r="DV67" t="str">
        <f t="shared" si="55"/>
        <v/>
      </c>
      <c r="DW67" t="str">
        <f t="shared" si="55"/>
        <v/>
      </c>
      <c r="DX67" t="str">
        <f t="shared" si="55"/>
        <v/>
      </c>
      <c r="DY67" t="str">
        <f t="shared" si="55"/>
        <v/>
      </c>
      <c r="DZ67" t="str">
        <f t="shared" si="55"/>
        <v/>
      </c>
      <c r="EA67" t="str">
        <f t="shared" si="55"/>
        <v/>
      </c>
      <c r="EB67" t="str">
        <f t="shared" si="55"/>
        <v/>
      </c>
      <c r="EC67" t="str">
        <f t="shared" si="55"/>
        <v/>
      </c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</row>
    <row r="68" spans="1:185" s="32" customFormat="1">
      <c r="A68"/>
      <c r="B68">
        <v>54</v>
      </c>
      <c r="C68">
        <f t="shared" si="0"/>
        <v>30.078125</v>
      </c>
      <c r="D68" s="26">
        <v>3.8645100000000001</v>
      </c>
      <c r="E68" s="26"/>
      <c r="F68">
        <f t="shared" si="47"/>
        <v>3.8638153870000003</v>
      </c>
      <c r="G68" t="str">
        <f t="shared" si="1"/>
        <v/>
      </c>
      <c r="H68" t="str">
        <f t="shared" si="56"/>
        <v/>
      </c>
      <c r="I68" t="str">
        <f t="shared" si="51"/>
        <v/>
      </c>
      <c r="J68" t="str">
        <f t="shared" si="57"/>
        <v/>
      </c>
      <c r="K68" t="str">
        <f t="shared" si="53"/>
        <v/>
      </c>
      <c r="L68">
        <f t="shared" si="6"/>
        <v>4.4999999999999998E-2</v>
      </c>
      <c r="M68">
        <f t="shared" si="7"/>
        <v>0.82824421915133595</v>
      </c>
      <c r="N68" s="12">
        <v>6.9461299999999996E-4</v>
      </c>
      <c r="O68"/>
      <c r="P68">
        <v>6.3724995160000004</v>
      </c>
      <c r="Q68"/>
      <c r="R68">
        <v>8.3272700000000004</v>
      </c>
      <c r="S68"/>
      <c r="T68">
        <v>3.6357599999999999</v>
      </c>
      <c r="U68"/>
      <c r="V68"/>
      <c r="W68"/>
      <c r="X68"/>
      <c r="Y68"/>
      <c r="Z68"/>
      <c r="AA68"/>
      <c r="AB68"/>
      <c r="AC68"/>
      <c r="AD68"/>
      <c r="AE68"/>
      <c r="AF68"/>
      <c r="AG68"/>
      <c r="AH68" s="12">
        <f t="shared" si="8"/>
        <v>6.9461299999999996E-4</v>
      </c>
      <c r="AI68" s="12">
        <f t="shared" si="9"/>
        <v>0</v>
      </c>
      <c r="AJ68">
        <f t="shared" si="10"/>
        <v>6.3718049030000001</v>
      </c>
      <c r="AK68">
        <f t="shared" si="11"/>
        <v>8.3265753870000001</v>
      </c>
      <c r="AL68">
        <f t="shared" si="12"/>
        <v>3.635065387</v>
      </c>
      <c r="AM68">
        <f t="shared" si="13"/>
        <v>-6.9461299999999996E-4</v>
      </c>
      <c r="AN68">
        <f t="shared" si="14"/>
        <v>-6.9461299999999996E-4</v>
      </c>
      <c r="AO68">
        <f t="shared" si="15"/>
        <v>-6.9461299999999996E-4</v>
      </c>
      <c r="AP68">
        <f t="shared" si="16"/>
        <v>-6.9461299999999996E-4</v>
      </c>
      <c r="AQ68">
        <f t="shared" si="17"/>
        <v>-6.9461299999999996E-4</v>
      </c>
      <c r="AR68">
        <f t="shared" si="18"/>
        <v>-6.9461299999999996E-4</v>
      </c>
      <c r="AS68" t="str">
        <f t="shared" si="43"/>
        <v/>
      </c>
      <c r="AT68" t="str">
        <f t="shared" si="43"/>
        <v/>
      </c>
      <c r="AU68" t="str">
        <f t="shared" si="43"/>
        <v/>
      </c>
      <c r="AV68" t="str">
        <f t="shared" si="40"/>
        <v/>
      </c>
      <c r="AW68" t="str">
        <f t="shared" si="40"/>
        <v/>
      </c>
      <c r="AX68" t="str">
        <f t="shared" si="40"/>
        <v/>
      </c>
      <c r="AY68" t="str">
        <f t="shared" si="40"/>
        <v/>
      </c>
      <c r="AZ68" t="str">
        <f t="shared" si="40"/>
        <v/>
      </c>
      <c r="BA68" t="str">
        <f t="shared" si="40"/>
        <v/>
      </c>
      <c r="BB68" s="30" t="str">
        <f t="shared" si="48"/>
        <v/>
      </c>
      <c r="BC68" t="str">
        <f t="shared" si="44"/>
        <v/>
      </c>
      <c r="BD68" t="str">
        <f t="shared" si="44"/>
        <v/>
      </c>
      <c r="BE68" t="str">
        <f t="shared" si="44"/>
        <v/>
      </c>
      <c r="BF68" t="str">
        <f t="shared" si="41"/>
        <v/>
      </c>
      <c r="BG68" t="str">
        <f t="shared" si="41"/>
        <v/>
      </c>
      <c r="BH68" t="str">
        <f t="shared" si="41"/>
        <v/>
      </c>
      <c r="BI68" t="str">
        <f t="shared" si="41"/>
        <v/>
      </c>
      <c r="BJ68" t="str">
        <f t="shared" si="41"/>
        <v/>
      </c>
      <c r="BK68" t="str">
        <f t="shared" si="41"/>
        <v/>
      </c>
      <c r="BL68" s="30" t="str">
        <f t="shared" si="28"/>
        <v/>
      </c>
      <c r="BM68" t="str">
        <f t="shared" si="45"/>
        <v/>
      </c>
      <c r="BN68" t="str">
        <f t="shared" si="45"/>
        <v/>
      </c>
      <c r="BO68" t="str">
        <f t="shared" si="45"/>
        <v/>
      </c>
      <c r="BP68" t="str">
        <f t="shared" si="42"/>
        <v/>
      </c>
      <c r="BQ68" t="str">
        <f t="shared" si="42"/>
        <v/>
      </c>
      <c r="BR68" t="str">
        <f t="shared" si="42"/>
        <v/>
      </c>
      <c r="BS68" t="str">
        <f t="shared" si="42"/>
        <v/>
      </c>
      <c r="BT68" t="str">
        <f t="shared" si="42"/>
        <v/>
      </c>
      <c r="BU68" t="str">
        <f t="shared" si="42"/>
        <v/>
      </c>
      <c r="BV68" s="30" t="str">
        <f t="shared" si="22"/>
        <v/>
      </c>
      <c r="BW68" t="str">
        <f t="shared" si="38"/>
        <v/>
      </c>
      <c r="BX68" t="str">
        <f t="shared" si="38"/>
        <v/>
      </c>
      <c r="BY68" t="str">
        <f t="shared" si="38"/>
        <v/>
      </c>
      <c r="BZ68" t="str">
        <f t="shared" si="38"/>
        <v/>
      </c>
      <c r="CA68" t="str">
        <f t="shared" si="38"/>
        <v/>
      </c>
      <c r="CB68" t="str">
        <f t="shared" si="38"/>
        <v/>
      </c>
      <c r="CC68" t="str">
        <f t="shared" si="38"/>
        <v/>
      </c>
      <c r="CD68" t="str">
        <f t="shared" si="38"/>
        <v/>
      </c>
      <c r="CE68" t="str">
        <f t="shared" si="38"/>
        <v/>
      </c>
      <c r="CF68" s="30" t="str">
        <f t="shared" si="38"/>
        <v/>
      </c>
      <c r="CG68" t="str">
        <f t="shared" si="39"/>
        <v/>
      </c>
      <c r="CH68" t="str">
        <f t="shared" si="39"/>
        <v/>
      </c>
      <c r="CI68" t="str">
        <f t="shared" si="39"/>
        <v/>
      </c>
      <c r="CJ68" t="str">
        <f t="shared" si="39"/>
        <v/>
      </c>
      <c r="CK68" t="str">
        <f t="shared" si="39"/>
        <v/>
      </c>
      <c r="CL68" t="str">
        <f t="shared" si="39"/>
        <v/>
      </c>
      <c r="CM68" t="str">
        <f t="shared" si="39"/>
        <v/>
      </c>
      <c r="CN68" t="str">
        <f t="shared" si="39"/>
        <v/>
      </c>
      <c r="CO68" t="str">
        <f t="shared" si="39"/>
        <v/>
      </c>
      <c r="CP68" s="30" t="str">
        <f t="shared" si="39"/>
        <v/>
      </c>
      <c r="CQ68"/>
      <c r="CR68"/>
      <c r="CS68"/>
      <c r="CT68"/>
      <c r="CU68"/>
      <c r="CV68" s="31" t="str">
        <f t="shared" si="29"/>
        <v/>
      </c>
      <c r="CW68" s="31"/>
      <c r="CX68" s="31"/>
      <c r="CY68"/>
      <c r="CZ68"/>
      <c r="DA68"/>
      <c r="DB68"/>
      <c r="DC68"/>
      <c r="DD68"/>
      <c r="DE68" t="str">
        <f t="shared" si="49"/>
        <v/>
      </c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 s="60" t="str">
        <f t="shared" si="50"/>
        <v/>
      </c>
      <c r="DV68" t="str">
        <f t="shared" si="55"/>
        <v/>
      </c>
      <c r="DW68" t="str">
        <f t="shared" si="55"/>
        <v/>
      </c>
      <c r="DX68" t="str">
        <f t="shared" si="55"/>
        <v/>
      </c>
      <c r="DY68" t="str">
        <f t="shared" si="55"/>
        <v/>
      </c>
      <c r="DZ68" t="str">
        <f t="shared" si="55"/>
        <v/>
      </c>
      <c r="EA68" t="str">
        <f t="shared" si="55"/>
        <v/>
      </c>
      <c r="EB68" t="str">
        <f t="shared" si="55"/>
        <v/>
      </c>
      <c r="EC68" t="str">
        <f t="shared" si="55"/>
        <v/>
      </c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</row>
    <row r="69" spans="1:185" s="32" customFormat="1">
      <c r="A69"/>
      <c r="B69">
        <v>55</v>
      </c>
      <c r="C69">
        <f t="shared" si="0"/>
        <v>30.546875</v>
      </c>
      <c r="D69" s="26">
        <v>3.8639700000000001</v>
      </c>
      <c r="E69" s="26"/>
      <c r="F69">
        <f t="shared" si="47"/>
        <v>3.8629516399999999</v>
      </c>
      <c r="G69" t="str">
        <f t="shared" si="1"/>
        <v/>
      </c>
      <c r="H69" t="str">
        <f t="shared" si="56"/>
        <v/>
      </c>
      <c r="I69" t="str">
        <f t="shared" si="51"/>
        <v/>
      </c>
      <c r="J69" t="str">
        <f t="shared" si="57"/>
        <v/>
      </c>
      <c r="K69" t="str">
        <f t="shared" si="53"/>
        <v/>
      </c>
      <c r="L69">
        <f t="shared" si="6"/>
        <v>4.5841213124150036E-2</v>
      </c>
      <c r="M69">
        <f t="shared" si="7"/>
        <v>0.82750094318853018</v>
      </c>
      <c r="N69" s="12">
        <v>1.0183600000000001E-3</v>
      </c>
      <c r="O69"/>
      <c r="P69">
        <v>6.3614008039999996</v>
      </c>
      <c r="Q69"/>
      <c r="R69">
        <v>8.3262999999999998</v>
      </c>
      <c r="S69"/>
      <c r="T69">
        <v>3.6353800000000001</v>
      </c>
      <c r="U69"/>
      <c r="V69"/>
      <c r="W69"/>
      <c r="X69"/>
      <c r="Y69"/>
      <c r="Z69"/>
      <c r="AA69"/>
      <c r="AB69"/>
      <c r="AC69"/>
      <c r="AD69"/>
      <c r="AE69"/>
      <c r="AF69"/>
      <c r="AG69"/>
      <c r="AH69" s="12">
        <f t="shared" si="8"/>
        <v>1.0183600000000001E-3</v>
      </c>
      <c r="AI69" s="12">
        <f t="shared" si="9"/>
        <v>0</v>
      </c>
      <c r="AJ69">
        <f t="shared" si="10"/>
        <v>6.3603824439999999</v>
      </c>
      <c r="AK69">
        <f t="shared" si="11"/>
        <v>8.32528164</v>
      </c>
      <c r="AL69">
        <f t="shared" si="12"/>
        <v>3.6343616399999998</v>
      </c>
      <c r="AM69">
        <f t="shared" si="13"/>
        <v>-1.0183600000000001E-3</v>
      </c>
      <c r="AN69">
        <f t="shared" si="14"/>
        <v>-1.0183600000000001E-3</v>
      </c>
      <c r="AO69">
        <f t="shared" si="15"/>
        <v>-1.0183600000000001E-3</v>
      </c>
      <c r="AP69">
        <f t="shared" si="16"/>
        <v>-1.0183600000000001E-3</v>
      </c>
      <c r="AQ69">
        <f t="shared" si="17"/>
        <v>-1.0183600000000001E-3</v>
      </c>
      <c r="AR69">
        <f t="shared" si="18"/>
        <v>-1.0183600000000001E-3</v>
      </c>
      <c r="AS69" t="str">
        <f t="shared" si="43"/>
        <v/>
      </c>
      <c r="AT69" t="str">
        <f t="shared" si="43"/>
        <v/>
      </c>
      <c r="AU69" t="str">
        <f t="shared" si="43"/>
        <v/>
      </c>
      <c r="AV69" t="str">
        <f t="shared" si="40"/>
        <v/>
      </c>
      <c r="AW69" t="str">
        <f t="shared" si="40"/>
        <v/>
      </c>
      <c r="AX69" t="str">
        <f t="shared" si="40"/>
        <v/>
      </c>
      <c r="AY69" t="str">
        <f t="shared" si="40"/>
        <v/>
      </c>
      <c r="AZ69" t="str">
        <f t="shared" si="40"/>
        <v/>
      </c>
      <c r="BA69" t="str">
        <f t="shared" si="40"/>
        <v/>
      </c>
      <c r="BB69" s="30" t="str">
        <f t="shared" si="48"/>
        <v/>
      </c>
      <c r="BC69" t="str">
        <f t="shared" si="44"/>
        <v/>
      </c>
      <c r="BD69" t="str">
        <f t="shared" si="44"/>
        <v/>
      </c>
      <c r="BE69" t="str">
        <f t="shared" si="44"/>
        <v/>
      </c>
      <c r="BF69" t="str">
        <f t="shared" si="41"/>
        <v/>
      </c>
      <c r="BG69" t="str">
        <f t="shared" si="41"/>
        <v/>
      </c>
      <c r="BH69" t="str">
        <f t="shared" si="41"/>
        <v/>
      </c>
      <c r="BI69" t="str">
        <f t="shared" si="41"/>
        <v/>
      </c>
      <c r="BJ69" t="str">
        <f t="shared" si="41"/>
        <v/>
      </c>
      <c r="BK69" t="str">
        <f t="shared" si="41"/>
        <v/>
      </c>
      <c r="BL69" s="30" t="str">
        <f t="shared" si="28"/>
        <v/>
      </c>
      <c r="BM69" t="str">
        <f t="shared" si="45"/>
        <v/>
      </c>
      <c r="BN69" t="str">
        <f t="shared" si="45"/>
        <v/>
      </c>
      <c r="BO69" t="str">
        <f t="shared" si="45"/>
        <v/>
      </c>
      <c r="BP69" t="str">
        <f t="shared" si="42"/>
        <v/>
      </c>
      <c r="BQ69" t="str">
        <f t="shared" si="42"/>
        <v/>
      </c>
      <c r="BR69" t="str">
        <f t="shared" si="42"/>
        <v/>
      </c>
      <c r="BS69" t="str">
        <f t="shared" si="42"/>
        <v/>
      </c>
      <c r="BT69" t="str">
        <f t="shared" si="42"/>
        <v/>
      </c>
      <c r="BU69" t="str">
        <f t="shared" si="42"/>
        <v/>
      </c>
      <c r="BV69" s="30" t="str">
        <f t="shared" si="22"/>
        <v/>
      </c>
      <c r="BW69" t="str">
        <f t="shared" ref="BW69:CF78" si="58">IF(BM69="","",AS69*BM69)</f>
        <v/>
      </c>
      <c r="BX69" t="str">
        <f t="shared" si="58"/>
        <v/>
      </c>
      <c r="BY69" t="str">
        <f t="shared" si="58"/>
        <v/>
      </c>
      <c r="BZ69" t="str">
        <f t="shared" si="58"/>
        <v/>
      </c>
      <c r="CA69" t="str">
        <f t="shared" si="58"/>
        <v/>
      </c>
      <c r="CB69" t="str">
        <f t="shared" si="58"/>
        <v/>
      </c>
      <c r="CC69" t="str">
        <f t="shared" si="58"/>
        <v/>
      </c>
      <c r="CD69" t="str">
        <f t="shared" si="58"/>
        <v/>
      </c>
      <c r="CE69" t="str">
        <f t="shared" si="58"/>
        <v/>
      </c>
      <c r="CF69" s="30" t="str">
        <f t="shared" si="58"/>
        <v/>
      </c>
      <c r="CG69" t="str">
        <f t="shared" si="39"/>
        <v/>
      </c>
      <c r="CH69" t="str">
        <f t="shared" si="39"/>
        <v/>
      </c>
      <c r="CI69" t="str">
        <f t="shared" si="39"/>
        <v/>
      </c>
      <c r="CJ69" t="str">
        <f t="shared" si="39"/>
        <v/>
      </c>
      <c r="CK69" t="str">
        <f t="shared" si="39"/>
        <v/>
      </c>
      <c r="CL69" t="str">
        <f t="shared" si="39"/>
        <v/>
      </c>
      <c r="CM69" t="str">
        <f t="shared" si="39"/>
        <v/>
      </c>
      <c r="CN69" t="str">
        <f t="shared" si="39"/>
        <v/>
      </c>
      <c r="CO69" t="str">
        <f t="shared" si="39"/>
        <v/>
      </c>
      <c r="CP69" s="30" t="str">
        <f t="shared" si="39"/>
        <v/>
      </c>
      <c r="CQ69"/>
      <c r="CR69"/>
      <c r="CS69"/>
      <c r="CT69"/>
      <c r="CU69"/>
      <c r="CV69" s="31" t="str">
        <f t="shared" si="29"/>
        <v/>
      </c>
      <c r="CW69" s="31"/>
      <c r="CX69" s="31"/>
      <c r="CY69"/>
      <c r="CZ69"/>
      <c r="DA69"/>
      <c r="DB69"/>
      <c r="DC69"/>
      <c r="DD69"/>
      <c r="DE69" t="str">
        <f t="shared" si="49"/>
        <v/>
      </c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 s="60">
        <f t="shared" si="50"/>
        <v>8.4121312415004056E-4</v>
      </c>
      <c r="DV69" t="str">
        <f t="shared" si="55"/>
        <v/>
      </c>
      <c r="DW69" t="str">
        <f t="shared" si="55"/>
        <v/>
      </c>
      <c r="DX69" t="str">
        <f t="shared" si="55"/>
        <v/>
      </c>
      <c r="DY69" t="str">
        <f t="shared" si="55"/>
        <v/>
      </c>
      <c r="DZ69" t="str">
        <f t="shared" si="55"/>
        <v/>
      </c>
      <c r="EA69" t="str">
        <f t="shared" si="55"/>
        <v/>
      </c>
      <c r="EB69" t="str">
        <f t="shared" si="55"/>
        <v/>
      </c>
      <c r="EC69" t="str">
        <f t="shared" si="55"/>
        <v/>
      </c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</row>
    <row r="70" spans="1:185" s="32" customFormat="1">
      <c r="A70"/>
      <c r="B70">
        <v>56</v>
      </c>
      <c r="C70">
        <f t="shared" si="0"/>
        <v>31.015625</v>
      </c>
      <c r="D70" s="26">
        <v>3.8642300000000001</v>
      </c>
      <c r="E70" s="26"/>
      <c r="F70">
        <f t="shared" si="47"/>
        <v>3.8630669900000001</v>
      </c>
      <c r="G70" t="str">
        <f t="shared" si="1"/>
        <v/>
      </c>
      <c r="H70" t="str">
        <f t="shared" si="56"/>
        <v/>
      </c>
      <c r="I70" t="str">
        <f t="shared" si="51"/>
        <v/>
      </c>
      <c r="J70" t="str">
        <f t="shared" si="57"/>
        <v/>
      </c>
      <c r="K70" t="str">
        <f t="shared" si="53"/>
        <v/>
      </c>
      <c r="L70">
        <f t="shared" si="6"/>
        <v>4.4999999999999998E-2</v>
      </c>
      <c r="M70">
        <f t="shared" si="7"/>
        <v>0.82824421915133595</v>
      </c>
      <c r="N70" s="12">
        <v>1.1630099999999999E-3</v>
      </c>
      <c r="O70"/>
      <c r="P70">
        <v>6.361189457</v>
      </c>
      <c r="Q70"/>
      <c r="R70">
        <v>8.3208900000000003</v>
      </c>
      <c r="S70"/>
      <c r="T70">
        <v>3.6366800000000001</v>
      </c>
      <c r="U70"/>
      <c r="V70"/>
      <c r="W70"/>
      <c r="X70"/>
      <c r="Y70"/>
      <c r="Z70"/>
      <c r="AA70"/>
      <c r="AB70"/>
      <c r="AC70"/>
      <c r="AD70"/>
      <c r="AE70"/>
      <c r="AF70"/>
      <c r="AG70"/>
      <c r="AH70" s="12">
        <f t="shared" si="8"/>
        <v>1.1630099999999999E-3</v>
      </c>
      <c r="AI70" s="12">
        <f t="shared" si="9"/>
        <v>0</v>
      </c>
      <c r="AJ70">
        <f t="shared" si="10"/>
        <v>6.3600264470000001</v>
      </c>
      <c r="AK70">
        <f t="shared" si="11"/>
        <v>8.3197269899999995</v>
      </c>
      <c r="AL70">
        <f t="shared" si="12"/>
        <v>3.6355169900000002</v>
      </c>
      <c r="AM70">
        <f t="shared" si="13"/>
        <v>-1.1630099999999999E-3</v>
      </c>
      <c r="AN70">
        <f t="shared" si="14"/>
        <v>-1.1630099999999999E-3</v>
      </c>
      <c r="AO70">
        <f t="shared" si="15"/>
        <v>-1.1630099999999999E-3</v>
      </c>
      <c r="AP70">
        <f t="shared" si="16"/>
        <v>-1.1630099999999999E-3</v>
      </c>
      <c r="AQ70">
        <f t="shared" si="17"/>
        <v>-1.1630099999999999E-3</v>
      </c>
      <c r="AR70">
        <f t="shared" si="18"/>
        <v>-1.1630099999999999E-3</v>
      </c>
      <c r="AS70" t="str">
        <f t="shared" si="43"/>
        <v/>
      </c>
      <c r="AT70" t="str">
        <f t="shared" si="43"/>
        <v/>
      </c>
      <c r="AU70" t="str">
        <f t="shared" si="43"/>
        <v/>
      </c>
      <c r="AV70" t="str">
        <f t="shared" si="40"/>
        <v/>
      </c>
      <c r="AW70" t="str">
        <f t="shared" si="40"/>
        <v/>
      </c>
      <c r="AX70" t="str">
        <f t="shared" si="40"/>
        <v/>
      </c>
      <c r="AY70" t="str">
        <f t="shared" si="40"/>
        <v/>
      </c>
      <c r="AZ70" t="str">
        <f t="shared" si="40"/>
        <v/>
      </c>
      <c r="BA70" t="str">
        <f t="shared" si="40"/>
        <v/>
      </c>
      <c r="BB70" s="30" t="str">
        <f t="shared" si="48"/>
        <v/>
      </c>
      <c r="BC70" t="str">
        <f t="shared" si="44"/>
        <v/>
      </c>
      <c r="BD70" t="str">
        <f t="shared" si="44"/>
        <v/>
      </c>
      <c r="BE70" t="str">
        <f t="shared" si="44"/>
        <v/>
      </c>
      <c r="BF70" t="str">
        <f t="shared" si="41"/>
        <v/>
      </c>
      <c r="BG70" t="str">
        <f t="shared" si="41"/>
        <v/>
      </c>
      <c r="BH70" t="str">
        <f t="shared" si="41"/>
        <v/>
      </c>
      <c r="BI70" t="str">
        <f t="shared" si="41"/>
        <v/>
      </c>
      <c r="BJ70" t="str">
        <f t="shared" si="41"/>
        <v/>
      </c>
      <c r="BK70" t="str">
        <f t="shared" si="41"/>
        <v/>
      </c>
      <c r="BL70" s="30" t="str">
        <f t="shared" si="28"/>
        <v/>
      </c>
      <c r="BM70" t="str">
        <f t="shared" si="45"/>
        <v/>
      </c>
      <c r="BN70" t="str">
        <f t="shared" si="45"/>
        <v/>
      </c>
      <c r="BO70" t="str">
        <f t="shared" si="45"/>
        <v/>
      </c>
      <c r="BP70" t="str">
        <f t="shared" si="42"/>
        <v/>
      </c>
      <c r="BQ70" t="str">
        <f t="shared" si="42"/>
        <v/>
      </c>
      <c r="BR70" t="str">
        <f t="shared" si="42"/>
        <v/>
      </c>
      <c r="BS70" t="str">
        <f t="shared" si="42"/>
        <v/>
      </c>
      <c r="BT70" t="str">
        <f t="shared" si="42"/>
        <v/>
      </c>
      <c r="BU70" t="str">
        <f t="shared" si="42"/>
        <v/>
      </c>
      <c r="BV70" s="30" t="str">
        <f t="shared" si="22"/>
        <v/>
      </c>
      <c r="BW70" t="str">
        <f t="shared" si="58"/>
        <v/>
      </c>
      <c r="BX70" t="str">
        <f t="shared" si="58"/>
        <v/>
      </c>
      <c r="BY70" t="str">
        <f t="shared" si="58"/>
        <v/>
      </c>
      <c r="BZ70" t="str">
        <f t="shared" si="58"/>
        <v/>
      </c>
      <c r="CA70" t="str">
        <f t="shared" si="58"/>
        <v/>
      </c>
      <c r="CB70" t="str">
        <f t="shared" si="58"/>
        <v/>
      </c>
      <c r="CC70" t="str">
        <f t="shared" si="58"/>
        <v/>
      </c>
      <c r="CD70" t="str">
        <f t="shared" si="58"/>
        <v/>
      </c>
      <c r="CE70" t="str">
        <f t="shared" si="58"/>
        <v/>
      </c>
      <c r="CF70" s="30" t="str">
        <f t="shared" si="58"/>
        <v/>
      </c>
      <c r="CG70" t="str">
        <f t="shared" si="39"/>
        <v/>
      </c>
      <c r="CH70" t="str">
        <f t="shared" si="39"/>
        <v/>
      </c>
      <c r="CI70" t="str">
        <f t="shared" si="39"/>
        <v/>
      </c>
      <c r="CJ70" t="str">
        <f t="shared" si="39"/>
        <v/>
      </c>
      <c r="CK70" t="str">
        <f t="shared" si="39"/>
        <v/>
      </c>
      <c r="CL70" t="str">
        <f t="shared" si="39"/>
        <v/>
      </c>
      <c r="CM70" t="str">
        <f t="shared" si="39"/>
        <v/>
      </c>
      <c r="CN70" t="str">
        <f t="shared" ref="CG70:CP78" si="59">IF(BT70="","",BJ70*BT70)</f>
        <v/>
      </c>
      <c r="CO70" t="str">
        <f t="shared" si="59"/>
        <v/>
      </c>
      <c r="CP70" s="30" t="str">
        <f t="shared" si="59"/>
        <v/>
      </c>
      <c r="CQ70"/>
      <c r="CR70"/>
      <c r="CS70"/>
      <c r="CT70"/>
      <c r="CU70"/>
      <c r="CV70" s="31" t="str">
        <f t="shared" si="29"/>
        <v/>
      </c>
      <c r="CW70" s="31"/>
      <c r="CX70" s="31"/>
      <c r="CY70"/>
      <c r="CZ70"/>
      <c r="DA70"/>
      <c r="DB70"/>
      <c r="DC70"/>
      <c r="DD70"/>
      <c r="DE70" t="str">
        <f t="shared" si="49"/>
        <v/>
      </c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 s="60" t="str">
        <f t="shared" si="50"/>
        <v/>
      </c>
      <c r="DV70" t="str">
        <f t="shared" si="55"/>
        <v/>
      </c>
      <c r="DW70" t="str">
        <f t="shared" si="55"/>
        <v/>
      </c>
      <c r="DX70" t="str">
        <f t="shared" si="55"/>
        <v/>
      </c>
      <c r="DY70" t="str">
        <f t="shared" si="55"/>
        <v/>
      </c>
      <c r="DZ70" t="str">
        <f t="shared" si="55"/>
        <v/>
      </c>
      <c r="EA70" t="str">
        <f t="shared" si="55"/>
        <v/>
      </c>
      <c r="EB70" t="str">
        <f t="shared" si="55"/>
        <v/>
      </c>
      <c r="EC70" t="str">
        <f t="shared" si="55"/>
        <v/>
      </c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</row>
    <row r="71" spans="1:185" s="32" customFormat="1">
      <c r="A71"/>
      <c r="B71">
        <v>57</v>
      </c>
      <c r="C71">
        <f t="shared" si="0"/>
        <v>31.484375</v>
      </c>
      <c r="D71" s="26">
        <v>3.8626900000000002</v>
      </c>
      <c r="E71" s="26"/>
      <c r="F71">
        <f t="shared" si="47"/>
        <v>3.86054027</v>
      </c>
      <c r="G71" t="str">
        <f t="shared" si="1"/>
        <v/>
      </c>
      <c r="H71" t="str">
        <f t="shared" si="56"/>
        <v/>
      </c>
      <c r="I71" t="str">
        <f t="shared" si="51"/>
        <v/>
      </c>
      <c r="J71" t="str">
        <f t="shared" si="57"/>
        <v/>
      </c>
      <c r="K71" t="str">
        <f t="shared" si="53"/>
        <v/>
      </c>
      <c r="L71">
        <f t="shared" si="6"/>
        <v>4.4999999999999998E-2</v>
      </c>
      <c r="M71">
        <f t="shared" si="7"/>
        <v>0.82824421915133595</v>
      </c>
      <c r="N71" s="12">
        <v>2.1497299999999999E-3</v>
      </c>
      <c r="O71"/>
      <c r="P71">
        <v>6.3700803539999997</v>
      </c>
      <c r="Q71"/>
      <c r="R71">
        <v>8.3178099999999997</v>
      </c>
      <c r="S71"/>
      <c r="T71">
        <v>3.6353399999999998</v>
      </c>
      <c r="U71"/>
      <c r="V71"/>
      <c r="W71"/>
      <c r="X71"/>
      <c r="Y71"/>
      <c r="Z71"/>
      <c r="AA71"/>
      <c r="AB71"/>
      <c r="AC71"/>
      <c r="AD71"/>
      <c r="AE71"/>
      <c r="AF71"/>
      <c r="AG71"/>
      <c r="AH71" s="12">
        <f t="shared" si="8"/>
        <v>2.1497299999999999E-3</v>
      </c>
      <c r="AI71" s="12">
        <f t="shared" si="9"/>
        <v>0</v>
      </c>
      <c r="AJ71">
        <f t="shared" si="10"/>
        <v>6.3679306239999995</v>
      </c>
      <c r="AK71">
        <f t="shared" si="11"/>
        <v>8.3156602700000004</v>
      </c>
      <c r="AL71">
        <f t="shared" si="12"/>
        <v>3.6331902699999996</v>
      </c>
      <c r="AM71">
        <f t="shared" si="13"/>
        <v>-2.1497299999999999E-3</v>
      </c>
      <c r="AN71">
        <f t="shared" si="14"/>
        <v>-2.1497299999999999E-3</v>
      </c>
      <c r="AO71">
        <f t="shared" si="15"/>
        <v>-2.1497299999999999E-3</v>
      </c>
      <c r="AP71">
        <f t="shared" si="16"/>
        <v>-2.1497299999999999E-3</v>
      </c>
      <c r="AQ71">
        <f t="shared" si="17"/>
        <v>-2.1497299999999999E-3</v>
      </c>
      <c r="AR71">
        <f t="shared" si="18"/>
        <v>-2.1497299999999999E-3</v>
      </c>
      <c r="AS71" t="str">
        <f t="shared" si="43"/>
        <v/>
      </c>
      <c r="AT71" t="str">
        <f t="shared" si="43"/>
        <v/>
      </c>
      <c r="AU71" t="str">
        <f t="shared" si="43"/>
        <v/>
      </c>
      <c r="AV71" t="str">
        <f t="shared" si="40"/>
        <v/>
      </c>
      <c r="AW71" t="str">
        <f t="shared" si="40"/>
        <v/>
      </c>
      <c r="AX71" t="str">
        <f t="shared" si="40"/>
        <v/>
      </c>
      <c r="AY71" t="str">
        <f t="shared" si="40"/>
        <v/>
      </c>
      <c r="AZ71" t="str">
        <f t="shared" si="40"/>
        <v/>
      </c>
      <c r="BA71" t="str">
        <f t="shared" si="40"/>
        <v/>
      </c>
      <c r="BB71" s="30" t="str">
        <f t="shared" si="48"/>
        <v/>
      </c>
      <c r="BC71" t="str">
        <f t="shared" si="44"/>
        <v/>
      </c>
      <c r="BD71" t="str">
        <f t="shared" si="44"/>
        <v/>
      </c>
      <c r="BE71" t="str">
        <f t="shared" si="44"/>
        <v/>
      </c>
      <c r="BF71" t="str">
        <f t="shared" si="41"/>
        <v/>
      </c>
      <c r="BG71" t="str">
        <f t="shared" si="41"/>
        <v/>
      </c>
      <c r="BH71" t="str">
        <f t="shared" si="41"/>
        <v/>
      </c>
      <c r="BI71" t="str">
        <f t="shared" si="41"/>
        <v/>
      </c>
      <c r="BJ71" t="str">
        <f t="shared" si="41"/>
        <v/>
      </c>
      <c r="BK71" t="str">
        <f t="shared" si="41"/>
        <v/>
      </c>
      <c r="BL71" s="30" t="str">
        <f t="shared" si="28"/>
        <v/>
      </c>
      <c r="BM71" t="str">
        <f t="shared" si="45"/>
        <v/>
      </c>
      <c r="BN71" t="str">
        <f t="shared" si="45"/>
        <v/>
      </c>
      <c r="BO71" t="str">
        <f t="shared" si="45"/>
        <v/>
      </c>
      <c r="BP71" t="str">
        <f t="shared" si="42"/>
        <v/>
      </c>
      <c r="BQ71" t="str">
        <f t="shared" si="42"/>
        <v/>
      </c>
      <c r="BR71" t="str">
        <f t="shared" si="42"/>
        <v/>
      </c>
      <c r="BS71" t="str">
        <f t="shared" si="42"/>
        <v/>
      </c>
      <c r="BT71" t="str">
        <f t="shared" si="42"/>
        <v/>
      </c>
      <c r="BU71" t="str">
        <f t="shared" si="42"/>
        <v/>
      </c>
      <c r="BV71" s="30" t="str">
        <f t="shared" si="22"/>
        <v/>
      </c>
      <c r="BW71" t="str">
        <f t="shared" si="58"/>
        <v/>
      </c>
      <c r="BX71" t="str">
        <f t="shared" si="58"/>
        <v/>
      </c>
      <c r="BY71" t="str">
        <f t="shared" si="58"/>
        <v/>
      </c>
      <c r="BZ71" t="str">
        <f t="shared" si="58"/>
        <v/>
      </c>
      <c r="CA71" t="str">
        <f t="shared" si="58"/>
        <v/>
      </c>
      <c r="CB71" t="str">
        <f t="shared" si="58"/>
        <v/>
      </c>
      <c r="CC71" t="str">
        <f t="shared" si="58"/>
        <v/>
      </c>
      <c r="CD71" t="str">
        <f t="shared" si="58"/>
        <v/>
      </c>
      <c r="CE71" t="str">
        <f t="shared" si="58"/>
        <v/>
      </c>
      <c r="CF71" s="30" t="str">
        <f t="shared" si="58"/>
        <v/>
      </c>
      <c r="CG71" t="str">
        <f t="shared" si="59"/>
        <v/>
      </c>
      <c r="CH71" t="str">
        <f t="shared" si="59"/>
        <v/>
      </c>
      <c r="CI71" t="str">
        <f t="shared" si="59"/>
        <v/>
      </c>
      <c r="CJ71" t="str">
        <f t="shared" si="59"/>
        <v/>
      </c>
      <c r="CK71" t="str">
        <f t="shared" si="59"/>
        <v/>
      </c>
      <c r="CL71" t="str">
        <f t="shared" si="59"/>
        <v/>
      </c>
      <c r="CM71" t="str">
        <f t="shared" si="59"/>
        <v/>
      </c>
      <c r="CN71" t="str">
        <f t="shared" si="59"/>
        <v/>
      </c>
      <c r="CO71" t="str">
        <f t="shared" si="59"/>
        <v/>
      </c>
      <c r="CP71" s="30" t="str">
        <f t="shared" si="59"/>
        <v/>
      </c>
      <c r="CQ71"/>
      <c r="CR71"/>
      <c r="CS71"/>
      <c r="CT71"/>
      <c r="CU71"/>
      <c r="CV71" s="31" t="str">
        <f t="shared" si="29"/>
        <v/>
      </c>
      <c r="CW71" s="31"/>
      <c r="CX71" s="31"/>
      <c r="CY71"/>
      <c r="CZ71"/>
      <c r="DA71"/>
      <c r="DB71"/>
      <c r="DC71"/>
      <c r="DD71"/>
      <c r="DE71" t="str">
        <f t="shared" si="49"/>
        <v/>
      </c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 s="60" t="str">
        <f t="shared" si="50"/>
        <v/>
      </c>
      <c r="DV71" t="str">
        <f t="shared" si="55"/>
        <v/>
      </c>
      <c r="DW71" t="str">
        <f t="shared" si="55"/>
        <v/>
      </c>
      <c r="DX71" t="str">
        <f t="shared" si="55"/>
        <v/>
      </c>
      <c r="DY71" t="str">
        <f t="shared" si="55"/>
        <v/>
      </c>
      <c r="DZ71" t="str">
        <f t="shared" si="55"/>
        <v/>
      </c>
      <c r="EA71" t="str">
        <f t="shared" si="55"/>
        <v/>
      </c>
      <c r="EB71" t="str">
        <f t="shared" si="55"/>
        <v/>
      </c>
      <c r="EC71" t="str">
        <f t="shared" si="55"/>
        <v/>
      </c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</row>
    <row r="72" spans="1:185" s="7" customFormat="1">
      <c r="B72" s="7">
        <v>58</v>
      </c>
      <c r="C72" s="7">
        <f t="shared" si="0"/>
        <v>31.953125</v>
      </c>
      <c r="D72" s="63">
        <v>3.8631799999999998</v>
      </c>
      <c r="E72" s="63"/>
      <c r="F72" s="7">
        <f t="shared" si="47"/>
        <v>3.8627420419999998</v>
      </c>
      <c r="G72" s="7" t="str">
        <f t="shared" si="1"/>
        <v/>
      </c>
      <c r="H72" s="7" t="str">
        <f t="shared" si="56"/>
        <v/>
      </c>
      <c r="I72" s="7" t="str">
        <f t="shared" si="51"/>
        <v/>
      </c>
      <c r="J72" s="7" t="str">
        <f t="shared" si="57"/>
        <v/>
      </c>
      <c r="K72" s="7" t="str">
        <f t="shared" si="53"/>
        <v/>
      </c>
      <c r="L72" s="7">
        <f t="shared" si="6"/>
        <v>4.4999999999999998E-2</v>
      </c>
      <c r="M72" s="7">
        <f t="shared" si="7"/>
        <v>0.82824421915133595</v>
      </c>
      <c r="N72" s="7">
        <v>4.3795800000000001E-4</v>
      </c>
      <c r="P72" s="7">
        <v>6.3750977720000002</v>
      </c>
      <c r="R72" s="7">
        <v>8.3153799999999993</v>
      </c>
      <c r="T72" s="7">
        <v>3.63517</v>
      </c>
      <c r="AH72" s="14">
        <f t="shared" si="8"/>
        <v>4.3795800000000001E-4</v>
      </c>
      <c r="AI72" s="14">
        <f t="shared" si="9"/>
        <v>0</v>
      </c>
      <c r="AJ72" s="7">
        <f t="shared" si="10"/>
        <v>6.3746598140000001</v>
      </c>
      <c r="AK72" s="7">
        <f t="shared" si="11"/>
        <v>8.3149420420000002</v>
      </c>
      <c r="AL72" s="7">
        <f t="shared" si="12"/>
        <v>3.634732042</v>
      </c>
      <c r="AM72" s="7">
        <f t="shared" si="13"/>
        <v>-4.3795800000000001E-4</v>
      </c>
      <c r="AN72" s="7">
        <f t="shared" si="14"/>
        <v>-4.3795800000000001E-4</v>
      </c>
      <c r="AO72" s="7">
        <f t="shared" si="15"/>
        <v>-4.3795800000000001E-4</v>
      </c>
      <c r="AP72" s="7">
        <f t="shared" si="16"/>
        <v>-4.3795800000000001E-4</v>
      </c>
      <c r="AQ72" s="7">
        <f t="shared" si="17"/>
        <v>-4.3795800000000001E-4</v>
      </c>
      <c r="AR72" s="7">
        <f t="shared" si="18"/>
        <v>-4.3795800000000001E-4</v>
      </c>
      <c r="AS72" s="7">
        <f t="shared" si="43"/>
        <v>2.7387097288900542</v>
      </c>
      <c r="AT72" s="7" t="str">
        <f t="shared" si="43"/>
        <v/>
      </c>
      <c r="AU72" s="7" t="str">
        <f t="shared" si="43"/>
        <v/>
      </c>
      <c r="AV72" s="7" t="str">
        <f t="shared" si="40"/>
        <v/>
      </c>
      <c r="AW72" s="7" t="str">
        <f t="shared" si="40"/>
        <v/>
      </c>
      <c r="AX72" s="7" t="str">
        <f t="shared" si="40"/>
        <v/>
      </c>
      <c r="AY72" s="7" t="str">
        <f t="shared" si="40"/>
        <v/>
      </c>
      <c r="AZ72" s="7" t="str">
        <f t="shared" si="40"/>
        <v/>
      </c>
      <c r="BA72" s="7" t="str">
        <f t="shared" si="40"/>
        <v/>
      </c>
      <c r="BB72" s="30" t="str">
        <f t="shared" si="48"/>
        <v/>
      </c>
      <c r="BC72" s="7">
        <f t="shared" si="44"/>
        <v>0.51984349651945438</v>
      </c>
      <c r="BD72" s="7" t="str">
        <f t="shared" si="44"/>
        <v/>
      </c>
      <c r="BE72" s="7" t="str">
        <f t="shared" si="44"/>
        <v/>
      </c>
      <c r="BF72" s="7" t="str">
        <f t="shared" si="41"/>
        <v/>
      </c>
      <c r="BG72" s="7" t="str">
        <f t="shared" si="41"/>
        <v/>
      </c>
      <c r="BH72" s="7" t="str">
        <f t="shared" si="41"/>
        <v/>
      </c>
      <c r="BI72" s="7" t="str">
        <f t="shared" si="41"/>
        <v/>
      </c>
      <c r="BJ72" s="7" t="str">
        <f t="shared" si="41"/>
        <v/>
      </c>
      <c r="BK72" s="7" t="str">
        <f t="shared" si="41"/>
        <v/>
      </c>
      <c r="BL72" s="30" t="str">
        <f t="shared" si="28"/>
        <v/>
      </c>
      <c r="BM72" s="7" t="str">
        <f t="shared" si="45"/>
        <v/>
      </c>
      <c r="BN72" s="7" t="str">
        <f t="shared" si="45"/>
        <v/>
      </c>
      <c r="BO72" s="7" t="str">
        <f t="shared" si="45"/>
        <v/>
      </c>
      <c r="BP72" s="7" t="str">
        <f t="shared" si="42"/>
        <v/>
      </c>
      <c r="BQ72" s="7" t="str">
        <f t="shared" si="42"/>
        <v/>
      </c>
      <c r="BR72" s="7" t="str">
        <f t="shared" si="42"/>
        <v/>
      </c>
      <c r="BS72" s="7" t="str">
        <f t="shared" si="42"/>
        <v/>
      </c>
      <c r="BT72" s="7" t="str">
        <f t="shared" si="42"/>
        <v/>
      </c>
      <c r="BU72" s="7" t="str">
        <f t="shared" si="42"/>
        <v/>
      </c>
      <c r="BV72" s="30" t="str">
        <f t="shared" si="22"/>
        <v/>
      </c>
      <c r="BW72" s="7" t="str">
        <f t="shared" si="58"/>
        <v/>
      </c>
      <c r="BX72" s="7" t="str">
        <f t="shared" si="58"/>
        <v/>
      </c>
      <c r="BY72" s="7" t="str">
        <f t="shared" si="58"/>
        <v/>
      </c>
      <c r="BZ72" s="7" t="str">
        <f t="shared" si="58"/>
        <v/>
      </c>
      <c r="CA72" s="7" t="str">
        <f t="shared" si="58"/>
        <v/>
      </c>
      <c r="CB72" s="7" t="str">
        <f t="shared" si="58"/>
        <v/>
      </c>
      <c r="CC72" s="7" t="str">
        <f t="shared" si="58"/>
        <v/>
      </c>
      <c r="CD72" s="7" t="str">
        <f t="shared" si="58"/>
        <v/>
      </c>
      <c r="CE72" s="7" t="str">
        <f t="shared" si="58"/>
        <v/>
      </c>
      <c r="CF72" s="30" t="str">
        <f t="shared" si="58"/>
        <v/>
      </c>
      <c r="CG72" s="7" t="str">
        <f t="shared" si="59"/>
        <v/>
      </c>
      <c r="CH72" s="7" t="str">
        <f t="shared" si="59"/>
        <v/>
      </c>
      <c r="CI72" s="7" t="str">
        <f t="shared" si="59"/>
        <v/>
      </c>
      <c r="CJ72" s="7" t="str">
        <f t="shared" si="59"/>
        <v/>
      </c>
      <c r="CK72" s="7" t="str">
        <f t="shared" si="59"/>
        <v/>
      </c>
      <c r="CL72" s="7" t="str">
        <f t="shared" si="59"/>
        <v/>
      </c>
      <c r="CM72" s="7" t="str">
        <f t="shared" si="59"/>
        <v/>
      </c>
      <c r="CN72" s="7" t="str">
        <f t="shared" si="59"/>
        <v/>
      </c>
      <c r="CO72" s="7" t="str">
        <f t="shared" si="59"/>
        <v/>
      </c>
      <c r="CP72" s="30" t="str">
        <f t="shared" si="59"/>
        <v/>
      </c>
      <c r="CV72" s="31" t="str">
        <f t="shared" si="29"/>
        <v/>
      </c>
      <c r="CW72" s="31"/>
      <c r="CX72" s="31"/>
      <c r="CY72"/>
      <c r="CZ72"/>
      <c r="DA72"/>
      <c r="DB72"/>
      <c r="DC72"/>
      <c r="DD72"/>
      <c r="DE72" t="str">
        <f t="shared" si="49"/>
        <v/>
      </c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 s="60" t="str">
        <f t="shared" si="50"/>
        <v/>
      </c>
      <c r="DV72" t="str">
        <f t="shared" si="55"/>
        <v/>
      </c>
      <c r="DW72" t="str">
        <f t="shared" si="55"/>
        <v/>
      </c>
      <c r="DX72" t="str">
        <f t="shared" si="55"/>
        <v/>
      </c>
      <c r="DY72" t="str">
        <f t="shared" si="55"/>
        <v/>
      </c>
      <c r="DZ72" t="str">
        <f t="shared" si="55"/>
        <v/>
      </c>
      <c r="EA72" t="str">
        <f t="shared" si="55"/>
        <v/>
      </c>
      <c r="EB72" t="str">
        <f t="shared" si="55"/>
        <v/>
      </c>
      <c r="EC72" t="str">
        <f t="shared" si="55"/>
        <v/>
      </c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 s="32"/>
      <c r="FJ72" s="32"/>
      <c r="FK72" s="32"/>
      <c r="FL72" s="32"/>
      <c r="FM72" s="32"/>
      <c r="FN72" s="32"/>
      <c r="FO72" s="32"/>
      <c r="FP72" s="32"/>
      <c r="FQ72" s="32"/>
      <c r="FR72" s="32"/>
      <c r="FS72" s="32"/>
      <c r="FT72" s="32"/>
      <c r="FU72" s="32"/>
      <c r="FV72" s="32"/>
      <c r="FW72" s="32"/>
      <c r="FX72" s="32"/>
      <c r="FY72" s="32"/>
      <c r="FZ72" s="32"/>
      <c r="GA72" s="32"/>
      <c r="GB72" s="32"/>
      <c r="GC72" s="32"/>
    </row>
    <row r="73" spans="1:185" s="7" customFormat="1">
      <c r="B73" s="7">
        <v>59</v>
      </c>
      <c r="C73" s="7">
        <f t="shared" si="0"/>
        <v>32.421875</v>
      </c>
      <c r="D73" s="63">
        <v>3.8650099999999998</v>
      </c>
      <c r="E73" s="63"/>
      <c r="F73" s="7">
        <f t="shared" si="47"/>
        <v>3.864691229</v>
      </c>
      <c r="G73" s="7" t="str">
        <f t="shared" si="1"/>
        <v/>
      </c>
      <c r="H73" s="7" t="str">
        <f t="shared" si="56"/>
        <v/>
      </c>
      <c r="I73" s="7" t="str">
        <f t="shared" si="51"/>
        <v/>
      </c>
      <c r="J73" s="7" t="str">
        <f t="shared" si="57"/>
        <v/>
      </c>
      <c r="K73" s="7" t="str">
        <f t="shared" si="53"/>
        <v/>
      </c>
      <c r="L73" s="7">
        <f t="shared" si="6"/>
        <v>4.6511641075701014E-2</v>
      </c>
      <c r="M73" s="7">
        <f t="shared" si="7"/>
        <v>0.82691861996568417</v>
      </c>
      <c r="N73" s="7">
        <v>3.1877099999999997E-4</v>
      </c>
      <c r="P73" s="7">
        <v>-100</v>
      </c>
      <c r="R73" s="7">
        <v>8.3171499999999998</v>
      </c>
      <c r="T73" s="7">
        <v>3.6197699999999999</v>
      </c>
      <c r="AH73" s="14">
        <f t="shared" si="8"/>
        <v>3.1877099999999997E-4</v>
      </c>
      <c r="AI73" s="14">
        <f t="shared" si="9"/>
        <v>0</v>
      </c>
      <c r="AJ73" s="7">
        <f t="shared" si="10"/>
        <v>-100.000318771</v>
      </c>
      <c r="AK73" s="7">
        <f t="shared" si="11"/>
        <v>8.3168312289999999</v>
      </c>
      <c r="AL73" s="7">
        <f t="shared" si="12"/>
        <v>3.619451229</v>
      </c>
      <c r="AM73" s="7">
        <f t="shared" si="13"/>
        <v>-3.1877099999999997E-4</v>
      </c>
      <c r="AN73" s="7">
        <f t="shared" si="14"/>
        <v>-3.1877099999999997E-4</v>
      </c>
      <c r="AO73" s="7">
        <f t="shared" si="15"/>
        <v>-3.1877099999999997E-4</v>
      </c>
      <c r="AP73" s="7">
        <f t="shared" si="16"/>
        <v>-3.1877099999999997E-4</v>
      </c>
      <c r="AQ73" s="7">
        <f t="shared" si="17"/>
        <v>-3.1877099999999997E-4</v>
      </c>
      <c r="AR73" s="7">
        <f t="shared" si="18"/>
        <v>-3.1877099999999997E-4</v>
      </c>
      <c r="AS73" s="7" t="str">
        <f t="shared" si="43"/>
        <v/>
      </c>
      <c r="AT73" s="7" t="str">
        <f t="shared" si="43"/>
        <v/>
      </c>
      <c r="AU73" s="7" t="str">
        <f t="shared" si="43"/>
        <v/>
      </c>
      <c r="AV73" s="7" t="str">
        <f t="shared" si="40"/>
        <v/>
      </c>
      <c r="AW73" s="7" t="str">
        <f t="shared" si="40"/>
        <v/>
      </c>
      <c r="AX73" s="7" t="str">
        <f t="shared" si="40"/>
        <v/>
      </c>
      <c r="AY73" s="7" t="str">
        <f t="shared" si="40"/>
        <v/>
      </c>
      <c r="AZ73" s="7" t="str">
        <f t="shared" si="40"/>
        <v/>
      </c>
      <c r="BA73" s="7" t="str">
        <f t="shared" si="40"/>
        <v/>
      </c>
      <c r="BB73" s="30" t="str">
        <f t="shared" si="48"/>
        <v/>
      </c>
      <c r="BC73" s="7" t="str">
        <f t="shared" si="44"/>
        <v/>
      </c>
      <c r="BD73" s="7" t="str">
        <f t="shared" si="44"/>
        <v/>
      </c>
      <c r="BE73" s="7" t="str">
        <f t="shared" si="44"/>
        <v/>
      </c>
      <c r="BF73" s="7" t="str">
        <f t="shared" si="41"/>
        <v/>
      </c>
      <c r="BG73" s="7" t="str">
        <f t="shared" si="41"/>
        <v/>
      </c>
      <c r="BH73" s="7" t="str">
        <f t="shared" si="41"/>
        <v/>
      </c>
      <c r="BI73" s="7" t="str">
        <f t="shared" si="41"/>
        <v/>
      </c>
      <c r="BJ73" s="7" t="str">
        <f t="shared" si="41"/>
        <v/>
      </c>
      <c r="BK73" s="7" t="str">
        <f t="shared" si="41"/>
        <v/>
      </c>
      <c r="BL73" s="30" t="str">
        <f t="shared" si="28"/>
        <v/>
      </c>
      <c r="BM73" s="7" t="str">
        <f t="shared" si="45"/>
        <v/>
      </c>
      <c r="BN73" s="7" t="str">
        <f t="shared" si="45"/>
        <v/>
      </c>
      <c r="BO73" s="7" t="str">
        <f t="shared" si="45"/>
        <v/>
      </c>
      <c r="BP73" s="7" t="str">
        <f t="shared" si="42"/>
        <v/>
      </c>
      <c r="BQ73" s="7" t="str">
        <f t="shared" si="42"/>
        <v/>
      </c>
      <c r="BR73" s="7" t="str">
        <f t="shared" si="42"/>
        <v/>
      </c>
      <c r="BS73" s="7" t="str">
        <f t="shared" si="42"/>
        <v/>
      </c>
      <c r="BT73" s="7" t="str">
        <f t="shared" si="42"/>
        <v/>
      </c>
      <c r="BU73" s="7" t="str">
        <f t="shared" si="42"/>
        <v/>
      </c>
      <c r="BV73" s="30" t="str">
        <f t="shared" si="22"/>
        <v/>
      </c>
      <c r="BW73" s="7" t="str">
        <f t="shared" si="58"/>
        <v/>
      </c>
      <c r="BX73" s="7" t="str">
        <f t="shared" si="58"/>
        <v/>
      </c>
      <c r="BY73" s="7" t="str">
        <f t="shared" si="58"/>
        <v/>
      </c>
      <c r="BZ73" s="7" t="str">
        <f t="shared" si="58"/>
        <v/>
      </c>
      <c r="CA73" s="7" t="str">
        <f t="shared" si="58"/>
        <v/>
      </c>
      <c r="CB73" s="7" t="str">
        <f t="shared" si="58"/>
        <v/>
      </c>
      <c r="CC73" s="7" t="str">
        <f t="shared" si="58"/>
        <v/>
      </c>
      <c r="CD73" s="7" t="str">
        <f t="shared" si="58"/>
        <v/>
      </c>
      <c r="CE73" s="7" t="str">
        <f t="shared" si="58"/>
        <v/>
      </c>
      <c r="CF73" s="30" t="str">
        <f t="shared" si="58"/>
        <v/>
      </c>
      <c r="CG73" s="7" t="str">
        <f t="shared" si="59"/>
        <v/>
      </c>
      <c r="CH73" s="7" t="str">
        <f t="shared" si="59"/>
        <v/>
      </c>
      <c r="CI73" s="7" t="str">
        <f t="shared" si="59"/>
        <v/>
      </c>
      <c r="CJ73" s="7" t="str">
        <f t="shared" si="59"/>
        <v/>
      </c>
      <c r="CK73" s="7" t="str">
        <f t="shared" si="59"/>
        <v/>
      </c>
      <c r="CL73" s="7" t="str">
        <f t="shared" si="59"/>
        <v/>
      </c>
      <c r="CM73" s="7" t="str">
        <f t="shared" si="59"/>
        <v/>
      </c>
      <c r="CN73" s="7" t="str">
        <f t="shared" si="59"/>
        <v/>
      </c>
      <c r="CO73" s="7" t="str">
        <f t="shared" si="59"/>
        <v/>
      </c>
      <c r="CP73" s="30" t="str">
        <f t="shared" si="59"/>
        <v/>
      </c>
      <c r="CV73" s="31" t="str">
        <f t="shared" si="29"/>
        <v/>
      </c>
      <c r="CW73" s="31"/>
      <c r="CX73" s="31"/>
      <c r="DE73" s="7" t="str">
        <f t="shared" si="49"/>
        <v/>
      </c>
      <c r="DU73" s="60">
        <f t="shared" si="50"/>
        <v>1.5116410757010173E-3</v>
      </c>
      <c r="DV73" s="7" t="str">
        <f t="shared" si="55"/>
        <v/>
      </c>
      <c r="DW73" s="7" t="str">
        <f t="shared" si="55"/>
        <v/>
      </c>
      <c r="DX73" s="7" t="str">
        <f t="shared" si="55"/>
        <v/>
      </c>
      <c r="DY73" s="7" t="str">
        <f t="shared" si="55"/>
        <v/>
      </c>
      <c r="DZ73" s="7" t="str">
        <f t="shared" si="55"/>
        <v/>
      </c>
      <c r="EA73" s="7" t="str">
        <f t="shared" si="55"/>
        <v/>
      </c>
      <c r="EB73" s="7" t="str">
        <f t="shared" si="55"/>
        <v/>
      </c>
      <c r="EC73" s="7" t="str">
        <f t="shared" si="55"/>
        <v/>
      </c>
    </row>
    <row r="74" spans="1:185" s="7" customFormat="1">
      <c r="A74" s="62"/>
      <c r="B74" s="7">
        <v>60</v>
      </c>
      <c r="C74" s="7">
        <f t="shared" si="0"/>
        <v>32.890625</v>
      </c>
      <c r="D74" s="8">
        <v>3.8578600000000001</v>
      </c>
      <c r="E74" s="8"/>
      <c r="F74" s="7">
        <f t="shared" si="47"/>
        <v>3.8578600000000001</v>
      </c>
      <c r="G74" s="7" t="str">
        <f t="shared" si="1"/>
        <v/>
      </c>
      <c r="H74" s="7" t="str">
        <f t="shared" si="56"/>
        <v/>
      </c>
      <c r="I74" s="7" t="str">
        <f t="shared" si="51"/>
        <v/>
      </c>
      <c r="J74" s="7" t="str">
        <f t="shared" si="57"/>
        <v/>
      </c>
      <c r="K74" s="7" t="str">
        <f t="shared" si="53"/>
        <v/>
      </c>
      <c r="L74" s="7">
        <f t="shared" si="6"/>
        <v>4.4999999999999998E-2</v>
      </c>
      <c r="M74" s="7">
        <f t="shared" si="7"/>
        <v>0.82824421915133595</v>
      </c>
      <c r="N74" s="14">
        <v>0</v>
      </c>
      <c r="P74" s="7">
        <v>-100</v>
      </c>
      <c r="R74" s="7">
        <v>8.3186699999999991</v>
      </c>
      <c r="T74" s="7">
        <v>3.6197699999999999</v>
      </c>
      <c r="AH74" s="7">
        <f t="shared" si="8"/>
        <v>0</v>
      </c>
      <c r="AI74" s="7">
        <f t="shared" si="9"/>
        <v>0</v>
      </c>
      <c r="AJ74" s="7">
        <f t="shared" si="10"/>
        <v>-100</v>
      </c>
      <c r="AK74" s="7">
        <f t="shared" si="11"/>
        <v>8.3186699999999991</v>
      </c>
      <c r="AL74" s="7">
        <f t="shared" si="12"/>
        <v>3.6197699999999999</v>
      </c>
      <c r="AM74" s="7">
        <f t="shared" si="13"/>
        <v>0</v>
      </c>
      <c r="AN74" s="7">
        <f t="shared" si="14"/>
        <v>0</v>
      </c>
      <c r="AO74" s="7">
        <f t="shared" si="15"/>
        <v>0</v>
      </c>
      <c r="AP74" s="7">
        <f t="shared" si="16"/>
        <v>0</v>
      </c>
      <c r="AQ74" s="7">
        <f t="shared" si="17"/>
        <v>0</v>
      </c>
      <c r="AR74" s="7">
        <f t="shared" si="18"/>
        <v>0</v>
      </c>
      <c r="AS74" s="7" t="str">
        <f t="shared" si="43"/>
        <v/>
      </c>
      <c r="AT74" s="7" t="str">
        <f t="shared" si="43"/>
        <v/>
      </c>
      <c r="AU74" s="7" t="str">
        <f t="shared" si="43"/>
        <v/>
      </c>
      <c r="AV74" s="7" t="str">
        <f t="shared" si="40"/>
        <v/>
      </c>
      <c r="AW74" s="7" t="str">
        <f t="shared" si="40"/>
        <v/>
      </c>
      <c r="AX74" s="7" t="str">
        <f t="shared" si="40"/>
        <v/>
      </c>
      <c r="AY74" s="7" t="str">
        <f t="shared" si="40"/>
        <v/>
      </c>
      <c r="AZ74" s="7" t="str">
        <f t="shared" si="40"/>
        <v/>
      </c>
      <c r="BA74" s="7" t="str">
        <f t="shared" si="40"/>
        <v/>
      </c>
      <c r="BB74" s="30" t="str">
        <f t="shared" si="48"/>
        <v/>
      </c>
      <c r="BC74" s="7" t="str">
        <f t="shared" si="44"/>
        <v/>
      </c>
      <c r="BD74" s="7" t="str">
        <f t="shared" si="44"/>
        <v/>
      </c>
      <c r="BE74" s="7" t="str">
        <f t="shared" si="44"/>
        <v/>
      </c>
      <c r="BF74" s="7" t="str">
        <f t="shared" si="41"/>
        <v/>
      </c>
      <c r="BG74" s="7" t="str">
        <f t="shared" si="41"/>
        <v/>
      </c>
      <c r="BH74" s="7" t="str">
        <f t="shared" si="41"/>
        <v/>
      </c>
      <c r="BI74" s="7" t="str">
        <f t="shared" si="41"/>
        <v/>
      </c>
      <c r="BJ74" s="7" t="str">
        <f t="shared" si="41"/>
        <v/>
      </c>
      <c r="BK74" s="7" t="str">
        <f t="shared" si="41"/>
        <v/>
      </c>
      <c r="BL74" s="30" t="str">
        <f t="shared" si="28"/>
        <v/>
      </c>
      <c r="BM74" s="7" t="str">
        <f t="shared" si="45"/>
        <v/>
      </c>
      <c r="BN74" s="7" t="str">
        <f t="shared" si="45"/>
        <v/>
      </c>
      <c r="BO74" s="7" t="str">
        <f t="shared" si="45"/>
        <v/>
      </c>
      <c r="BP74" s="7" t="str">
        <f t="shared" si="42"/>
        <v/>
      </c>
      <c r="BQ74" s="7" t="str">
        <f t="shared" si="42"/>
        <v/>
      </c>
      <c r="BR74" s="7" t="str">
        <f t="shared" si="42"/>
        <v/>
      </c>
      <c r="BS74" s="7" t="str">
        <f t="shared" si="42"/>
        <v/>
      </c>
      <c r="BT74" s="7" t="str">
        <f t="shared" si="42"/>
        <v/>
      </c>
      <c r="BU74" s="7" t="str">
        <f t="shared" si="42"/>
        <v/>
      </c>
      <c r="BV74" s="30" t="str">
        <f t="shared" si="22"/>
        <v/>
      </c>
      <c r="BW74" s="7" t="str">
        <f t="shared" si="58"/>
        <v/>
      </c>
      <c r="BX74" s="7" t="str">
        <f t="shared" si="58"/>
        <v/>
      </c>
      <c r="BY74" s="7" t="str">
        <f t="shared" si="58"/>
        <v/>
      </c>
      <c r="BZ74" s="7" t="str">
        <f t="shared" si="58"/>
        <v/>
      </c>
      <c r="CA74" s="7" t="str">
        <f t="shared" si="58"/>
        <v/>
      </c>
      <c r="CB74" s="7" t="str">
        <f t="shared" si="58"/>
        <v/>
      </c>
      <c r="CC74" s="7" t="str">
        <f t="shared" si="58"/>
        <v/>
      </c>
      <c r="CD74" s="7" t="str">
        <f t="shared" si="58"/>
        <v/>
      </c>
      <c r="CE74" s="7" t="str">
        <f t="shared" si="58"/>
        <v/>
      </c>
      <c r="CF74" s="30" t="str">
        <f t="shared" si="58"/>
        <v/>
      </c>
      <c r="CG74" s="7" t="str">
        <f t="shared" si="59"/>
        <v/>
      </c>
      <c r="CH74" s="7" t="str">
        <f t="shared" si="59"/>
        <v/>
      </c>
      <c r="CI74" s="7" t="str">
        <f t="shared" si="59"/>
        <v/>
      </c>
      <c r="CJ74" s="7" t="str">
        <f t="shared" si="59"/>
        <v/>
      </c>
      <c r="CK74" s="7" t="str">
        <f t="shared" si="59"/>
        <v/>
      </c>
      <c r="CL74" s="7" t="str">
        <f t="shared" si="59"/>
        <v/>
      </c>
      <c r="CM74" s="7" t="str">
        <f t="shared" si="59"/>
        <v/>
      </c>
      <c r="CN74" s="7" t="str">
        <f t="shared" si="59"/>
        <v/>
      </c>
      <c r="CO74" s="7" t="str">
        <f t="shared" si="59"/>
        <v/>
      </c>
      <c r="CP74" s="30" t="str">
        <f t="shared" si="59"/>
        <v/>
      </c>
      <c r="CV74" s="31" t="str">
        <f t="shared" si="29"/>
        <v/>
      </c>
      <c r="CW74" s="31"/>
      <c r="CX74" s="31"/>
      <c r="DE74" s="7" t="str">
        <f t="shared" si="49"/>
        <v/>
      </c>
      <c r="DU74" s="60" t="str">
        <f t="shared" si="50"/>
        <v/>
      </c>
      <c r="DV74" s="7" t="str">
        <f t="shared" si="55"/>
        <v/>
      </c>
      <c r="DW74" s="7" t="str">
        <f t="shared" si="55"/>
        <v/>
      </c>
      <c r="DX74" s="7" t="str">
        <f t="shared" si="55"/>
        <v/>
      </c>
      <c r="DY74" s="7" t="str">
        <f t="shared" si="55"/>
        <v/>
      </c>
      <c r="DZ74" s="7" t="str">
        <f t="shared" si="55"/>
        <v/>
      </c>
      <c r="EA74" s="7" t="str">
        <f t="shared" si="55"/>
        <v/>
      </c>
      <c r="EB74" s="7" t="str">
        <f t="shared" si="55"/>
        <v/>
      </c>
      <c r="EC74" s="7" t="str">
        <f t="shared" si="55"/>
        <v/>
      </c>
    </row>
    <row r="75" spans="1:185" s="7" customFormat="1">
      <c r="A75" s="62"/>
      <c r="B75" s="7">
        <v>61</v>
      </c>
      <c r="C75" s="7">
        <f t="shared" si="0"/>
        <v>33.359375</v>
      </c>
      <c r="D75" s="8">
        <v>3.8656199999999998</v>
      </c>
      <c r="E75" s="8"/>
      <c r="F75" s="7">
        <f t="shared" si="47"/>
        <v>3.8666783899999997</v>
      </c>
      <c r="G75" s="7" t="str">
        <f t="shared" si="1"/>
        <v/>
      </c>
      <c r="H75" s="7" t="str">
        <f t="shared" si="56"/>
        <v/>
      </c>
      <c r="I75" s="7" t="str">
        <f t="shared" si="51"/>
        <v/>
      </c>
      <c r="J75" s="7" t="str">
        <f t="shared" si="57"/>
        <v/>
      </c>
      <c r="K75" s="7" t="str">
        <f t="shared" si="53"/>
        <v/>
      </c>
      <c r="L75" s="7">
        <f t="shared" si="6"/>
        <v>4.5050912072454964E-2</v>
      </c>
      <c r="M75" s="7">
        <f t="shared" si="7"/>
        <v>0.82819882718527182</v>
      </c>
      <c r="N75" s="14">
        <v>-1.05839E-3</v>
      </c>
      <c r="P75" s="7">
        <v>-100</v>
      </c>
      <c r="R75" s="7">
        <v>8.3294999999999995</v>
      </c>
      <c r="T75" s="7">
        <v>3.6202000000000001</v>
      </c>
      <c r="AH75" s="7">
        <f t="shared" si="8"/>
        <v>-1.05839E-3</v>
      </c>
      <c r="AI75" s="7">
        <f t="shared" si="9"/>
        <v>0</v>
      </c>
      <c r="AJ75" s="7">
        <f t="shared" si="10"/>
        <v>-99.998941610000003</v>
      </c>
      <c r="AK75" s="7">
        <f t="shared" si="11"/>
        <v>8.3305583900000002</v>
      </c>
      <c r="AL75" s="7">
        <f t="shared" si="12"/>
        <v>3.6212583899999999</v>
      </c>
      <c r="AM75" s="7">
        <f t="shared" si="13"/>
        <v>1.05839E-3</v>
      </c>
      <c r="AN75" s="7">
        <f t="shared" si="14"/>
        <v>1.05839E-3</v>
      </c>
      <c r="AO75" s="7">
        <f t="shared" si="15"/>
        <v>1.05839E-3</v>
      </c>
      <c r="AP75" s="7">
        <f t="shared" si="16"/>
        <v>1.05839E-3</v>
      </c>
      <c r="AQ75" s="7">
        <f t="shared" si="17"/>
        <v>1.05839E-3</v>
      </c>
      <c r="AR75" s="7">
        <f t="shared" si="18"/>
        <v>1.05839E-3</v>
      </c>
      <c r="AS75" s="7" t="str">
        <f t="shared" si="43"/>
        <v/>
      </c>
      <c r="AT75" s="7" t="str">
        <f t="shared" si="43"/>
        <v/>
      </c>
      <c r="AU75" s="7" t="str">
        <f t="shared" si="43"/>
        <v/>
      </c>
      <c r="AV75" s="7" t="str">
        <f t="shared" si="43"/>
        <v/>
      </c>
      <c r="AW75" s="7" t="str">
        <f t="shared" si="43"/>
        <v/>
      </c>
      <c r="AX75" s="7" t="str">
        <f t="shared" si="43"/>
        <v/>
      </c>
      <c r="AY75" s="7" t="str">
        <f t="shared" si="43"/>
        <v/>
      </c>
      <c r="AZ75" s="7" t="str">
        <f t="shared" si="43"/>
        <v/>
      </c>
      <c r="BA75" s="7" t="str">
        <f t="shared" si="43"/>
        <v/>
      </c>
      <c r="BB75" s="30" t="str">
        <f t="shared" si="48"/>
        <v/>
      </c>
      <c r="BC75" s="7" t="str">
        <f t="shared" si="44"/>
        <v/>
      </c>
      <c r="BD75" s="7" t="str">
        <f t="shared" si="44"/>
        <v/>
      </c>
      <c r="BE75" s="7" t="str">
        <f t="shared" si="44"/>
        <v/>
      </c>
      <c r="BF75" s="7" t="str">
        <f t="shared" si="44"/>
        <v/>
      </c>
      <c r="BG75" s="7" t="str">
        <f t="shared" si="44"/>
        <v/>
      </c>
      <c r="BH75" s="7" t="str">
        <f t="shared" si="44"/>
        <v/>
      </c>
      <c r="BI75" s="7" t="str">
        <f t="shared" si="44"/>
        <v/>
      </c>
      <c r="BJ75" s="7" t="str">
        <f t="shared" si="44"/>
        <v/>
      </c>
      <c r="BK75" s="7" t="str">
        <f t="shared" si="44"/>
        <v/>
      </c>
      <c r="BL75" s="30" t="str">
        <f t="shared" si="28"/>
        <v/>
      </c>
      <c r="BM75" s="7" t="str">
        <f t="shared" si="45"/>
        <v/>
      </c>
      <c r="BN75" s="7" t="str">
        <f t="shared" si="45"/>
        <v/>
      </c>
      <c r="BO75" s="7" t="str">
        <f t="shared" si="45"/>
        <v/>
      </c>
      <c r="BP75" s="7" t="str">
        <f t="shared" si="45"/>
        <v/>
      </c>
      <c r="BQ75" s="7" t="str">
        <f t="shared" si="45"/>
        <v/>
      </c>
      <c r="BR75" s="7" t="str">
        <f t="shared" si="45"/>
        <v/>
      </c>
      <c r="BS75" s="7" t="str">
        <f t="shared" si="45"/>
        <v/>
      </c>
      <c r="BT75" s="7" t="str">
        <f t="shared" si="45"/>
        <v/>
      </c>
      <c r="BU75" s="7" t="str">
        <f t="shared" si="45"/>
        <v/>
      </c>
      <c r="BV75" s="30" t="str">
        <f t="shared" si="22"/>
        <v/>
      </c>
      <c r="BW75" s="7" t="str">
        <f t="shared" si="58"/>
        <v/>
      </c>
      <c r="BX75" s="7" t="str">
        <f t="shared" si="58"/>
        <v/>
      </c>
      <c r="BY75" s="7" t="str">
        <f t="shared" si="58"/>
        <v/>
      </c>
      <c r="BZ75" s="7" t="str">
        <f t="shared" si="58"/>
        <v/>
      </c>
      <c r="CA75" s="7" t="str">
        <f t="shared" si="58"/>
        <v/>
      </c>
      <c r="CB75" s="7" t="str">
        <f t="shared" si="58"/>
        <v/>
      </c>
      <c r="CC75" s="7" t="str">
        <f t="shared" si="58"/>
        <v/>
      </c>
      <c r="CD75" s="7" t="str">
        <f t="shared" si="58"/>
        <v/>
      </c>
      <c r="CE75" s="7" t="str">
        <f t="shared" si="58"/>
        <v/>
      </c>
      <c r="CF75" s="30" t="str">
        <f t="shared" si="58"/>
        <v/>
      </c>
      <c r="CG75" s="7" t="str">
        <f t="shared" si="59"/>
        <v/>
      </c>
      <c r="CH75" s="7" t="str">
        <f t="shared" si="59"/>
        <v/>
      </c>
      <c r="CI75" s="7" t="str">
        <f t="shared" si="59"/>
        <v/>
      </c>
      <c r="CJ75" s="7" t="str">
        <f t="shared" si="59"/>
        <v/>
      </c>
      <c r="CK75" s="7" t="str">
        <f t="shared" si="59"/>
        <v/>
      </c>
      <c r="CL75" s="7" t="str">
        <f t="shared" si="59"/>
        <v/>
      </c>
      <c r="CM75" s="7" t="str">
        <f t="shared" si="59"/>
        <v/>
      </c>
      <c r="CN75" s="7" t="str">
        <f t="shared" si="59"/>
        <v/>
      </c>
      <c r="CO75" s="7" t="str">
        <f t="shared" si="59"/>
        <v/>
      </c>
      <c r="CP75" s="30" t="str">
        <f t="shared" si="59"/>
        <v/>
      </c>
      <c r="CV75" s="31" t="str">
        <f t="shared" si="29"/>
        <v/>
      </c>
      <c r="CW75" s="31"/>
      <c r="CX75" s="31"/>
      <c r="DE75" s="7" t="str">
        <f t="shared" si="49"/>
        <v/>
      </c>
      <c r="DU75" s="60" t="str">
        <f t="shared" si="50"/>
        <v/>
      </c>
      <c r="DV75" s="7">
        <f t="shared" si="55"/>
        <v>5.0912072454964849E-5</v>
      </c>
      <c r="DW75" s="7" t="str">
        <f t="shared" si="55"/>
        <v/>
      </c>
      <c r="DX75" s="7" t="str">
        <f t="shared" si="55"/>
        <v/>
      </c>
      <c r="DY75" s="7" t="str">
        <f t="shared" si="55"/>
        <v/>
      </c>
      <c r="DZ75" s="7" t="str">
        <f t="shared" si="55"/>
        <v/>
      </c>
      <c r="EA75" s="7" t="str">
        <f t="shared" si="55"/>
        <v/>
      </c>
      <c r="EB75" s="7" t="str">
        <f t="shared" si="55"/>
        <v/>
      </c>
      <c r="EC75" s="7" t="str">
        <f t="shared" si="55"/>
        <v/>
      </c>
    </row>
    <row r="76" spans="1:185" s="7" customFormat="1">
      <c r="A76" s="62"/>
      <c r="B76" s="7">
        <v>62</v>
      </c>
      <c r="C76" s="7">
        <f t="shared" si="0"/>
        <v>33.828125</v>
      </c>
      <c r="D76" s="8">
        <v>3.8677600000000001</v>
      </c>
      <c r="E76" s="8"/>
      <c r="F76" s="7">
        <f t="shared" si="47"/>
        <v>3.8678635850000003</v>
      </c>
      <c r="G76" s="7" t="str">
        <f t="shared" si="1"/>
        <v/>
      </c>
      <c r="H76" s="7" t="str">
        <f t="shared" si="56"/>
        <v/>
      </c>
      <c r="I76" s="7" t="str">
        <f t="shared" si="51"/>
        <v/>
      </c>
      <c r="J76" s="7" t="str">
        <f t="shared" si="57"/>
        <v/>
      </c>
      <c r="K76" s="7" t="str">
        <f t="shared" si="53"/>
        <v/>
      </c>
      <c r="L76" s="7">
        <f t="shared" si="6"/>
        <v>4.5036644700295024E-2</v>
      </c>
      <c r="M76" s="7">
        <f t="shared" si="7"/>
        <v>0.82821154227522131</v>
      </c>
      <c r="N76" s="14">
        <v>-1.0358500000000001E-4</v>
      </c>
      <c r="P76" s="7">
        <v>6.3880990879999997</v>
      </c>
      <c r="R76" s="7">
        <v>0</v>
      </c>
      <c r="T76" s="7">
        <v>3.6434899999999999</v>
      </c>
      <c r="AH76" s="7">
        <f t="shared" si="8"/>
        <v>-1.0358500000000001E-4</v>
      </c>
      <c r="AI76" s="7">
        <f t="shared" si="9"/>
        <v>0</v>
      </c>
      <c r="AJ76" s="7">
        <f t="shared" si="10"/>
        <v>6.3882026729999994</v>
      </c>
      <c r="AK76" s="7">
        <f t="shared" si="11"/>
        <v>1.0358500000000001E-4</v>
      </c>
      <c r="AL76" s="7">
        <f t="shared" si="12"/>
        <v>3.6435935850000001</v>
      </c>
      <c r="AM76" s="7">
        <f t="shared" si="13"/>
        <v>1.0358500000000001E-4</v>
      </c>
      <c r="AN76" s="7">
        <f t="shared" si="14"/>
        <v>1.0358500000000001E-4</v>
      </c>
      <c r="AO76" s="7">
        <f t="shared" si="15"/>
        <v>1.0358500000000001E-4</v>
      </c>
      <c r="AP76" s="7">
        <f t="shared" si="16"/>
        <v>1.0358500000000001E-4</v>
      </c>
      <c r="AQ76" s="7">
        <f t="shared" si="17"/>
        <v>1.0358500000000001E-4</v>
      </c>
      <c r="AR76" s="7">
        <f t="shared" si="18"/>
        <v>1.0358500000000001E-4</v>
      </c>
      <c r="AS76" s="7">
        <f t="shared" ref="AS76:BA78" si="60">IF(AJ76&lt;AJ$6+$C$3,"",IF(AJ76&gt;AJ$5-$C$3,"",AJ$4-AJ$8*LOG10($M76)+LOG10((AJ$5-AJ76)/(AJ76-AJ$6))))</f>
        <v>2.2055916066269807</v>
      </c>
      <c r="AT76" s="7" t="str">
        <f t="shared" si="60"/>
        <v/>
      </c>
      <c r="AU76" s="7">
        <f t="shared" si="60"/>
        <v>4.2625648886903846</v>
      </c>
      <c r="AV76" s="7" t="str">
        <f t="shared" si="60"/>
        <v/>
      </c>
      <c r="AW76" s="7" t="str">
        <f t="shared" si="60"/>
        <v/>
      </c>
      <c r="AX76" s="7" t="str">
        <f t="shared" si="60"/>
        <v/>
      </c>
      <c r="AY76" s="7" t="str">
        <f t="shared" si="60"/>
        <v/>
      </c>
      <c r="AZ76" s="7" t="str">
        <f t="shared" si="60"/>
        <v/>
      </c>
      <c r="BA76" s="7" t="str">
        <f t="shared" si="60"/>
        <v/>
      </c>
      <c r="BB76" s="30">
        <f t="shared" si="48"/>
        <v>6.0733880846092569</v>
      </c>
      <c r="BC76" s="7">
        <f t="shared" ref="BC76:BK78" si="61">IF(AS76="","",SQRT(AJ$3^2+($C$3/(2.303*(AJ76-AJ$5)))^2+($C$3/(2.303*(AJ$6-AJ76)))^2+($C$2*(AJ$6-AJ$5)/(2.303*(AJ76-AJ$5)*(AJ$6-AJ76)))^2))</f>
        <v>0.41285025221526173</v>
      </c>
      <c r="BD76" s="7" t="str">
        <f t="shared" si="61"/>
        <v/>
      </c>
      <c r="BE76" s="7">
        <f t="shared" si="61"/>
        <v>0.53973787472564494</v>
      </c>
      <c r="BF76" s="7" t="str">
        <f t="shared" si="61"/>
        <v/>
      </c>
      <c r="BG76" s="7" t="str">
        <f t="shared" si="61"/>
        <v/>
      </c>
      <c r="BH76" s="7" t="str">
        <f t="shared" si="61"/>
        <v/>
      </c>
      <c r="BI76" s="7" t="str">
        <f t="shared" si="61"/>
        <v/>
      </c>
      <c r="BJ76" s="7" t="str">
        <f t="shared" si="61"/>
        <v/>
      </c>
      <c r="BK76" s="7" t="str">
        <f t="shared" si="61"/>
        <v/>
      </c>
      <c r="BL76" s="30">
        <f t="shared" ca="1" si="28"/>
        <v>0.56274813889853736</v>
      </c>
      <c r="BM76" s="7" t="str">
        <f t="shared" ref="BM76:BU78" si="62">IF(BC76="","",IF(SQRT((BC76^2)-(AJ$3^2))&gt;$C$1,"",SQRT(((AJ$6-AJ76)*(AJ76-AJ$5)/(AJ$5-AJ$6))^2)))</f>
        <v/>
      </c>
      <c r="BN76" s="7" t="str">
        <f t="shared" si="62"/>
        <v/>
      </c>
      <c r="BO76" s="7" t="str">
        <f t="shared" si="62"/>
        <v/>
      </c>
      <c r="BP76" s="7" t="str">
        <f t="shared" si="62"/>
        <v/>
      </c>
      <c r="BQ76" s="7" t="str">
        <f t="shared" si="62"/>
        <v/>
      </c>
      <c r="BR76" s="7" t="str">
        <f t="shared" si="62"/>
        <v/>
      </c>
      <c r="BS76" s="7" t="str">
        <f t="shared" si="62"/>
        <v/>
      </c>
      <c r="BT76" s="7" t="str">
        <f t="shared" si="62"/>
        <v/>
      </c>
      <c r="BU76" s="7" t="str">
        <f t="shared" si="62"/>
        <v/>
      </c>
      <c r="BV76" s="30">
        <f t="shared" ca="1" si="22"/>
        <v>5.6591383472496338E-3</v>
      </c>
      <c r="BW76" s="7" t="str">
        <f t="shared" si="58"/>
        <v/>
      </c>
      <c r="BX76" s="7" t="str">
        <f t="shared" si="58"/>
        <v/>
      </c>
      <c r="BY76" s="7" t="str">
        <f t="shared" si="58"/>
        <v/>
      </c>
      <c r="BZ76" s="7" t="str">
        <f t="shared" si="58"/>
        <v/>
      </c>
      <c r="CA76" s="7" t="str">
        <f t="shared" si="58"/>
        <v/>
      </c>
      <c r="CB76" s="7" t="str">
        <f t="shared" si="58"/>
        <v/>
      </c>
      <c r="CC76" s="7" t="str">
        <f t="shared" si="58"/>
        <v/>
      </c>
      <c r="CD76" s="7" t="str">
        <f t="shared" si="58"/>
        <v/>
      </c>
      <c r="CE76" s="7" t="str">
        <f t="shared" si="58"/>
        <v/>
      </c>
      <c r="CF76" s="30">
        <f t="shared" ca="1" si="58"/>
        <v>3.437014340734125E-2</v>
      </c>
      <c r="CG76" s="7" t="str">
        <f t="shared" si="59"/>
        <v/>
      </c>
      <c r="CH76" s="7" t="str">
        <f t="shared" si="59"/>
        <v/>
      </c>
      <c r="CI76" s="7" t="str">
        <f t="shared" si="59"/>
        <v/>
      </c>
      <c r="CJ76" s="7" t="str">
        <f t="shared" si="59"/>
        <v/>
      </c>
      <c r="CK76" s="7" t="str">
        <f t="shared" si="59"/>
        <v/>
      </c>
      <c r="CL76" s="7" t="str">
        <f t="shared" si="59"/>
        <v/>
      </c>
      <c r="CM76" s="7" t="str">
        <f t="shared" si="59"/>
        <v/>
      </c>
      <c r="CN76" s="7" t="str">
        <f t="shared" si="59"/>
        <v/>
      </c>
      <c r="CO76" s="7" t="str">
        <f t="shared" si="59"/>
        <v/>
      </c>
      <c r="CP76" s="30">
        <f t="shared" ca="1" si="59"/>
        <v>3.1846695726840762E-3</v>
      </c>
      <c r="CV76" s="31" t="str">
        <f t="shared" si="29"/>
        <v/>
      </c>
      <c r="CW76" s="31"/>
      <c r="CX76" s="31"/>
      <c r="DE76" s="7" t="str">
        <f t="shared" si="49"/>
        <v/>
      </c>
      <c r="DU76" s="60" t="str">
        <f t="shared" si="50"/>
        <v/>
      </c>
      <c r="DV76" s="7" t="str">
        <f t="shared" si="55"/>
        <v/>
      </c>
      <c r="DW76" s="7">
        <f t="shared" si="55"/>
        <v>3.6644700295023885E-5</v>
      </c>
      <c r="DX76" s="7" t="str">
        <f t="shared" si="55"/>
        <v/>
      </c>
      <c r="DY76" s="7" t="str">
        <f t="shared" si="55"/>
        <v/>
      </c>
      <c r="DZ76" s="7" t="str">
        <f t="shared" si="55"/>
        <v/>
      </c>
      <c r="EA76" s="7" t="str">
        <f t="shared" si="55"/>
        <v/>
      </c>
      <c r="EB76" s="7" t="str">
        <f t="shared" si="55"/>
        <v/>
      </c>
      <c r="EC76" s="7" t="str">
        <f t="shared" si="55"/>
        <v/>
      </c>
    </row>
    <row r="77" spans="1:185" s="7" customFormat="1">
      <c r="A77" s="62"/>
      <c r="B77" s="7">
        <v>63</v>
      </c>
      <c r="C77" s="7">
        <f t="shared" si="0"/>
        <v>34.296875</v>
      </c>
      <c r="D77" s="8">
        <v>4.1886999999999999</v>
      </c>
      <c r="E77" s="8"/>
      <c r="F77" s="7">
        <f t="shared" si="47"/>
        <v>4.1886999999999999</v>
      </c>
      <c r="G77" s="7" t="str">
        <f t="shared" si="1"/>
        <v/>
      </c>
      <c r="H77" s="7" t="str">
        <f t="shared" si="56"/>
        <v/>
      </c>
      <c r="I77" s="7" t="str">
        <f t="shared" si="51"/>
        <v/>
      </c>
      <c r="J77" s="7" t="str">
        <f t="shared" si="57"/>
        <v/>
      </c>
      <c r="K77" s="7" t="str">
        <f t="shared" si="53"/>
        <v/>
      </c>
      <c r="L77" s="7">
        <f t="shared" si="6"/>
        <v>5.0876979806237045E-2</v>
      </c>
      <c r="M77" s="7">
        <f t="shared" si="7"/>
        <v>0.82332840933214557</v>
      </c>
      <c r="N77" s="7">
        <v>0</v>
      </c>
      <c r="P77" s="7">
        <v>6.4404335100000001</v>
      </c>
      <c r="R77" s="7">
        <v>8.3467000000000002</v>
      </c>
      <c r="T77" s="7">
        <v>3.68689</v>
      </c>
      <c r="AH77" s="7">
        <f t="shared" si="8"/>
        <v>0</v>
      </c>
      <c r="AI77" s="7">
        <f t="shared" si="9"/>
        <v>0</v>
      </c>
      <c r="AJ77" s="7">
        <f t="shared" si="10"/>
        <v>6.4404335100000001</v>
      </c>
      <c r="AK77" s="7">
        <f t="shared" si="11"/>
        <v>8.3467000000000002</v>
      </c>
      <c r="AL77" s="7">
        <f t="shared" si="12"/>
        <v>3.68689</v>
      </c>
      <c r="AM77" s="7">
        <f t="shared" si="13"/>
        <v>0</v>
      </c>
      <c r="AN77" s="7">
        <f t="shared" si="14"/>
        <v>0</v>
      </c>
      <c r="AO77" s="7">
        <f t="shared" si="15"/>
        <v>0</v>
      </c>
      <c r="AP77" s="7">
        <f t="shared" si="16"/>
        <v>0</v>
      </c>
      <c r="AQ77" s="7">
        <f t="shared" si="17"/>
        <v>0</v>
      </c>
      <c r="AR77" s="7">
        <f t="shared" si="18"/>
        <v>0</v>
      </c>
      <c r="AS77" s="7">
        <f t="shared" si="60"/>
        <v>1.3742313487479714</v>
      </c>
      <c r="AT77" s="7">
        <f t="shared" si="60"/>
        <v>4.0630739365205422</v>
      </c>
      <c r="AU77" s="7">
        <f t="shared" si="60"/>
        <v>3.3314445536282955</v>
      </c>
      <c r="AV77" s="7" t="str">
        <f t="shared" si="60"/>
        <v/>
      </c>
      <c r="AW77" s="7" t="str">
        <f t="shared" si="60"/>
        <v/>
      </c>
      <c r="AX77" s="7" t="str">
        <f t="shared" si="60"/>
        <v/>
      </c>
      <c r="AY77" s="7" t="str">
        <f t="shared" si="60"/>
        <v/>
      </c>
      <c r="AZ77" s="7" t="str">
        <f t="shared" si="60"/>
        <v/>
      </c>
      <c r="BA77" s="7" t="str">
        <f t="shared" si="60"/>
        <v/>
      </c>
      <c r="BB77" s="30" t="str">
        <f t="shared" si="48"/>
        <v/>
      </c>
      <c r="BC77" s="7">
        <f t="shared" si="61"/>
        <v>0.40030428629175296</v>
      </c>
      <c r="BD77" s="7">
        <f t="shared" ca="1" si="61"/>
        <v>0.42999395285865799</v>
      </c>
      <c r="BE77" s="7">
        <f t="shared" si="61"/>
        <v>0.42593653473720683</v>
      </c>
      <c r="BF77" s="7" t="str">
        <f t="shared" si="61"/>
        <v/>
      </c>
      <c r="BG77" s="7" t="str">
        <f t="shared" si="61"/>
        <v/>
      </c>
      <c r="BH77" s="7" t="str">
        <f t="shared" si="61"/>
        <v/>
      </c>
      <c r="BI77" s="7" t="str">
        <f t="shared" si="61"/>
        <v/>
      </c>
      <c r="BJ77" s="7" t="str">
        <f t="shared" si="61"/>
        <v/>
      </c>
      <c r="BK77" s="7" t="str">
        <f t="shared" si="61"/>
        <v/>
      </c>
      <c r="BL77" s="30" t="str">
        <f t="shared" si="28"/>
        <v/>
      </c>
      <c r="BM77" s="7">
        <f t="shared" si="62"/>
        <v>3.2651702000028419E-2</v>
      </c>
      <c r="BN77" s="7" t="str">
        <f t="shared" ca="1" si="62"/>
        <v/>
      </c>
      <c r="BO77" s="7">
        <f t="shared" si="62"/>
        <v>4.3026540667835018E-2</v>
      </c>
      <c r="BP77" s="7" t="str">
        <f t="shared" si="62"/>
        <v/>
      </c>
      <c r="BQ77" s="7" t="str">
        <f t="shared" si="62"/>
        <v/>
      </c>
      <c r="BR77" s="7" t="str">
        <f t="shared" si="62"/>
        <v/>
      </c>
      <c r="BS77" s="7" t="str">
        <f t="shared" si="62"/>
        <v/>
      </c>
      <c r="BT77" s="7" t="str">
        <f t="shared" si="62"/>
        <v/>
      </c>
      <c r="BU77" s="7" t="str">
        <f t="shared" si="62"/>
        <v/>
      </c>
      <c r="BV77" s="30" t="str">
        <f t="shared" si="22"/>
        <v/>
      </c>
      <c r="BW77" s="7">
        <f t="shared" si="58"/>
        <v>4.4870992478415889E-2</v>
      </c>
      <c r="BX77" s="7" t="str">
        <f t="shared" ca="1" si="58"/>
        <v/>
      </c>
      <c r="BY77" s="7">
        <f t="shared" si="58"/>
        <v>0.14334053456932533</v>
      </c>
      <c r="BZ77" s="7" t="str">
        <f t="shared" si="58"/>
        <v/>
      </c>
      <c r="CA77" s="7" t="str">
        <f t="shared" si="58"/>
        <v/>
      </c>
      <c r="CB77" s="7" t="str">
        <f t="shared" si="58"/>
        <v/>
      </c>
      <c r="CC77" s="7" t="str">
        <f t="shared" si="58"/>
        <v/>
      </c>
      <c r="CD77" s="7" t="str">
        <f t="shared" si="58"/>
        <v/>
      </c>
      <c r="CE77" s="7" t="str">
        <f t="shared" si="58"/>
        <v/>
      </c>
      <c r="CF77" s="30" t="str">
        <f t="shared" si="58"/>
        <v/>
      </c>
      <c r="CG77" s="7">
        <f t="shared" si="59"/>
        <v>1.307061626533238E-2</v>
      </c>
      <c r="CH77" s="7" t="str">
        <f t="shared" ca="1" si="59"/>
        <v/>
      </c>
      <c r="CI77" s="7">
        <f t="shared" si="59"/>
        <v>1.8326575633787152E-2</v>
      </c>
      <c r="CJ77" s="7" t="str">
        <f t="shared" si="59"/>
        <v/>
      </c>
      <c r="CK77" s="7" t="str">
        <f t="shared" si="59"/>
        <v/>
      </c>
      <c r="CL77" s="7" t="str">
        <f t="shared" si="59"/>
        <v/>
      </c>
      <c r="CM77" s="7" t="str">
        <f t="shared" si="59"/>
        <v/>
      </c>
      <c r="CN77" s="7" t="str">
        <f t="shared" si="59"/>
        <v/>
      </c>
      <c r="CO77" s="7" t="str">
        <f t="shared" si="59"/>
        <v/>
      </c>
      <c r="CP77" s="30" t="str">
        <f t="shared" si="59"/>
        <v/>
      </c>
      <c r="CV77" s="31" t="str">
        <f t="shared" si="29"/>
        <v/>
      </c>
      <c r="CW77" s="31"/>
      <c r="CX77" s="31"/>
      <c r="DE77" s="7" t="str">
        <f t="shared" si="49"/>
        <v/>
      </c>
      <c r="DU77" s="60">
        <f t="shared" si="50"/>
        <v>5.1588116518530907E-3</v>
      </c>
      <c r="DV77" s="7">
        <f t="shared" si="55"/>
        <v>4.4198789267862353E-4</v>
      </c>
      <c r="DW77" s="7">
        <f t="shared" si="55"/>
        <v>2.7618026170533416E-4</v>
      </c>
      <c r="DX77" s="7" t="str">
        <f t="shared" si="55"/>
        <v/>
      </c>
      <c r="DY77" s="7" t="str">
        <f t="shared" si="55"/>
        <v/>
      </c>
      <c r="DZ77" s="7" t="str">
        <f t="shared" si="55"/>
        <v/>
      </c>
      <c r="EA77" s="7" t="str">
        <f t="shared" si="55"/>
        <v/>
      </c>
      <c r="EB77" s="7" t="str">
        <f t="shared" si="55"/>
        <v/>
      </c>
      <c r="EC77" s="7" t="str">
        <f t="shared" si="55"/>
        <v/>
      </c>
    </row>
    <row r="78" spans="1:185" s="7" customFormat="1">
      <c r="A78" s="62"/>
      <c r="B78" s="7">
        <v>64</v>
      </c>
      <c r="C78" s="7">
        <f t="shared" si="0"/>
        <v>34.765625</v>
      </c>
      <c r="D78" s="8">
        <v>4.1745000000000001</v>
      </c>
      <c r="E78" s="8"/>
      <c r="F78" s="7">
        <f t="shared" si="47"/>
        <v>4.1745000000000001</v>
      </c>
      <c r="G78" s="7" t="str">
        <f t="shared" si="1"/>
        <v/>
      </c>
      <c r="H78" s="7" t="str">
        <f t="shared" si="56"/>
        <v/>
      </c>
      <c r="I78" s="7" t="str">
        <f t="shared" si="51"/>
        <v/>
      </c>
      <c r="J78" s="7" t="str">
        <f t="shared" si="57"/>
        <v/>
      </c>
      <c r="K78" s="7" t="str">
        <f t="shared" si="53"/>
        <v/>
      </c>
      <c r="L78" s="7">
        <f t="shared" si="6"/>
        <v>7.9908719454383242E-2</v>
      </c>
      <c r="M78" s="7">
        <f t="shared" si="7"/>
        <v>0.80557115208244101</v>
      </c>
      <c r="N78" s="7">
        <v>0</v>
      </c>
      <c r="P78" s="7">
        <v>-100</v>
      </c>
      <c r="R78" s="7">
        <v>0</v>
      </c>
      <c r="T78" s="7">
        <v>3.6600600000000001</v>
      </c>
      <c r="AH78" s="7">
        <f t="shared" si="8"/>
        <v>0</v>
      </c>
      <c r="AI78" s="7">
        <f t="shared" si="9"/>
        <v>0</v>
      </c>
      <c r="AJ78" s="7">
        <f t="shared" si="10"/>
        <v>-100</v>
      </c>
      <c r="AK78" s="7">
        <f t="shared" si="11"/>
        <v>0</v>
      </c>
      <c r="AL78" s="7">
        <f t="shared" si="12"/>
        <v>3.6600600000000001</v>
      </c>
      <c r="AM78" s="7">
        <f t="shared" si="13"/>
        <v>0</v>
      </c>
      <c r="AN78" s="7">
        <f t="shared" si="14"/>
        <v>0</v>
      </c>
      <c r="AO78" s="7">
        <f t="shared" si="15"/>
        <v>0</v>
      </c>
      <c r="AP78" s="7">
        <f t="shared" si="16"/>
        <v>0</v>
      </c>
      <c r="AQ78" s="7">
        <f t="shared" si="17"/>
        <v>0</v>
      </c>
      <c r="AR78" s="7">
        <f t="shared" si="18"/>
        <v>0</v>
      </c>
      <c r="AS78" s="7" t="str">
        <f t="shared" si="60"/>
        <v/>
      </c>
      <c r="AT78" s="7" t="str">
        <f t="shared" si="60"/>
        <v/>
      </c>
      <c r="AU78" s="7">
        <f t="shared" si="60"/>
        <v>3.7116376737730579</v>
      </c>
      <c r="AV78" s="7" t="str">
        <f t="shared" si="60"/>
        <v/>
      </c>
      <c r="AW78" s="7" t="str">
        <f t="shared" si="60"/>
        <v/>
      </c>
      <c r="AX78" s="7" t="str">
        <f t="shared" si="60"/>
        <v/>
      </c>
      <c r="AY78" s="7" t="str">
        <f t="shared" si="60"/>
        <v/>
      </c>
      <c r="AZ78" s="7" t="str">
        <f t="shared" si="60"/>
        <v/>
      </c>
      <c r="BA78" s="7" t="str">
        <f t="shared" si="60"/>
        <v/>
      </c>
      <c r="BB78" s="30" t="str">
        <f t="shared" si="48"/>
        <v/>
      </c>
      <c r="BC78" s="7" t="str">
        <f t="shared" si="61"/>
        <v/>
      </c>
      <c r="BD78" s="7" t="str">
        <f t="shared" si="61"/>
        <v/>
      </c>
      <c r="BE78" s="7">
        <f t="shared" si="61"/>
        <v>0.43435678130018329</v>
      </c>
      <c r="BF78" s="7" t="str">
        <f t="shared" si="61"/>
        <v/>
      </c>
      <c r="BG78" s="7" t="str">
        <f t="shared" si="61"/>
        <v/>
      </c>
      <c r="BH78" s="7" t="str">
        <f t="shared" si="61"/>
        <v/>
      </c>
      <c r="BI78" s="7" t="str">
        <f t="shared" si="61"/>
        <v/>
      </c>
      <c r="BJ78" s="7" t="str">
        <f t="shared" si="61"/>
        <v/>
      </c>
      <c r="BK78" s="7" t="str">
        <f t="shared" si="61"/>
        <v/>
      </c>
      <c r="BL78" s="30" t="str">
        <f t="shared" si="28"/>
        <v/>
      </c>
      <c r="BM78" s="7" t="str">
        <f t="shared" si="62"/>
        <v/>
      </c>
      <c r="BN78" s="7" t="str">
        <f t="shared" si="62"/>
        <v/>
      </c>
      <c r="BO78" s="7" t="str">
        <f t="shared" si="62"/>
        <v/>
      </c>
      <c r="BP78" s="7" t="str">
        <f t="shared" si="62"/>
        <v/>
      </c>
      <c r="BQ78" s="7" t="str">
        <f t="shared" si="62"/>
        <v/>
      </c>
      <c r="BR78" s="7" t="str">
        <f t="shared" si="62"/>
        <v/>
      </c>
      <c r="BS78" s="7" t="str">
        <f t="shared" si="62"/>
        <v/>
      </c>
      <c r="BT78" s="7" t="str">
        <f t="shared" si="62"/>
        <v/>
      </c>
      <c r="BU78" s="7" t="str">
        <f t="shared" si="62"/>
        <v/>
      </c>
      <c r="BV78" s="30" t="str">
        <f t="shared" si="22"/>
        <v/>
      </c>
      <c r="BW78" s="7" t="str">
        <f t="shared" si="58"/>
        <v/>
      </c>
      <c r="BX78" s="7" t="str">
        <f t="shared" si="58"/>
        <v/>
      </c>
      <c r="BY78" s="7" t="str">
        <f t="shared" si="58"/>
        <v/>
      </c>
      <c r="BZ78" s="7" t="str">
        <f t="shared" si="58"/>
        <v/>
      </c>
      <c r="CA78" s="7" t="str">
        <f t="shared" si="58"/>
        <v/>
      </c>
      <c r="CB78" s="7" t="str">
        <f t="shared" si="58"/>
        <v/>
      </c>
      <c r="CC78" s="7" t="str">
        <f t="shared" si="58"/>
        <v/>
      </c>
      <c r="CD78" s="7" t="str">
        <f t="shared" si="58"/>
        <v/>
      </c>
      <c r="CE78" s="7" t="str">
        <f t="shared" si="58"/>
        <v/>
      </c>
      <c r="CF78" s="30" t="str">
        <f t="shared" si="58"/>
        <v/>
      </c>
      <c r="CG78" s="7" t="str">
        <f t="shared" si="59"/>
        <v/>
      </c>
      <c r="CH78" s="7" t="str">
        <f t="shared" si="59"/>
        <v/>
      </c>
      <c r="CI78" s="7" t="str">
        <f t="shared" si="59"/>
        <v/>
      </c>
      <c r="CJ78" s="7" t="str">
        <f t="shared" si="59"/>
        <v/>
      </c>
      <c r="CK78" s="7" t="str">
        <f t="shared" si="59"/>
        <v/>
      </c>
      <c r="CL78" s="7" t="str">
        <f t="shared" si="59"/>
        <v/>
      </c>
      <c r="CM78" s="7" t="str">
        <f t="shared" si="59"/>
        <v/>
      </c>
      <c r="CN78" s="7" t="str">
        <f t="shared" si="59"/>
        <v/>
      </c>
      <c r="CO78" s="7" t="str">
        <f t="shared" si="59"/>
        <v/>
      </c>
      <c r="CP78" s="30" t="str">
        <f t="shared" si="59"/>
        <v/>
      </c>
      <c r="CV78" s="31" t="str">
        <f t="shared" si="29"/>
        <v/>
      </c>
      <c r="CW78" s="31"/>
      <c r="CX78" s="31"/>
      <c r="DE78" s="7" t="str">
        <f t="shared" si="49"/>
        <v/>
      </c>
      <c r="DU78" s="60">
        <f t="shared" si="50"/>
        <v>3.4780975018430201E-2</v>
      </c>
      <c r="DV78" s="7" t="str">
        <f t="shared" si="55"/>
        <v/>
      </c>
      <c r="DW78" s="7">
        <f t="shared" si="55"/>
        <v>1.2774443595304924E-4</v>
      </c>
      <c r="DX78" s="7" t="str">
        <f t="shared" si="55"/>
        <v/>
      </c>
      <c r="DY78" s="7" t="str">
        <f t="shared" si="55"/>
        <v/>
      </c>
      <c r="DZ78" s="7" t="str">
        <f t="shared" si="55"/>
        <v/>
      </c>
      <c r="EA78" s="7" t="str">
        <f t="shared" si="55"/>
        <v/>
      </c>
      <c r="EB78" s="7" t="str">
        <f t="shared" si="55"/>
        <v/>
      </c>
      <c r="EC78" s="7" t="str">
        <f t="shared" si="55"/>
        <v/>
      </c>
    </row>
    <row r="79" spans="1:185" s="32" customFormat="1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 s="30"/>
      <c r="BC79"/>
      <c r="BD79"/>
      <c r="BE79"/>
      <c r="BF79"/>
      <c r="BG79"/>
      <c r="BH79"/>
      <c r="BI79"/>
      <c r="BJ79"/>
      <c r="BK79"/>
      <c r="BL79" s="30"/>
      <c r="BM79"/>
      <c r="BN79"/>
      <c r="BO79"/>
      <c r="BP79"/>
      <c r="BQ79"/>
      <c r="BR79"/>
      <c r="BS79"/>
      <c r="BT79"/>
      <c r="BU79"/>
      <c r="BV79" s="30"/>
      <c r="BW79"/>
      <c r="BX79"/>
      <c r="BY79"/>
      <c r="BZ79"/>
      <c r="CA79"/>
      <c r="CB79"/>
      <c r="CC79"/>
      <c r="CD79"/>
      <c r="CE79"/>
      <c r="CF79" s="30"/>
      <c r="CG79"/>
      <c r="CH79"/>
      <c r="CI79"/>
      <c r="CJ79"/>
      <c r="CK79"/>
      <c r="CL79"/>
      <c r="CM79"/>
      <c r="CN79"/>
      <c r="CO79"/>
      <c r="CP79" s="30"/>
      <c r="CQ79"/>
      <c r="CR79"/>
      <c r="CS79"/>
      <c r="CT79"/>
      <c r="CU79"/>
      <c r="CV79" s="31" t="str">
        <f t="shared" si="29"/>
        <v/>
      </c>
      <c r="CW79" s="31"/>
      <c r="CX79" s="31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 s="60" t="str">
        <f>IF(P78&lt;$AJ$6,"",IF(P78&gt;$AJ$5,"",(10^-$AJ$4)*(P78-P69)/(P68-P78)))</f>
        <v/>
      </c>
    </row>
    <row r="80" spans="1:185" s="32" customFormat="1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 s="30"/>
      <c r="BC80"/>
      <c r="BD80"/>
      <c r="BE80"/>
      <c r="BF80"/>
      <c r="BG80"/>
      <c r="BH80"/>
      <c r="BI80"/>
      <c r="BJ80"/>
      <c r="BK80"/>
      <c r="BL80" s="30"/>
      <c r="BM80"/>
      <c r="BN80"/>
      <c r="BO80"/>
      <c r="BP80"/>
      <c r="BQ80"/>
      <c r="BR80"/>
      <c r="BS80"/>
      <c r="BT80"/>
      <c r="BU80"/>
      <c r="BV80" s="30"/>
      <c r="BW80"/>
      <c r="BX80"/>
      <c r="BY80"/>
      <c r="BZ80"/>
      <c r="CA80"/>
      <c r="CB80"/>
      <c r="CC80"/>
      <c r="CD80"/>
      <c r="CE80"/>
      <c r="CF80" s="30"/>
      <c r="CG80"/>
      <c r="CH80"/>
      <c r="CI80"/>
      <c r="CJ80"/>
      <c r="CK80"/>
      <c r="CL80"/>
      <c r="CM80"/>
      <c r="CN80"/>
      <c r="CO80"/>
      <c r="CP80" s="30"/>
      <c r="CQ80"/>
      <c r="CR80"/>
      <c r="CS80"/>
      <c r="CT80"/>
      <c r="CU80"/>
      <c r="CV80" s="31" t="str">
        <f t="shared" ref="CV80:CV128" si="63">IF(J80="","",IF(B80&gt;$C$8,"",IF(B80&lt;$C$7,"",ROW(J80))))</f>
        <v/>
      </c>
      <c r="CW80" s="31"/>
      <c r="CX80" s="31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 s="60" t="str">
        <f>IF(P79&lt;$AJ$6,"",IF(P79&gt;$AJ$5,"",(10^-$AJ$4)*(P79-P70)/(P69-P79)))</f>
        <v/>
      </c>
    </row>
    <row r="81" spans="1:125" s="32" customFormat="1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 s="30"/>
      <c r="BC81"/>
      <c r="BD81"/>
      <c r="BE81"/>
      <c r="BF81"/>
      <c r="BG81"/>
      <c r="BH81"/>
      <c r="BI81"/>
      <c r="BJ81"/>
      <c r="BK81"/>
      <c r="BL81" s="30"/>
      <c r="BM81"/>
      <c r="BN81"/>
      <c r="BO81"/>
      <c r="BP81"/>
      <c r="BQ81"/>
      <c r="BR81"/>
      <c r="BS81"/>
      <c r="BT81"/>
      <c r="BU81"/>
      <c r="BV81" s="30"/>
      <c r="BW81"/>
      <c r="BX81"/>
      <c r="BY81"/>
      <c r="BZ81"/>
      <c r="CA81"/>
      <c r="CB81"/>
      <c r="CC81"/>
      <c r="CD81"/>
      <c r="CE81"/>
      <c r="CF81" s="30"/>
      <c r="CG81"/>
      <c r="CH81"/>
      <c r="CI81"/>
      <c r="CJ81"/>
      <c r="CK81"/>
      <c r="CL81"/>
      <c r="CM81"/>
      <c r="CN81"/>
      <c r="CO81"/>
      <c r="CP81" s="30"/>
      <c r="CQ81"/>
      <c r="CR81"/>
      <c r="CS81"/>
      <c r="CT81"/>
      <c r="CU81"/>
      <c r="CV81" s="31" t="str">
        <f t="shared" si="63"/>
        <v/>
      </c>
      <c r="CW81" s="31"/>
      <c r="CX81" s="3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 s="60" t="str">
        <f>IF(P80&lt;$AJ$6,"",IF(P80&gt;$AJ$5,"",(10^-$AJ$4)*(P80-P71)/(P70-P80)))</f>
        <v/>
      </c>
    </row>
    <row r="82" spans="1:125" s="32" customFormat="1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 s="30"/>
      <c r="BC82"/>
      <c r="BD82"/>
      <c r="BE82"/>
      <c r="BF82"/>
      <c r="BG82"/>
      <c r="BH82"/>
      <c r="BI82"/>
      <c r="BJ82"/>
      <c r="BK82"/>
      <c r="BL82" s="30"/>
      <c r="BM82"/>
      <c r="BN82"/>
      <c r="BO82"/>
      <c r="BP82"/>
      <c r="BQ82"/>
      <c r="BR82"/>
      <c r="BS82"/>
      <c r="BT82"/>
      <c r="BU82"/>
      <c r="BV82" s="30"/>
      <c r="BW82"/>
      <c r="BX82"/>
      <c r="BY82"/>
      <c r="BZ82"/>
      <c r="CA82"/>
      <c r="CB82"/>
      <c r="CC82"/>
      <c r="CD82"/>
      <c r="CE82"/>
      <c r="CF82" s="30"/>
      <c r="CG82"/>
      <c r="CH82"/>
      <c r="CI82"/>
      <c r="CJ82"/>
      <c r="CK82"/>
      <c r="CL82"/>
      <c r="CM82"/>
      <c r="CN82"/>
      <c r="CO82"/>
      <c r="CP82" s="30"/>
      <c r="CQ82"/>
      <c r="CR82"/>
      <c r="CS82"/>
      <c r="CT82"/>
      <c r="CU82"/>
      <c r="CV82" s="31" t="str">
        <f t="shared" si="63"/>
        <v/>
      </c>
      <c r="CW82" s="31"/>
      <c r="CX82" s="31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 s="60"/>
    </row>
    <row r="83" spans="1:125">
      <c r="CV83" s="31" t="str">
        <f t="shared" si="63"/>
        <v/>
      </c>
    </row>
    <row r="84" spans="1:125">
      <c r="CV84" s="31" t="str">
        <f t="shared" si="63"/>
        <v/>
      </c>
    </row>
    <row r="85" spans="1:125">
      <c r="CV85" s="31" t="str">
        <f t="shared" si="63"/>
        <v/>
      </c>
    </row>
    <row r="86" spans="1:125">
      <c r="CV86" s="31" t="str">
        <f t="shared" si="63"/>
        <v/>
      </c>
    </row>
    <row r="87" spans="1:125">
      <c r="CV87" s="31" t="str">
        <f t="shared" si="63"/>
        <v/>
      </c>
    </row>
    <row r="88" spans="1:125">
      <c r="CV88" s="31" t="str">
        <f t="shared" si="63"/>
        <v/>
      </c>
    </row>
    <row r="89" spans="1:125">
      <c r="CV89" s="31" t="str">
        <f t="shared" si="63"/>
        <v/>
      </c>
    </row>
    <row r="90" spans="1:125">
      <c r="CV90" s="31" t="str">
        <f t="shared" si="63"/>
        <v/>
      </c>
    </row>
    <row r="91" spans="1:125">
      <c r="CV91" s="31" t="str">
        <f t="shared" si="63"/>
        <v/>
      </c>
    </row>
    <row r="92" spans="1:125">
      <c r="CV92" s="31" t="str">
        <f t="shared" si="63"/>
        <v/>
      </c>
    </row>
    <row r="93" spans="1:125">
      <c r="CV93" s="31" t="str">
        <f t="shared" si="63"/>
        <v/>
      </c>
    </row>
    <row r="94" spans="1:125">
      <c r="CV94" s="31" t="str">
        <f t="shared" si="63"/>
        <v/>
      </c>
    </row>
    <row r="95" spans="1:125">
      <c r="CV95" s="31" t="str">
        <f t="shared" si="63"/>
        <v/>
      </c>
    </row>
    <row r="96" spans="1:125">
      <c r="CV96" s="31" t="str">
        <f t="shared" si="63"/>
        <v/>
      </c>
    </row>
    <row r="97" spans="100:100">
      <c r="CV97" s="31" t="str">
        <f t="shared" si="63"/>
        <v/>
      </c>
    </row>
    <row r="98" spans="100:100">
      <c r="CV98" s="31" t="str">
        <f t="shared" si="63"/>
        <v/>
      </c>
    </row>
    <row r="99" spans="100:100">
      <c r="CV99" s="31" t="str">
        <f t="shared" si="63"/>
        <v/>
      </c>
    </row>
    <row r="100" spans="100:100">
      <c r="CV100" s="31" t="str">
        <f t="shared" si="63"/>
        <v/>
      </c>
    </row>
    <row r="101" spans="100:100">
      <c r="CV101" s="31" t="str">
        <f t="shared" si="63"/>
        <v/>
      </c>
    </row>
    <row r="102" spans="100:100">
      <c r="CV102" s="31" t="str">
        <f t="shared" si="63"/>
        <v/>
      </c>
    </row>
    <row r="103" spans="100:100">
      <c r="CV103" s="31" t="str">
        <f t="shared" si="63"/>
        <v/>
      </c>
    </row>
    <row r="104" spans="100:100">
      <c r="CV104" s="31" t="str">
        <f t="shared" si="63"/>
        <v/>
      </c>
    </row>
    <row r="105" spans="100:100">
      <c r="CV105" s="31" t="str">
        <f t="shared" si="63"/>
        <v/>
      </c>
    </row>
    <row r="106" spans="100:100">
      <c r="CV106" s="31" t="str">
        <f t="shared" si="63"/>
        <v/>
      </c>
    </row>
    <row r="107" spans="100:100">
      <c r="CV107" s="31" t="str">
        <f t="shared" si="63"/>
        <v/>
      </c>
    </row>
    <row r="108" spans="100:100">
      <c r="CV108" s="31" t="str">
        <f t="shared" si="63"/>
        <v/>
      </c>
    </row>
    <row r="109" spans="100:100">
      <c r="CV109" s="31" t="str">
        <f t="shared" si="63"/>
        <v/>
      </c>
    </row>
    <row r="110" spans="100:100">
      <c r="CV110" s="31" t="str">
        <f t="shared" si="63"/>
        <v/>
      </c>
    </row>
    <row r="111" spans="100:100">
      <c r="CV111" s="31" t="str">
        <f t="shared" si="63"/>
        <v/>
      </c>
    </row>
    <row r="112" spans="100:100">
      <c r="CV112" s="31" t="str">
        <f t="shared" si="63"/>
        <v/>
      </c>
    </row>
    <row r="113" spans="100:100">
      <c r="CV113" s="31" t="str">
        <f t="shared" si="63"/>
        <v/>
      </c>
    </row>
    <row r="114" spans="100:100">
      <c r="CV114" s="31" t="str">
        <f t="shared" si="63"/>
        <v/>
      </c>
    </row>
    <row r="115" spans="100:100">
      <c r="CV115" s="31" t="str">
        <f t="shared" si="63"/>
        <v/>
      </c>
    </row>
    <row r="116" spans="100:100">
      <c r="CV116" s="31" t="str">
        <f t="shared" si="63"/>
        <v/>
      </c>
    </row>
    <row r="117" spans="100:100">
      <c r="CV117" s="31" t="str">
        <f t="shared" si="63"/>
        <v/>
      </c>
    </row>
    <row r="118" spans="100:100">
      <c r="CV118" s="31" t="str">
        <f t="shared" si="63"/>
        <v/>
      </c>
    </row>
    <row r="119" spans="100:100">
      <c r="CV119" s="31" t="str">
        <f t="shared" si="63"/>
        <v/>
      </c>
    </row>
    <row r="120" spans="100:100">
      <c r="CV120" s="31" t="str">
        <f t="shared" si="63"/>
        <v/>
      </c>
    </row>
    <row r="121" spans="100:100">
      <c r="CV121" s="31" t="str">
        <f t="shared" si="63"/>
        <v/>
      </c>
    </row>
    <row r="122" spans="100:100">
      <c r="CV122" s="31" t="str">
        <f t="shared" si="63"/>
        <v/>
      </c>
    </row>
    <row r="123" spans="100:100">
      <c r="CV123" s="31" t="str">
        <f t="shared" si="63"/>
        <v/>
      </c>
    </row>
    <row r="124" spans="100:100">
      <c r="CV124" s="31" t="str">
        <f t="shared" si="63"/>
        <v/>
      </c>
    </row>
    <row r="125" spans="100:100">
      <c r="CV125" s="31" t="str">
        <f t="shared" si="63"/>
        <v/>
      </c>
    </row>
    <row r="126" spans="100:100">
      <c r="CV126" s="31" t="str">
        <f t="shared" si="63"/>
        <v/>
      </c>
    </row>
    <row r="127" spans="100:100">
      <c r="CV127" s="31" t="str">
        <f t="shared" si="63"/>
        <v/>
      </c>
    </row>
    <row r="128" spans="100:100">
      <c r="CV128" s="31" t="str">
        <f t="shared" si="63"/>
        <v/>
      </c>
    </row>
  </sheetData>
  <pageMargins left="0.7" right="0.7" top="0.75" bottom="0.75" header="0.3" footer="0.3"/>
  <pageSetup paperSize="9" orientation="portrait" horizontalDpi="4294967295" verticalDpi="4294967295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4B3F2C-27D2-4975-BEB3-AF20A968D133}">
  <dimension ref="A1:GC128"/>
  <sheetViews>
    <sheetView tabSelected="1" topLeftCell="D1" zoomScaleNormal="100" workbookViewId="0">
      <selection activeCell="AK11" sqref="AK11"/>
    </sheetView>
  </sheetViews>
  <sheetFormatPr defaultRowHeight="15"/>
  <cols>
    <col min="2" max="2" width="77.42578125" bestFit="1" customWidth="1"/>
    <col min="3" max="3" width="60.140625" bestFit="1" customWidth="1"/>
    <col min="4" max="5" width="60.140625" customWidth="1"/>
    <col min="6" max="6" width="73.140625" bestFit="1" customWidth="1"/>
    <col min="7" max="7" width="21.85546875" bestFit="1" customWidth="1"/>
    <col min="8" max="8" width="48.42578125" customWidth="1"/>
    <col min="9" max="9" width="49.7109375" bestFit="1" customWidth="1"/>
    <col min="10" max="10" width="38.28515625" bestFit="1" customWidth="1"/>
    <col min="11" max="11" width="76.5703125" bestFit="1" customWidth="1"/>
    <col min="12" max="12" width="16.42578125" bestFit="1" customWidth="1"/>
    <col min="13" max="13" width="16.42578125" customWidth="1"/>
    <col min="14" max="14" width="76.5703125" bestFit="1" customWidth="1"/>
    <col min="15" max="15" width="56.7109375" customWidth="1"/>
    <col min="16" max="16" width="45.85546875" bestFit="1" customWidth="1"/>
    <col min="17" max="17" width="45.85546875" customWidth="1"/>
    <col min="18" max="18" width="31.140625" bestFit="1" customWidth="1"/>
    <col min="19" max="33" width="31.140625" customWidth="1"/>
    <col min="34" max="34" width="44.28515625" bestFit="1" customWidth="1"/>
    <col min="35" max="35" width="37.85546875" bestFit="1" customWidth="1"/>
    <col min="36" max="36" width="51.140625" customWidth="1"/>
    <col min="37" max="37" width="49.5703125" bestFit="1" customWidth="1"/>
    <col min="38" max="38" width="24.85546875" bestFit="1" customWidth="1"/>
    <col min="39" max="53" width="24.85546875" customWidth="1"/>
    <col min="54" max="54" width="24.85546875" style="30" customWidth="1"/>
    <col min="55" max="55" width="20.85546875" customWidth="1"/>
    <col min="56" max="63" width="27.28515625" customWidth="1"/>
    <col min="64" max="64" width="24.85546875" style="30" customWidth="1"/>
    <col min="65" max="65" width="13.42578125" bestFit="1" customWidth="1"/>
    <col min="66" max="66" width="18.140625" bestFit="1" customWidth="1"/>
    <col min="67" max="73" width="18.140625" customWidth="1"/>
    <col min="74" max="74" width="24.85546875" style="30" customWidth="1"/>
    <col min="75" max="75" width="18" bestFit="1" customWidth="1"/>
    <col min="76" max="83" width="18" customWidth="1"/>
    <col min="84" max="84" width="24.85546875" style="30" customWidth="1"/>
    <col min="85" max="85" width="28.42578125" bestFit="1" customWidth="1"/>
    <col min="86" max="86" width="18.140625" bestFit="1" customWidth="1"/>
    <col min="94" max="94" width="24.85546875" style="30" customWidth="1"/>
    <col min="100" max="102" width="31.28515625" style="31" bestFit="1" customWidth="1"/>
    <col min="109" max="109" width="86.85546875" bestFit="1" customWidth="1"/>
    <col min="125" max="125" width="62.42578125" style="60" customWidth="1"/>
    <col min="126" max="126" width="18.140625" style="32" bestFit="1" customWidth="1"/>
    <col min="127" max="127" width="14.42578125" style="32" bestFit="1" customWidth="1"/>
    <col min="128" max="134" width="14.42578125" style="32" customWidth="1"/>
  </cols>
  <sheetData>
    <row r="1" spans="1:133" s="32" customFormat="1" ht="23.25">
      <c r="A1"/>
      <c r="B1" s="24" t="s">
        <v>82</v>
      </c>
      <c r="C1" s="24">
        <v>0.05</v>
      </c>
      <c r="D1" s="26"/>
      <c r="E1" s="89" t="s">
        <v>29</v>
      </c>
      <c r="F1" s="24"/>
      <c r="G1" s="26"/>
      <c r="H1" s="26"/>
      <c r="I1" s="26"/>
      <c r="J1" s="26"/>
      <c r="K1" s="26"/>
      <c r="L1"/>
      <c r="M1"/>
      <c r="N1" s="26"/>
      <c r="O1" s="26"/>
      <c r="P1" s="26"/>
      <c r="Q1" s="26"/>
      <c r="R1" s="12"/>
      <c r="S1" s="12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 s="29" t="s">
        <v>83</v>
      </c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 s="30"/>
      <c r="BC1"/>
      <c r="BD1"/>
      <c r="BE1"/>
      <c r="BF1"/>
      <c r="BG1"/>
      <c r="BH1"/>
      <c r="BI1"/>
      <c r="BJ1"/>
      <c r="BK1"/>
      <c r="BL1" s="30"/>
      <c r="BM1"/>
      <c r="BN1"/>
      <c r="BO1"/>
      <c r="BP1"/>
      <c r="BQ1"/>
      <c r="BR1"/>
      <c r="BS1"/>
      <c r="BT1"/>
      <c r="BU1"/>
      <c r="BV1" s="30"/>
      <c r="BW1"/>
      <c r="BX1"/>
      <c r="BY1"/>
      <c r="BZ1"/>
      <c r="CA1"/>
      <c r="CB1"/>
      <c r="CC1"/>
      <c r="CD1"/>
      <c r="CE1"/>
      <c r="CF1" s="30"/>
      <c r="CG1"/>
      <c r="CH1"/>
      <c r="CI1"/>
      <c r="CJ1"/>
      <c r="CK1"/>
      <c r="CL1"/>
      <c r="CM1"/>
      <c r="CN1"/>
      <c r="CO1"/>
      <c r="CP1" s="30"/>
      <c r="CQ1"/>
      <c r="CR1"/>
      <c r="CS1"/>
      <c r="CT1"/>
      <c r="CU1"/>
      <c r="CV1" s="31"/>
      <c r="CW1" s="31"/>
      <c r="CX1" s="3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 s="60"/>
    </row>
    <row r="2" spans="1:133" s="32" customFormat="1">
      <c r="A2"/>
      <c r="B2" s="24" t="s">
        <v>84</v>
      </c>
      <c r="C2" s="25">
        <f>0.001</f>
        <v>1E-3</v>
      </c>
      <c r="D2" s="33"/>
      <c r="E2" s="24" t="s">
        <v>5</v>
      </c>
      <c r="F2" s="24">
        <f>'Mnova DHB (CD3CN-H2O)'!I3</f>
        <v>0.75</v>
      </c>
      <c r="G2" s="33"/>
      <c r="H2" s="33"/>
      <c r="I2" s="33"/>
      <c r="J2" s="26"/>
      <c r="K2" s="26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 s="26"/>
      <c r="AJ2" s="34" t="s">
        <v>85</v>
      </c>
      <c r="AK2" s="12" t="s">
        <v>86</v>
      </c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 s="30"/>
      <c r="BC2"/>
      <c r="BD2"/>
      <c r="BE2"/>
      <c r="BF2"/>
      <c r="BG2"/>
      <c r="BH2"/>
      <c r="BI2"/>
      <c r="BJ2"/>
      <c r="BK2"/>
      <c r="BL2" s="30"/>
      <c r="BM2"/>
      <c r="BN2"/>
      <c r="BO2"/>
      <c r="BP2"/>
      <c r="BQ2"/>
      <c r="BR2"/>
      <c r="BS2"/>
      <c r="BT2"/>
      <c r="BU2"/>
      <c r="BV2" s="30"/>
      <c r="BW2"/>
      <c r="BX2"/>
      <c r="BY2"/>
      <c r="BZ2"/>
      <c r="CA2"/>
      <c r="CB2"/>
      <c r="CC2"/>
      <c r="CD2"/>
      <c r="CE2"/>
      <c r="CF2" s="30"/>
      <c r="CG2"/>
      <c r="CH2"/>
      <c r="CI2"/>
      <c r="CJ2"/>
      <c r="CK2"/>
      <c r="CL2"/>
      <c r="CM2"/>
      <c r="CN2"/>
      <c r="CO2"/>
      <c r="CP2" s="30"/>
      <c r="CQ2"/>
      <c r="CR2"/>
      <c r="CS2"/>
      <c r="CT2"/>
      <c r="CU2"/>
      <c r="CV2" s="31"/>
      <c r="CW2" s="31"/>
      <c r="CX2" s="31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 s="60"/>
    </row>
    <row r="3" spans="1:133" s="32" customFormat="1">
      <c r="A3"/>
      <c r="B3" s="24" t="s">
        <v>87</v>
      </c>
      <c r="C3" s="25">
        <v>5.0000000000000001E-3</v>
      </c>
      <c r="D3" s="33"/>
      <c r="E3" s="24" t="s">
        <v>6</v>
      </c>
      <c r="F3" s="24">
        <f>'Mnova DHB (CD3CN-H2O)'!I4</f>
        <v>4.45</v>
      </c>
      <c r="G3" s="33"/>
      <c r="H3" s="33"/>
      <c r="I3" s="33"/>
      <c r="J3" s="26"/>
      <c r="K3" s="26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 s="35" t="s">
        <v>88</v>
      </c>
      <c r="AJ3" s="34">
        <f>'Mnova Triazole (CD3CN-H2O)'!M6</f>
        <v>0.39728432038442185</v>
      </c>
      <c r="AK3" s="3">
        <f ca="1">'Mnova Triazole (CD3CN-H2O)'!L2</f>
        <v>0.41247060916055256</v>
      </c>
      <c r="AL3" s="3">
        <v>0.42353282007129733</v>
      </c>
      <c r="AM3" s="3">
        <v>0.45962137171831169</v>
      </c>
      <c r="AN3" s="3"/>
      <c r="AO3" s="3"/>
      <c r="AP3" s="3"/>
      <c r="AQ3" s="3"/>
      <c r="AR3" s="3"/>
      <c r="AS3"/>
      <c r="AT3"/>
      <c r="AU3"/>
      <c r="AV3"/>
      <c r="AW3"/>
      <c r="AX3"/>
      <c r="AY3"/>
      <c r="AZ3"/>
      <c r="BA3"/>
      <c r="BB3" s="30"/>
      <c r="BC3"/>
      <c r="BD3"/>
      <c r="BE3"/>
      <c r="BF3"/>
      <c r="BG3"/>
      <c r="BH3"/>
      <c r="BI3"/>
      <c r="BJ3"/>
      <c r="BK3"/>
      <c r="BL3" s="30"/>
      <c r="BM3"/>
      <c r="BN3"/>
      <c r="BO3"/>
      <c r="BP3"/>
      <c r="BQ3"/>
      <c r="BR3"/>
      <c r="BS3"/>
      <c r="BT3"/>
      <c r="BU3"/>
      <c r="BV3" s="30"/>
      <c r="BW3"/>
      <c r="BX3"/>
      <c r="BY3"/>
      <c r="BZ3"/>
      <c r="CA3"/>
      <c r="CB3"/>
      <c r="CC3"/>
      <c r="CD3"/>
      <c r="CE3"/>
      <c r="CF3" s="30"/>
      <c r="CG3"/>
      <c r="CH3"/>
      <c r="CI3"/>
      <c r="CJ3"/>
      <c r="CK3"/>
      <c r="CL3"/>
      <c r="CM3"/>
      <c r="CN3"/>
      <c r="CO3"/>
      <c r="CP3" s="30"/>
      <c r="CQ3"/>
      <c r="CR3"/>
      <c r="CS3"/>
      <c r="CT3"/>
      <c r="CU3"/>
      <c r="CV3" s="31"/>
      <c r="CW3" s="31"/>
      <c r="CX3" s="31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 s="60"/>
    </row>
    <row r="4" spans="1:133" s="32" customFormat="1">
      <c r="A4"/>
      <c r="B4" s="33"/>
      <c r="C4" s="33"/>
      <c r="D4" s="33"/>
      <c r="E4" s="33"/>
      <c r="F4" s="33"/>
      <c r="G4" s="33"/>
      <c r="H4" s="33"/>
      <c r="I4" s="33"/>
      <c r="J4" s="33"/>
      <c r="K4" s="33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 s="3" t="s">
        <v>89</v>
      </c>
      <c r="AJ4" s="34">
        <f>'Mnova DHB (CD3CN-H2O)'!O3</f>
        <v>1.5440743021865231</v>
      </c>
      <c r="AK4" s="3">
        <f>'Mnova Triazole (CD3CN-H2O)'!L3</f>
        <v>2.3327327000192883</v>
      </c>
      <c r="AL4" s="3">
        <v>2.4517184424265355</v>
      </c>
      <c r="AM4" s="3">
        <v>4.4336893853830404</v>
      </c>
      <c r="AN4" s="3"/>
      <c r="AO4" s="3"/>
      <c r="AP4" s="3"/>
      <c r="AQ4" s="3"/>
      <c r="AR4" s="3"/>
      <c r="AS4"/>
      <c r="AT4"/>
      <c r="AU4"/>
      <c r="AV4"/>
      <c r="AW4"/>
      <c r="AX4"/>
      <c r="AY4"/>
      <c r="AZ4"/>
      <c r="BA4"/>
      <c r="BB4" s="30"/>
      <c r="BC4"/>
      <c r="BD4"/>
      <c r="BE4"/>
      <c r="BF4"/>
      <c r="BG4"/>
      <c r="BH4"/>
      <c r="BI4"/>
      <c r="BJ4"/>
      <c r="BK4"/>
      <c r="BL4" s="30"/>
      <c r="BM4"/>
      <c r="BN4"/>
      <c r="BO4"/>
      <c r="BP4"/>
      <c r="BQ4"/>
      <c r="BR4"/>
      <c r="BS4"/>
      <c r="BT4"/>
      <c r="BU4"/>
      <c r="BV4" s="30"/>
      <c r="BW4"/>
      <c r="BX4"/>
      <c r="BY4"/>
      <c r="BZ4"/>
      <c r="CA4"/>
      <c r="CB4"/>
      <c r="CC4"/>
      <c r="CD4"/>
      <c r="CE4"/>
      <c r="CF4" s="30"/>
      <c r="CG4"/>
      <c r="CH4"/>
      <c r="CI4"/>
      <c r="CJ4"/>
      <c r="CK4"/>
      <c r="CL4"/>
      <c r="CM4"/>
      <c r="CN4"/>
      <c r="CO4"/>
      <c r="CP4" s="30"/>
      <c r="CQ4"/>
      <c r="CR4"/>
      <c r="CS4"/>
      <c r="CT4"/>
      <c r="CU4"/>
      <c r="CV4" s="31"/>
      <c r="CW4" s="31"/>
      <c r="CX4" s="31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 s="60"/>
    </row>
    <row r="5" spans="1:133" s="32" customFormat="1">
      <c r="A5"/>
      <c r="B5" s="33"/>
      <c r="C5" s="33"/>
      <c r="D5" s="33"/>
      <c r="E5" s="33"/>
      <c r="F5" s="33" t="s">
        <v>90</v>
      </c>
      <c r="G5" s="33">
        <v>0.4</v>
      </c>
      <c r="H5" s="33"/>
      <c r="I5" s="33"/>
      <c r="J5" s="33"/>
      <c r="K5" s="33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 s="35" t="s">
        <v>91</v>
      </c>
      <c r="AJ5" s="34">
        <f>'Mnova DHB (CD3CN-H2O)'!O4</f>
        <v>6.4999071262392247</v>
      </c>
      <c r="AK5" s="3">
        <f>'Mnova Triazole (CD3CN-H2O)'!L4</f>
        <v>9.1539547252630218</v>
      </c>
      <c r="AL5" s="3">
        <v>3.9984730248125513</v>
      </c>
      <c r="AM5" s="3">
        <v>4.171585492297389</v>
      </c>
      <c r="AN5" s="3"/>
      <c r="AO5" s="3"/>
      <c r="AP5" s="3"/>
      <c r="AQ5" s="3"/>
      <c r="AR5" s="3"/>
      <c r="AS5"/>
      <c r="AT5"/>
      <c r="AU5"/>
      <c r="AV5"/>
      <c r="AW5"/>
      <c r="AX5"/>
      <c r="AY5"/>
      <c r="AZ5"/>
      <c r="BA5"/>
      <c r="BB5" s="30"/>
      <c r="BC5"/>
      <c r="BD5"/>
      <c r="BE5"/>
      <c r="BF5"/>
      <c r="BG5"/>
      <c r="BH5"/>
      <c r="BI5"/>
      <c r="BJ5"/>
      <c r="BK5"/>
      <c r="BL5" s="30"/>
      <c r="BM5"/>
      <c r="BN5"/>
      <c r="BO5"/>
      <c r="BP5"/>
      <c r="BQ5"/>
      <c r="BR5"/>
      <c r="BS5"/>
      <c r="BT5"/>
      <c r="BU5"/>
      <c r="BV5" s="30"/>
      <c r="BW5"/>
      <c r="BX5"/>
      <c r="BY5"/>
      <c r="BZ5"/>
      <c r="CA5"/>
      <c r="CB5"/>
      <c r="CC5"/>
      <c r="CD5"/>
      <c r="CE5"/>
      <c r="CF5" s="30"/>
      <c r="CG5"/>
      <c r="CH5"/>
      <c r="CI5"/>
      <c r="CJ5"/>
      <c r="CK5"/>
      <c r="CL5"/>
      <c r="CM5"/>
      <c r="CN5"/>
      <c r="CO5"/>
      <c r="CP5" s="30"/>
      <c r="CQ5"/>
      <c r="CR5"/>
      <c r="CS5"/>
      <c r="CT5"/>
      <c r="CU5"/>
      <c r="CV5" s="31"/>
      <c r="CW5" s="31"/>
      <c r="CX5" s="31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 s="60"/>
    </row>
    <row r="6" spans="1:133" s="32" customFormat="1" ht="21.75">
      <c r="A6"/>
      <c r="B6" t="s">
        <v>92</v>
      </c>
      <c r="C6">
        <v>0</v>
      </c>
      <c r="D6"/>
      <c r="E6"/>
      <c r="F6" s="36" t="s">
        <v>93</v>
      </c>
      <c r="G6" s="10">
        <f ca="1">MAX(AJ3:AR3)+DF13</f>
        <v>0.5426403959144821</v>
      </c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 s="35" t="s">
        <v>94</v>
      </c>
      <c r="AJ6" s="34">
        <f>'Mnova DHB (CD3CN-H2O)'!O5</f>
        <v>6.3680332041534697</v>
      </c>
      <c r="AK6" s="19">
        <v>8.3284570000000002</v>
      </c>
      <c r="AL6" s="3">
        <v>3.6369699999999998</v>
      </c>
      <c r="AM6" s="3">
        <v>3.8620969999999999</v>
      </c>
      <c r="AN6" s="3"/>
      <c r="AO6" s="3"/>
      <c r="AP6" s="3"/>
      <c r="AQ6" s="3"/>
      <c r="AR6" s="3"/>
      <c r="AS6"/>
      <c r="AT6"/>
      <c r="AU6"/>
      <c r="AV6"/>
      <c r="AW6"/>
      <c r="AX6"/>
      <c r="AY6"/>
      <c r="AZ6"/>
      <c r="BA6"/>
      <c r="BB6" s="30"/>
      <c r="BC6"/>
      <c r="BD6"/>
      <c r="BE6"/>
      <c r="BF6"/>
      <c r="BG6"/>
      <c r="BH6"/>
      <c r="BI6"/>
      <c r="BJ6"/>
      <c r="BK6"/>
      <c r="BL6" s="30"/>
      <c r="BM6"/>
      <c r="BN6"/>
      <c r="BO6"/>
      <c r="BP6"/>
      <c r="BQ6"/>
      <c r="BR6"/>
      <c r="BS6"/>
      <c r="BT6"/>
      <c r="BU6"/>
      <c r="BV6" s="30"/>
      <c r="BW6"/>
      <c r="BX6"/>
      <c r="BY6"/>
      <c r="BZ6"/>
      <c r="CA6"/>
      <c r="CB6"/>
      <c r="CC6"/>
      <c r="CD6"/>
      <c r="CE6"/>
      <c r="CF6" s="30"/>
      <c r="CG6"/>
      <c r="CH6"/>
      <c r="CI6"/>
      <c r="CJ6"/>
      <c r="CK6"/>
      <c r="CL6"/>
      <c r="CM6"/>
      <c r="CN6"/>
      <c r="CO6"/>
      <c r="CP6" s="30"/>
      <c r="CQ6"/>
      <c r="CR6"/>
      <c r="CS6"/>
      <c r="CT6"/>
      <c r="CU6"/>
      <c r="CV6" s="31"/>
      <c r="CW6" s="31"/>
      <c r="CX6" s="31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 s="60"/>
    </row>
    <row r="7" spans="1:133" s="32" customFormat="1" ht="21">
      <c r="A7"/>
      <c r="B7" t="s">
        <v>22</v>
      </c>
      <c r="C7">
        <v>14</v>
      </c>
      <c r="D7"/>
      <c r="E7"/>
      <c r="F7" s="37" t="s">
        <v>89</v>
      </c>
      <c r="G7" s="38">
        <v>5.4600488088822878</v>
      </c>
      <c r="H7"/>
      <c r="I7"/>
      <c r="J7" s="39"/>
      <c r="K7" s="39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 s="6"/>
      <c r="AJ7" s="40" t="s">
        <v>95</v>
      </c>
      <c r="AK7" s="74">
        <v>0.02</v>
      </c>
      <c r="AL7" s="41">
        <v>2E-3</v>
      </c>
      <c r="AM7" s="41">
        <v>0.02</v>
      </c>
      <c r="AN7" s="41"/>
      <c r="AO7" s="41"/>
      <c r="AP7" s="41"/>
      <c r="AQ7" s="41"/>
      <c r="AR7" s="41"/>
      <c r="AS7"/>
      <c r="AT7"/>
      <c r="AU7"/>
      <c r="AV7"/>
      <c r="AW7"/>
      <c r="AX7"/>
      <c r="AY7"/>
      <c r="AZ7"/>
      <c r="BA7"/>
      <c r="BB7" s="30"/>
      <c r="BC7"/>
      <c r="BD7"/>
      <c r="BE7"/>
      <c r="BF7"/>
      <c r="BG7"/>
      <c r="BH7"/>
      <c r="BI7"/>
      <c r="BJ7"/>
      <c r="BK7"/>
      <c r="BL7" s="30"/>
      <c r="BM7"/>
      <c r="BN7"/>
      <c r="BO7"/>
      <c r="BP7"/>
      <c r="BQ7"/>
      <c r="BR7"/>
      <c r="BS7"/>
      <c r="BT7"/>
      <c r="BU7"/>
      <c r="BV7" s="30"/>
      <c r="BW7"/>
      <c r="BX7"/>
      <c r="BY7"/>
      <c r="BZ7"/>
      <c r="CA7"/>
      <c r="CB7"/>
      <c r="CC7"/>
      <c r="CD7"/>
      <c r="CE7"/>
      <c r="CF7" s="30"/>
      <c r="CG7"/>
      <c r="CH7"/>
      <c r="CI7"/>
      <c r="CJ7"/>
      <c r="CK7"/>
      <c r="CL7"/>
      <c r="CM7"/>
      <c r="CN7"/>
      <c r="CO7"/>
      <c r="CP7" s="30"/>
      <c r="CQ7"/>
      <c r="CR7"/>
      <c r="CS7"/>
      <c r="CT7"/>
      <c r="CU7"/>
      <c r="CV7" s="31"/>
      <c r="CW7" s="31"/>
      <c r="CX7" s="31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 s="60"/>
    </row>
    <row r="8" spans="1:133" s="32" customFormat="1" ht="21.75">
      <c r="A8"/>
      <c r="B8" t="s">
        <v>23</v>
      </c>
      <c r="C8">
        <v>57</v>
      </c>
      <c r="D8"/>
      <c r="E8"/>
      <c r="F8" s="42" t="s">
        <v>96</v>
      </c>
      <c r="G8" s="38">
        <v>2.0582944313889273</v>
      </c>
      <c r="H8"/>
      <c r="I8"/>
      <c r="J8" s="39"/>
      <c r="K8" s="39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 s="43"/>
      <c r="AH8"/>
      <c r="AI8" s="44" t="s">
        <v>97</v>
      </c>
      <c r="AJ8" s="44">
        <v>-1</v>
      </c>
      <c r="AK8" s="75">
        <v>1</v>
      </c>
      <c r="AL8" s="44">
        <v>1</v>
      </c>
      <c r="AM8" s="44">
        <v>-1</v>
      </c>
      <c r="AN8" s="44"/>
      <c r="AO8" s="44"/>
      <c r="AP8" s="44"/>
      <c r="AQ8" s="44"/>
      <c r="AR8" s="44"/>
      <c r="AS8"/>
      <c r="AT8"/>
      <c r="AU8"/>
      <c r="AV8"/>
      <c r="AW8"/>
      <c r="AX8"/>
      <c r="AY8"/>
      <c r="AZ8"/>
      <c r="BA8"/>
      <c r="BB8" s="30"/>
      <c r="BC8"/>
      <c r="BD8"/>
      <c r="BE8"/>
      <c r="BF8"/>
      <c r="BG8"/>
      <c r="BH8"/>
      <c r="BI8"/>
      <c r="BJ8"/>
      <c r="BK8"/>
      <c r="BL8" s="30"/>
      <c r="BM8"/>
      <c r="BN8"/>
      <c r="BO8"/>
      <c r="BP8"/>
      <c r="BQ8"/>
      <c r="BR8"/>
      <c r="BS8"/>
      <c r="BT8"/>
      <c r="BU8"/>
      <c r="BV8" s="30"/>
      <c r="BW8"/>
      <c r="BX8"/>
      <c r="BY8"/>
      <c r="BZ8"/>
      <c r="CA8"/>
      <c r="CB8"/>
      <c r="CC8"/>
      <c r="CD8"/>
      <c r="CE8"/>
      <c r="CF8" s="30"/>
      <c r="CG8"/>
      <c r="CH8"/>
      <c r="CI8"/>
      <c r="CJ8"/>
      <c r="CK8"/>
      <c r="CL8"/>
      <c r="CM8"/>
      <c r="CN8"/>
      <c r="CO8"/>
      <c r="CP8" s="30"/>
      <c r="CQ8"/>
      <c r="CR8"/>
      <c r="CS8"/>
      <c r="CT8"/>
      <c r="CU8"/>
      <c r="CV8" s="31"/>
      <c r="CW8" s="31"/>
      <c r="CX8" s="31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 s="60"/>
    </row>
    <row r="9" spans="1:133" s="32" customFormat="1" ht="21.75">
      <c r="A9"/>
      <c r="B9" t="s">
        <v>4</v>
      </c>
      <c r="C9">
        <v>30</v>
      </c>
      <c r="D9"/>
      <c r="E9"/>
      <c r="F9" s="45" t="s">
        <v>98</v>
      </c>
      <c r="G9" s="75">
        <v>1.8359760000000001</v>
      </c>
      <c r="H9"/>
      <c r="I9" s="33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 s="19" t="s">
        <v>202</v>
      </c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 s="30"/>
      <c r="BC9"/>
      <c r="BD9"/>
      <c r="BE9"/>
      <c r="BF9"/>
      <c r="BG9"/>
      <c r="BH9"/>
      <c r="BI9"/>
      <c r="BJ9"/>
      <c r="BK9"/>
      <c r="BL9" s="30"/>
      <c r="BM9"/>
      <c r="BN9"/>
      <c r="BO9"/>
      <c r="BP9"/>
      <c r="BQ9"/>
      <c r="BR9"/>
      <c r="BS9"/>
      <c r="BT9"/>
      <c r="BU9"/>
      <c r="BV9" s="30"/>
      <c r="BW9"/>
      <c r="BX9"/>
      <c r="BY9"/>
      <c r="BZ9"/>
      <c r="CA9"/>
      <c r="CB9"/>
      <c r="CC9"/>
      <c r="CD9"/>
      <c r="CE9"/>
      <c r="CF9" s="30"/>
      <c r="CG9"/>
      <c r="CH9"/>
      <c r="CI9"/>
      <c r="CJ9"/>
      <c r="CK9"/>
      <c r="CL9"/>
      <c r="CM9"/>
      <c r="CN9"/>
      <c r="CO9"/>
      <c r="CP9" s="30"/>
      <c r="CQ9"/>
      <c r="CR9"/>
      <c r="CS9"/>
      <c r="CT9"/>
      <c r="CU9"/>
      <c r="CV9" s="31"/>
      <c r="CW9" s="31"/>
      <c r="CX9" s="31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 s="60"/>
    </row>
    <row r="10" spans="1:133" s="32" customFormat="1" ht="21">
      <c r="A10"/>
      <c r="B10" s="26" t="s">
        <v>26</v>
      </c>
      <c r="C10">
        <v>64</v>
      </c>
      <c r="D10"/>
      <c r="E10"/>
      <c r="F10" s="48" t="s">
        <v>95</v>
      </c>
      <c r="G10" s="45">
        <v>0.02</v>
      </c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 s="30"/>
      <c r="BC10"/>
      <c r="BD10"/>
      <c r="BE10"/>
      <c r="BF10"/>
      <c r="BG10"/>
      <c r="BH10"/>
      <c r="BI10"/>
      <c r="BJ10"/>
      <c r="BK10"/>
      <c r="BL10" s="30"/>
      <c r="BM10"/>
      <c r="BN10"/>
      <c r="BO10"/>
      <c r="BP10"/>
      <c r="BQ10"/>
      <c r="BR10"/>
      <c r="BS10"/>
      <c r="BT10"/>
      <c r="BU10"/>
      <c r="BV10" s="30"/>
      <c r="BW10"/>
      <c r="BX10"/>
      <c r="BY10"/>
      <c r="BZ10"/>
      <c r="CA10"/>
      <c r="CB10"/>
      <c r="CC10"/>
      <c r="CD10"/>
      <c r="CE10"/>
      <c r="CF10" s="30"/>
      <c r="CG10"/>
      <c r="CH10"/>
      <c r="CI10"/>
      <c r="CJ10"/>
      <c r="CK10"/>
      <c r="CL10"/>
      <c r="CM10"/>
      <c r="CN10"/>
      <c r="CO10"/>
      <c r="CP10" s="30"/>
      <c r="CQ10"/>
      <c r="CR10"/>
      <c r="CS10"/>
      <c r="CT10"/>
      <c r="CU10"/>
      <c r="CV10" s="31"/>
      <c r="CW10" s="31"/>
      <c r="CX10" s="31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 s="60"/>
    </row>
    <row r="11" spans="1:133" s="32" customFormat="1" ht="21.75">
      <c r="A11"/>
      <c r="B11" t="s">
        <v>35</v>
      </c>
      <c r="C11">
        <v>20</v>
      </c>
      <c r="D11"/>
      <c r="E11"/>
      <c r="F11" s="49" t="s">
        <v>99</v>
      </c>
      <c r="G11" s="41">
        <v>-1</v>
      </c>
      <c r="H11"/>
      <c r="I11"/>
      <c r="J11"/>
      <c r="K11"/>
      <c r="L11"/>
      <c r="M11"/>
      <c r="N11" s="51" t="s">
        <v>131</v>
      </c>
      <c r="O11" s="51">
        <v>4.4999999999999998E-2</v>
      </c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 s="27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 s="30"/>
      <c r="BC11"/>
      <c r="BD11"/>
      <c r="BE11"/>
      <c r="BF11"/>
      <c r="BG11"/>
      <c r="BH11"/>
      <c r="BI11"/>
      <c r="BJ11"/>
      <c r="BK11"/>
      <c r="BL11" s="30"/>
      <c r="BM11"/>
      <c r="BN11"/>
      <c r="BO11"/>
      <c r="BP11"/>
      <c r="BQ11"/>
      <c r="BR11"/>
      <c r="BS11"/>
      <c r="BT11"/>
      <c r="BU11"/>
      <c r="BV11" s="30"/>
      <c r="BW11"/>
      <c r="BX11"/>
      <c r="BY11"/>
      <c r="BZ11"/>
      <c r="CA11"/>
      <c r="CB11"/>
      <c r="CC11"/>
      <c r="CD11"/>
      <c r="CE11"/>
      <c r="CF11" s="30"/>
      <c r="CG11"/>
      <c r="CH11"/>
      <c r="CI11"/>
      <c r="CJ11"/>
      <c r="CK11"/>
      <c r="CL11"/>
      <c r="CM11"/>
      <c r="CN11"/>
      <c r="CO11"/>
      <c r="CP11" s="30"/>
      <c r="CQ11"/>
      <c r="CR11"/>
      <c r="CS11"/>
      <c r="CT11"/>
      <c r="CU11"/>
      <c r="CV11" s="31"/>
      <c r="CW11" s="31"/>
      <c r="CX11" s="3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 s="60" t="s">
        <v>100</v>
      </c>
    </row>
    <row r="12" spans="1:133" s="32" customFormat="1" ht="23.25">
      <c r="A12"/>
      <c r="B12" s="9"/>
      <c r="C12" s="10"/>
      <c r="D12" s="48" t="s">
        <v>129</v>
      </c>
      <c r="E12" s="48"/>
      <c r="F12" s="64" t="s">
        <v>130</v>
      </c>
      <c r="G12" s="65" cm="1">
        <f t="array" aca="1" ref="G12" ca="1">1-(SUM((INDIRECT("f"&amp;CW$13):INDIRECT("f"&amp;CW$14)-INDIRECT("g"&amp;CW$13):INDIRECT("g"&amp;CW$14))^2))/(SUM((INDIRECT("f"&amp;CW$13):INDIRECT("f"&amp;CW$14)-AVERAGE(INDIRECT("f"&amp;CW$13):INDIRECT("f"&amp;CW$14)))^2))</f>
        <v>0.99077005472136248</v>
      </c>
      <c r="H12" s="50" t="s">
        <v>101</v>
      </c>
      <c r="I12"/>
      <c r="J12"/>
      <c r="K12"/>
      <c r="L12"/>
      <c r="M12"/>
      <c r="N12" s="41" t="s">
        <v>135</v>
      </c>
      <c r="O12" s="41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41"/>
      <c r="AH12"/>
      <c r="AI12"/>
      <c r="AJ12"/>
      <c r="AK12" s="27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 s="30"/>
      <c r="BC12"/>
      <c r="BD12"/>
      <c r="BE12"/>
      <c r="BF12"/>
      <c r="BG12"/>
      <c r="BH12"/>
      <c r="BI12"/>
      <c r="BJ12"/>
      <c r="BK12"/>
      <c r="BL12" s="30"/>
      <c r="BM12"/>
      <c r="BN12"/>
      <c r="BO12"/>
      <c r="BP12"/>
      <c r="BQ12"/>
      <c r="BR12"/>
      <c r="BS12"/>
      <c r="BT12"/>
      <c r="BU12"/>
      <c r="BV12" s="30"/>
      <c r="BW12"/>
      <c r="BX12"/>
      <c r="BY12"/>
      <c r="BZ12"/>
      <c r="CA12"/>
      <c r="CB12"/>
      <c r="CC12"/>
      <c r="CD12"/>
      <c r="CE12"/>
      <c r="CF12" s="30"/>
      <c r="CG12"/>
      <c r="CH12"/>
      <c r="CI12"/>
      <c r="CJ12"/>
      <c r="CK12"/>
      <c r="CL12"/>
      <c r="CM12"/>
      <c r="CN12"/>
      <c r="CO12"/>
      <c r="CP12" s="30"/>
      <c r="CQ12"/>
      <c r="CR12"/>
      <c r="CS12"/>
      <c r="CT12"/>
      <c r="CU12"/>
      <c r="CV12" s="31" t="s">
        <v>102</v>
      </c>
      <c r="CW12" s="31"/>
      <c r="CX12" s="31"/>
      <c r="CY12"/>
      <c r="CZ12"/>
      <c r="DA12"/>
      <c r="DB12"/>
      <c r="DC12"/>
      <c r="DD12"/>
      <c r="DE12" t="s">
        <v>103</v>
      </c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 s="60" t="s">
        <v>134</v>
      </c>
    </row>
    <row r="13" spans="1:133" s="32" customFormat="1" ht="21">
      <c r="A13"/>
      <c r="B13"/>
      <c r="C13"/>
      <c r="D13" s="66" t="s">
        <v>163</v>
      </c>
      <c r="E13" s="66"/>
      <c r="F13" s="37" t="s">
        <v>104</v>
      </c>
      <c r="G13" s="37"/>
      <c r="H13"/>
      <c r="I13"/>
      <c r="J13"/>
      <c r="K13"/>
      <c r="L13"/>
      <c r="M13"/>
      <c r="N13" s="6" t="s">
        <v>20</v>
      </c>
      <c r="O13" s="6"/>
      <c r="P13" s="6" t="s">
        <v>108</v>
      </c>
      <c r="Q13" s="6"/>
      <c r="R13" s="6" t="s">
        <v>109</v>
      </c>
      <c r="S13" s="6"/>
      <c r="T13" s="6" t="s">
        <v>128</v>
      </c>
      <c r="U13" s="6"/>
      <c r="V13" s="19" t="s">
        <v>132</v>
      </c>
      <c r="W13" s="6"/>
      <c r="X13" s="6" t="s">
        <v>110</v>
      </c>
      <c r="Y13" s="6"/>
      <c r="Z13" s="6" t="s">
        <v>110</v>
      </c>
      <c r="AA13" s="6"/>
      <c r="AB13" s="6" t="s">
        <v>110</v>
      </c>
      <c r="AC13" s="6"/>
      <c r="AD13" s="6" t="s">
        <v>110</v>
      </c>
      <c r="AE13" s="6"/>
      <c r="AF13" s="6" t="s">
        <v>110</v>
      </c>
      <c r="AG13" s="6"/>
      <c r="AH13" s="52" t="s">
        <v>111</v>
      </c>
      <c r="AI13" s="53"/>
      <c r="AJ13" s="53"/>
      <c r="AK13" s="53"/>
      <c r="AL13" s="53"/>
      <c r="AM13" s="53"/>
      <c r="AN13" s="53"/>
      <c r="AO13" s="53"/>
      <c r="AP13" s="53"/>
      <c r="AQ13" s="53"/>
      <c r="AR13" s="53"/>
      <c r="AS13" s="54" t="s">
        <v>142</v>
      </c>
      <c r="AT13" s="55"/>
      <c r="AU13" s="55"/>
      <c r="AV13" s="55"/>
      <c r="AW13" s="55"/>
      <c r="AX13" s="55"/>
      <c r="AY13" s="55"/>
      <c r="AZ13" s="55"/>
      <c r="BA13" s="55"/>
      <c r="BB13" s="30"/>
      <c r="BC13" s="56" t="s">
        <v>143</v>
      </c>
      <c r="BD13" s="56"/>
      <c r="BE13" s="56"/>
      <c r="BF13" s="56"/>
      <c r="BG13" s="56"/>
      <c r="BH13" s="56"/>
      <c r="BI13" s="56"/>
      <c r="BJ13" s="56"/>
      <c r="BK13" s="56"/>
      <c r="BL13" s="30"/>
      <c r="BM13" s="57" t="s">
        <v>144</v>
      </c>
      <c r="BN13" s="21"/>
      <c r="BO13" s="21"/>
      <c r="BP13" s="21"/>
      <c r="BQ13" s="21"/>
      <c r="BR13" s="21"/>
      <c r="BS13" s="21"/>
      <c r="BT13" s="21"/>
      <c r="BU13" s="21"/>
      <c r="BV13" s="30"/>
      <c r="BW13" s="58" t="s">
        <v>112</v>
      </c>
      <c r="BX13" s="58"/>
      <c r="BY13" s="58"/>
      <c r="BZ13" s="58"/>
      <c r="CA13" s="58"/>
      <c r="CB13" s="58"/>
      <c r="CC13" s="58"/>
      <c r="CD13" s="58"/>
      <c r="CE13" s="58"/>
      <c r="CF13" s="30"/>
      <c r="CG13" s="56" t="s">
        <v>113</v>
      </c>
      <c r="CH13" s="59"/>
      <c r="CI13" s="59"/>
      <c r="CJ13" s="59"/>
      <c r="CK13" s="59"/>
      <c r="CL13" s="59"/>
      <c r="CM13" s="59"/>
      <c r="CN13" s="59"/>
      <c r="CO13" s="59"/>
      <c r="CP13" s="30"/>
      <c r="CQ13"/>
      <c r="CR13"/>
      <c r="CS13"/>
      <c r="CT13"/>
      <c r="CU13"/>
      <c r="CV13" s="31" t="s">
        <v>114</v>
      </c>
      <c r="CW13" s="31">
        <f ca="1">MIN(CV15:CV100)</f>
        <v>28</v>
      </c>
      <c r="CX13" s="31"/>
      <c r="CY13"/>
      <c r="CZ13"/>
      <c r="DA13"/>
      <c r="DB13"/>
      <c r="DC13"/>
      <c r="DD13"/>
      <c r="DE13" s="32" t="s">
        <v>115</v>
      </c>
      <c r="DF13" s="32">
        <f ca="1">AVERAGE(DE15:DE78)</f>
        <v>8.3019024196170355E-2</v>
      </c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 s="60" t="s">
        <v>116</v>
      </c>
    </row>
    <row r="14" spans="1:133" s="32" customFormat="1" ht="18.75">
      <c r="A14"/>
      <c r="B14" t="s">
        <v>11</v>
      </c>
      <c r="C14" t="s">
        <v>12</v>
      </c>
      <c r="D14" s="66" t="s">
        <v>176</v>
      </c>
      <c r="E14" s="6"/>
      <c r="F14" s="38" t="s">
        <v>118</v>
      </c>
      <c r="G14" s="38" t="s">
        <v>119</v>
      </c>
      <c r="H14" t="s">
        <v>120</v>
      </c>
      <c r="I14" t="s">
        <v>121</v>
      </c>
      <c r="J14" t="s">
        <v>122</v>
      </c>
      <c r="K14" t="s">
        <v>105</v>
      </c>
      <c r="L14" t="s">
        <v>106</v>
      </c>
      <c r="M14" t="s">
        <v>107</v>
      </c>
      <c r="N14" s="6" t="s">
        <v>123</v>
      </c>
      <c r="O14" s="6"/>
      <c r="P14" s="6"/>
      <c r="Q14" s="6"/>
      <c r="R14" s="6" t="s">
        <v>124</v>
      </c>
      <c r="S14" s="6"/>
      <c r="T14" s="6" t="s">
        <v>117</v>
      </c>
      <c r="U14" s="6"/>
      <c r="V14" s="19" t="s">
        <v>133</v>
      </c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53" t="s">
        <v>125</v>
      </c>
      <c r="AI14" s="53" t="str">
        <f>IF(N13="","",N13)</f>
        <v>DSS/ppm</v>
      </c>
      <c r="AJ14" s="53" t="str">
        <f>IF(P13="","",P13)</f>
        <v>2,6-DHB/ppm</v>
      </c>
      <c r="AK14" s="53" t="str">
        <f>IF(R13="","",R13)</f>
        <v>1,2,4-triazole/ppm</v>
      </c>
      <c r="AL14" s="53" t="str">
        <f>IF(T13="","",T13)</f>
        <v>DMG CH2</v>
      </c>
      <c r="AM14" s="53" t="str">
        <f>IF(V13="","",V13)</f>
        <v>Glycolate</v>
      </c>
      <c r="AN14" s="53" t="str">
        <f>IF(X13="","",X13)</f>
        <v>Indicator</v>
      </c>
      <c r="AO14" s="53" t="str">
        <f>IF(Z13="","",Z13)</f>
        <v>Indicator</v>
      </c>
      <c r="AP14" s="53" t="str">
        <f>IF(AB13="","",AB13)</f>
        <v>Indicator</v>
      </c>
      <c r="AQ14" s="53" t="str">
        <f>IF(AD13="","",AD13)</f>
        <v>Indicator</v>
      </c>
      <c r="AR14" s="53" t="str">
        <f>IF(AF13="","",AF13)</f>
        <v>Indicator</v>
      </c>
      <c r="AS14" s="55" t="str">
        <f>P13</f>
        <v>2,6-DHB/ppm</v>
      </c>
      <c r="AT14" s="55" t="str">
        <f>R13</f>
        <v>1,2,4-triazole/ppm</v>
      </c>
      <c r="AU14" s="55" t="str">
        <f>T13</f>
        <v>DMG CH2</v>
      </c>
      <c r="AV14" s="55" t="str">
        <f>V13</f>
        <v>Glycolate</v>
      </c>
      <c r="AW14" s="55" t="str">
        <f>X13</f>
        <v>Indicator</v>
      </c>
      <c r="AX14" s="55" t="str">
        <f>Z13</f>
        <v>Indicator</v>
      </c>
      <c r="AY14" s="55" t="str">
        <f>AB13</f>
        <v>Indicator</v>
      </c>
      <c r="AZ14" s="55" t="str">
        <f>AD13</f>
        <v>Indicator</v>
      </c>
      <c r="BA14" s="55" t="str">
        <f>AF13</f>
        <v>Indicator</v>
      </c>
      <c r="BB14" s="30" t="str">
        <f>F14</f>
        <v>Indicator to fit (referenced)</v>
      </c>
      <c r="BC14" s="59" t="str">
        <f>P13</f>
        <v>2,6-DHB/ppm</v>
      </c>
      <c r="BD14" s="59" t="str">
        <f>R13</f>
        <v>1,2,4-triazole/ppm</v>
      </c>
      <c r="BE14" s="59" t="str">
        <f>T13</f>
        <v>DMG CH2</v>
      </c>
      <c r="BF14" s="59" t="str">
        <f>V13</f>
        <v>Glycolate</v>
      </c>
      <c r="BG14" s="59" t="str">
        <f>X13</f>
        <v>Indicator</v>
      </c>
      <c r="BH14" s="59" t="str">
        <f>Z13</f>
        <v>Indicator</v>
      </c>
      <c r="BI14" s="59" t="str">
        <f>AB13</f>
        <v>Indicator</v>
      </c>
      <c r="BJ14" s="59" t="str">
        <f>AD13</f>
        <v>Indicator</v>
      </c>
      <c r="BK14" s="59" t="str">
        <f>AF13</f>
        <v>Indicator</v>
      </c>
      <c r="BL14" s="30" t="str">
        <f>IF(F14="","",F14)</f>
        <v>Indicator to fit (referenced)</v>
      </c>
      <c r="BM14" s="21" t="str">
        <f>P13</f>
        <v>2,6-DHB/ppm</v>
      </c>
      <c r="BN14" s="21" t="str">
        <f>R13</f>
        <v>1,2,4-triazole/ppm</v>
      </c>
      <c r="BO14" s="21" t="str">
        <f>T13</f>
        <v>DMG CH2</v>
      </c>
      <c r="BP14" s="21" t="str">
        <f>V13</f>
        <v>Glycolate</v>
      </c>
      <c r="BQ14" s="21" t="str">
        <f>X13</f>
        <v>Indicator</v>
      </c>
      <c r="BR14" s="21" t="str">
        <f>Z13</f>
        <v>Indicator</v>
      </c>
      <c r="BS14" s="21" t="str">
        <f>AB13</f>
        <v>Indicator</v>
      </c>
      <c r="BT14" s="21" t="str">
        <f>AD13</f>
        <v>Indicator</v>
      </c>
      <c r="BU14" s="21" t="str">
        <f>AF13</f>
        <v>Indicator</v>
      </c>
      <c r="BV14" s="30" t="str">
        <f>IF(F14="","",F14)</f>
        <v>Indicator to fit (referenced)</v>
      </c>
      <c r="BW14" s="61" t="str">
        <f>P13</f>
        <v>2,6-DHB/ppm</v>
      </c>
      <c r="BX14" s="61" t="str">
        <f>R13</f>
        <v>1,2,4-triazole/ppm</v>
      </c>
      <c r="BY14" s="61" t="str">
        <f>T13</f>
        <v>DMG CH2</v>
      </c>
      <c r="BZ14" s="61" t="str">
        <f>V13</f>
        <v>Glycolate</v>
      </c>
      <c r="CA14" s="61" t="str">
        <f>X13</f>
        <v>Indicator</v>
      </c>
      <c r="CB14" s="61" t="str">
        <f>Z13</f>
        <v>Indicator</v>
      </c>
      <c r="CC14" s="61" t="str">
        <f>AB13</f>
        <v>Indicator</v>
      </c>
      <c r="CD14" s="61" t="str">
        <f>AD13</f>
        <v>Indicator</v>
      </c>
      <c r="CE14" s="61" t="str">
        <f>AF13</f>
        <v>Indicator</v>
      </c>
      <c r="CF14" s="30" t="str">
        <f>IF(F14="","",F14)</f>
        <v>Indicator to fit (referenced)</v>
      </c>
      <c r="CG14" s="59" t="str">
        <f>P13</f>
        <v>2,6-DHB/ppm</v>
      </c>
      <c r="CH14" s="59" t="str">
        <f>R13</f>
        <v>1,2,4-triazole/ppm</v>
      </c>
      <c r="CI14" s="59" t="str">
        <f>T13</f>
        <v>DMG CH2</v>
      </c>
      <c r="CJ14" s="59" t="str">
        <f>V13</f>
        <v>Glycolate</v>
      </c>
      <c r="CK14" s="59" t="str">
        <f>X13</f>
        <v>Indicator</v>
      </c>
      <c r="CL14" s="59" t="str">
        <f>Z13</f>
        <v>Indicator</v>
      </c>
      <c r="CM14" s="59" t="str">
        <f>AB13</f>
        <v>Indicator</v>
      </c>
      <c r="CN14" s="59" t="str">
        <f>AD13</f>
        <v>Indicator</v>
      </c>
      <c r="CO14" s="59" t="str">
        <f>AF13</f>
        <v>Indicator</v>
      </c>
      <c r="CP14" s="30" t="str">
        <f>IF(F14="","",F14)</f>
        <v>Indicator to fit (referenced)</v>
      </c>
      <c r="CQ14"/>
      <c r="CR14"/>
      <c r="CS14"/>
      <c r="CT14"/>
      <c r="CU14"/>
      <c r="CV14" s="31" t="s">
        <v>126</v>
      </c>
      <c r="CW14" s="31">
        <f ca="1">MAX(CV15:CV100)</f>
        <v>53</v>
      </c>
      <c r="CX14" s="31"/>
      <c r="CY14"/>
      <c r="CZ14"/>
      <c r="DA14"/>
      <c r="DB14"/>
      <c r="DC14"/>
      <c r="DD14"/>
      <c r="DE14" t="s">
        <v>127</v>
      </c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 s="60" t="str">
        <f>P13</f>
        <v>2,6-DHB/ppm</v>
      </c>
      <c r="DV14" s="32" t="str">
        <f>R13</f>
        <v>1,2,4-triazole/ppm</v>
      </c>
      <c r="DW14" s="32" t="str">
        <f>T13</f>
        <v>DMG CH2</v>
      </c>
      <c r="DX14" s="32" t="str">
        <f>V13</f>
        <v>Glycolate</v>
      </c>
      <c r="DY14" s="32" t="str">
        <f>X13</f>
        <v>Indicator</v>
      </c>
      <c r="DZ14" s="32" t="str">
        <f>Z13</f>
        <v>Indicator</v>
      </c>
      <c r="EA14" s="32" t="str">
        <f>AB13</f>
        <v>Indicator</v>
      </c>
      <c r="EB14" s="32" t="str">
        <f>AD13</f>
        <v>Indicator</v>
      </c>
      <c r="EC14" s="32" t="str">
        <f>AF13</f>
        <v>Indicator</v>
      </c>
    </row>
    <row r="15" spans="1:133" s="7" customFormat="1">
      <c r="B15" s="7">
        <v>1</v>
      </c>
      <c r="C15" s="7">
        <f t="shared" ref="C15:C78" si="0">(B15-($C$10/2)-0.5)*$C$9/$C$10+$C$11</f>
        <v>5.234375</v>
      </c>
      <c r="D15" s="8">
        <v>1.8168899999999999</v>
      </c>
      <c r="E15" s="8"/>
      <c r="F15" s="7">
        <f>D15-AH15</f>
        <v>1.8168899999999999</v>
      </c>
      <c r="G15" s="7" t="str">
        <f t="shared" ref="G15:G78" si="1">IF(H15="","",(G$8+G$9*10^(H15-(G$7-G$11*LOG10(M15))))/(1+10^(H15-(G$7-G$11*LOG10(M15)))))</f>
        <v/>
      </c>
      <c r="H15" s="7" t="str">
        <f t="shared" ref="H15:H52" si="2">IF(B15&lt;$C$7,"",IF(B15&gt;$C$8,"",IF(SUM(BW15:CE15)&gt;0,(1/(SUM(BM15:BV15)))*SUM(BW15:CF15),"")))</f>
        <v/>
      </c>
      <c r="I15" s="7" t="str">
        <f t="shared" ref="I15:I20" si="3">IF(B15&lt;$C$7,"",IF(B15&gt;$C$8,"",IF(SUM(BW15:CE15)&gt;0,(1/(SUM(BM15:BV15)))*SUM(CG15:CP15),"")))</f>
        <v/>
      </c>
      <c r="J15" s="7" t="str">
        <f t="shared" ref="J15:J20" si="4">IF(B15&lt;$C$7,"",IF(B15&gt;$C$8,"",IF(SUM(BW15:CE15)&gt;0,(1/(SUM(BM15:BU15)))*SUM(BW15:CE15),"")))</f>
        <v/>
      </c>
      <c r="K15" s="7" t="str">
        <f t="shared" ref="K15:K20" si="5">IF(B15&lt;$C$7,"",IF(B15&gt;$C$8,"",IF(SUM(BW15:CE15)&gt;0,(1/(SUM(BM15:BU15)))*SUM(CG15:CO15),"")))</f>
        <v/>
      </c>
      <c r="L15" s="7">
        <f t="shared" ref="L15:L78" si="6">$O$11+SUM(DU15:EC15)</f>
        <v>4.5695319216569032E-2</v>
      </c>
      <c r="M15" s="7">
        <f t="shared" ref="M15:M78" si="7">10^(-$F$2*SQRT(L15)/(1+$F$3*SQRT(L15)))</f>
        <v>0.82762883404237975</v>
      </c>
      <c r="N15" s="7">
        <v>0</v>
      </c>
      <c r="P15" s="7">
        <v>-100</v>
      </c>
      <c r="R15" s="7">
        <v>0</v>
      </c>
      <c r="T15" s="7">
        <v>3.7626499999999998</v>
      </c>
      <c r="V15" s="8">
        <v>4.2016799999999996</v>
      </c>
      <c r="AH15" s="7">
        <f t="shared" ref="AH15:AH78" si="8">N15-$C$6</f>
        <v>0</v>
      </c>
      <c r="AI15" s="7">
        <f t="shared" ref="AI15:AI78" si="9">N15-$AH15</f>
        <v>0</v>
      </c>
      <c r="AJ15" s="7">
        <f t="shared" ref="AJ15:AJ78" si="10">P15-$AH15</f>
        <v>-100</v>
      </c>
      <c r="AK15" s="7">
        <f t="shared" ref="AK15:AK78" si="11">R15-$AH15</f>
        <v>0</v>
      </c>
      <c r="AL15" s="7">
        <f t="shared" ref="AL15:AL78" si="12">T15-$AH15</f>
        <v>3.7626499999999998</v>
      </c>
      <c r="AM15" s="7">
        <f t="shared" ref="AM15:AM78" si="13">V15-$AH15</f>
        <v>4.2016799999999996</v>
      </c>
      <c r="AN15" s="7">
        <f t="shared" ref="AN15:AN78" si="14">X15-$AH15</f>
        <v>0</v>
      </c>
      <c r="AO15" s="7">
        <f t="shared" ref="AO15:AO78" si="15">Z15-$AH15</f>
        <v>0</v>
      </c>
      <c r="AP15" s="7">
        <f t="shared" ref="AP15:AP78" si="16">AB15-$AH15</f>
        <v>0</v>
      </c>
      <c r="AQ15" s="7">
        <f t="shared" ref="AQ15:AQ78" si="17">AD15-$AH15</f>
        <v>0</v>
      </c>
      <c r="AR15" s="7">
        <f t="shared" ref="AR15:AR78" si="18">AF15-$AH15</f>
        <v>0</v>
      </c>
      <c r="AS15" s="7" t="str">
        <f t="shared" ref="AS15:BA43" si="19">IF(AJ15&lt;AJ$6+$C$3,"",IF(AJ15&gt;AJ$5-$C$3,"",AJ$4-AJ$8*LOG10($M15)+LOG10((AJ$5-AJ15)/(AJ15-AJ$6))))</f>
        <v/>
      </c>
      <c r="AT15" s="7" t="str">
        <f t="shared" si="19"/>
        <v/>
      </c>
      <c r="AU15" s="7">
        <f t="shared" si="19"/>
        <v>2.8072028632015527</v>
      </c>
      <c r="AV15" s="7" t="str">
        <f t="shared" si="19"/>
        <v/>
      </c>
      <c r="AW15" s="7" t="str">
        <f t="shared" si="19"/>
        <v/>
      </c>
      <c r="AX15" s="7" t="str">
        <f t="shared" si="19"/>
        <v/>
      </c>
      <c r="AY15" s="7" t="str">
        <f t="shared" si="19"/>
        <v/>
      </c>
      <c r="AZ15" s="7" t="str">
        <f t="shared" si="19"/>
        <v/>
      </c>
      <c r="BA15" s="7" t="str">
        <f t="shared" si="19"/>
        <v/>
      </c>
      <c r="BB15" s="30" t="str">
        <f>IF(F15&lt;G$9+$C$3,"",IF(F15&gt;G$8-$C$3,"",G$7-G$11*LOG10($M15)+LOG10((G$8-F15)/(F15-G$9))))</f>
        <v/>
      </c>
      <c r="BC15" s="7" t="str">
        <f t="shared" ref="BC15:BK43" si="20">IF(AS15="","",SQRT(AJ$3^2+($C$3/(2.303*(AJ15-AJ$5)))^2+($C$3/(2.303*(AJ$6-AJ15)))^2+($C$2*(AJ$6-AJ$5)/(2.303*(AJ15-AJ$5)*(AJ$6-AJ15)))^2))</f>
        <v/>
      </c>
      <c r="BD15" s="7" t="str">
        <f t="shared" si="20"/>
        <v/>
      </c>
      <c r="BE15" s="7">
        <f t="shared" si="20"/>
        <v>0.42401800880399254</v>
      </c>
      <c r="BF15" s="7" t="str">
        <f t="shared" si="20"/>
        <v/>
      </c>
      <c r="BG15" s="7" t="str">
        <f t="shared" si="20"/>
        <v/>
      </c>
      <c r="BH15" s="7" t="str">
        <f t="shared" si="20"/>
        <v/>
      </c>
      <c r="BI15" s="7" t="str">
        <f t="shared" si="20"/>
        <v/>
      </c>
      <c r="BJ15" s="7" t="str">
        <f t="shared" si="20"/>
        <v/>
      </c>
      <c r="BK15" s="7" t="str">
        <f t="shared" si="20"/>
        <v/>
      </c>
      <c r="BL15" s="30" t="str">
        <f>IF(BB15="","",SQRT((AVERAGE(AJ$3:AR$3))^2+($C$3/(2.303*(F15-G$8)))^2+($C$3/(2.303*(G$9-F15)))^2+($C$2*(G$9-G$8)/(2.303*(F15-G$8)*(G$9-F15)))^2))</f>
        <v/>
      </c>
      <c r="BM15" s="7" t="str">
        <f t="shared" ref="BM15:BU43" si="21">IF(BC15="","",IF(SQRT((BC15^2)-(AJ$3^2))&gt;$C$1,"",SQRT(((AJ$6-AJ15)*(AJ15-AJ$5)/(AJ$5-AJ$6))^2)))</f>
        <v/>
      </c>
      <c r="BN15" s="7" t="str">
        <f t="shared" si="21"/>
        <v/>
      </c>
      <c r="BO15" s="7">
        <f t="shared" si="21"/>
        <v>8.1986140430801796E-2</v>
      </c>
      <c r="BP15" s="7" t="str">
        <f t="shared" si="21"/>
        <v/>
      </c>
      <c r="BQ15" s="7" t="str">
        <f t="shared" si="21"/>
        <v/>
      </c>
      <c r="BR15" s="7" t="str">
        <f t="shared" si="21"/>
        <v/>
      </c>
      <c r="BS15" s="7" t="str">
        <f t="shared" si="21"/>
        <v/>
      </c>
      <c r="BT15" s="7" t="str">
        <f t="shared" si="21"/>
        <v/>
      </c>
      <c r="BU15" s="7" t="str">
        <f t="shared" si="21"/>
        <v/>
      </c>
      <c r="BV15" s="30" t="str">
        <f t="shared" ref="BV15:BV78" si="22">IF(BB15="","",IF(SQRT(BL15^2-(AVERAGE(AJ$3:AR$3))^2)&gt;$G$5,"",(SQRT(((G$9-F15)*(F15-G$8)/(G$8-G$9))^2))))</f>
        <v/>
      </c>
      <c r="BW15" s="7" t="str">
        <f t="shared" ref="BW15:CF40" si="23">IF(BM15="","",AS15*BM15)</f>
        <v/>
      </c>
      <c r="BX15" s="7" t="str">
        <f t="shared" si="23"/>
        <v/>
      </c>
      <c r="BY15" s="7">
        <f t="shared" si="23"/>
        <v>0.23015172816019139</v>
      </c>
      <c r="BZ15" s="7" t="str">
        <f t="shared" si="23"/>
        <v/>
      </c>
      <c r="CA15" s="7" t="str">
        <f t="shared" si="23"/>
        <v/>
      </c>
      <c r="CB15" s="7" t="str">
        <f t="shared" si="23"/>
        <v/>
      </c>
      <c r="CC15" s="7" t="str">
        <f t="shared" si="23"/>
        <v/>
      </c>
      <c r="CD15" s="7" t="str">
        <f t="shared" si="23"/>
        <v/>
      </c>
      <c r="CE15" s="7" t="str">
        <f t="shared" si="23"/>
        <v/>
      </c>
      <c r="CF15" s="30" t="str">
        <f>IF(BV15="","",BB15*BV15)</f>
        <v/>
      </c>
      <c r="CG15" s="7" t="str">
        <f t="shared" ref="CG15:CP40" si="24">IF(BM15="","",BC15*BM15)</f>
        <v/>
      </c>
      <c r="CH15" s="7" t="str">
        <f t="shared" si="24"/>
        <v/>
      </c>
      <c r="CI15" s="7">
        <f t="shared" si="24"/>
        <v>3.4763600014993082E-2</v>
      </c>
      <c r="CJ15" s="7" t="str">
        <f t="shared" si="24"/>
        <v/>
      </c>
      <c r="CK15" s="7" t="str">
        <f t="shared" si="24"/>
        <v/>
      </c>
      <c r="CL15" s="7" t="str">
        <f t="shared" si="24"/>
        <v/>
      </c>
      <c r="CM15" s="7" t="str">
        <f t="shared" si="24"/>
        <v/>
      </c>
      <c r="CN15" s="7" t="str">
        <f t="shared" si="24"/>
        <v/>
      </c>
      <c r="CO15" s="7" t="str">
        <f t="shared" si="24"/>
        <v/>
      </c>
      <c r="CP15" s="30" t="str">
        <f t="shared" si="24"/>
        <v/>
      </c>
      <c r="CV15" s="31" t="str">
        <f>IF(J15="","",IF(B15&gt;$C$8,"",IF(B15&lt;$C$7,"",ROW(J15))))</f>
        <v/>
      </c>
      <c r="CW15" s="31"/>
      <c r="CX15" s="31"/>
      <c r="DE15" s="7" t="str">
        <f>IF(J15="","",IF(BV15="","",SQRT((SQRT((BB15-J15)^2))^2)))</f>
        <v/>
      </c>
      <c r="DU15" s="60" t="str">
        <f>IF(AJ15&lt;$AJ$6,"",IF(AJ15&gt;$AJ$5,"",(10^-$AJ$4)*(AJ15-$AJ$6)/($AJ$5-AJ15)))</f>
        <v/>
      </c>
      <c r="DV15" s="7" t="str">
        <f>IF(AK$8&lt;1,"",IF(AK15&lt;AK$6,"",IF(AK15&gt;AK$5,AK$7,AK$7*(AK15-AK$6)/(AK$5-AK$6))))</f>
        <v/>
      </c>
      <c r="DW15" s="7">
        <f t="shared" ref="DW15:EC30" si="25">IF(AL$8&lt;1,"",IF(AL15&lt;AL$6,"",IF(AL15&gt;AL$5,AL$7,AL$7*(AL15-AL$6)/(AL$5-AL$6))))</f>
        <v>6.9531921656903594E-4</v>
      </c>
      <c r="DX15" s="7" t="str">
        <f t="shared" si="25"/>
        <v/>
      </c>
      <c r="DY15" s="7" t="str">
        <f t="shared" si="25"/>
        <v/>
      </c>
      <c r="DZ15" s="7" t="str">
        <f t="shared" si="25"/>
        <v/>
      </c>
      <c r="EA15" s="7" t="str">
        <f t="shared" si="25"/>
        <v/>
      </c>
      <c r="EB15" s="7" t="str">
        <f t="shared" si="25"/>
        <v/>
      </c>
      <c r="EC15" s="7" t="str">
        <f t="shared" si="25"/>
        <v/>
      </c>
    </row>
    <row r="16" spans="1:133" s="7" customFormat="1">
      <c r="B16" s="7">
        <v>2</v>
      </c>
      <c r="C16" s="7">
        <f t="shared" si="0"/>
        <v>5.703125</v>
      </c>
      <c r="D16" s="8">
        <v>2.0131299999999999</v>
      </c>
      <c r="E16" s="8"/>
      <c r="F16" s="7">
        <f t="shared" ref="F16:F46" si="26">D16-AH16</f>
        <v>2.0131299999999999</v>
      </c>
      <c r="G16" s="7" t="str">
        <f t="shared" si="1"/>
        <v/>
      </c>
      <c r="H16" s="7" t="str">
        <f t="shared" si="2"/>
        <v/>
      </c>
      <c r="I16" s="7" t="str">
        <f t="shared" si="3"/>
        <v/>
      </c>
      <c r="J16" s="7" t="str">
        <f t="shared" si="4"/>
        <v/>
      </c>
      <c r="K16" s="7" t="str">
        <f t="shared" si="5"/>
        <v/>
      </c>
      <c r="L16" s="7">
        <f t="shared" si="6"/>
        <v>4.653531218801777E-2</v>
      </c>
      <c r="M16" s="7">
        <f t="shared" si="7"/>
        <v>0.82689821910800121</v>
      </c>
      <c r="N16" s="7">
        <v>0</v>
      </c>
      <c r="P16" s="7">
        <v>-100</v>
      </c>
      <c r="R16" s="7">
        <v>0</v>
      </c>
      <c r="T16" s="7">
        <v>3.9144800000000002</v>
      </c>
      <c r="V16" s="8">
        <v>4.0301799999999997</v>
      </c>
      <c r="AH16" s="7">
        <f t="shared" si="8"/>
        <v>0</v>
      </c>
      <c r="AI16" s="7">
        <f t="shared" si="9"/>
        <v>0</v>
      </c>
      <c r="AJ16" s="7">
        <f t="shared" si="10"/>
        <v>-100</v>
      </c>
      <c r="AK16" s="7">
        <f t="shared" si="11"/>
        <v>0</v>
      </c>
      <c r="AL16" s="7">
        <f t="shared" si="12"/>
        <v>3.9144800000000002</v>
      </c>
      <c r="AM16" s="7">
        <f t="shared" si="13"/>
        <v>4.0301799999999997</v>
      </c>
      <c r="AN16" s="7">
        <f t="shared" si="14"/>
        <v>0</v>
      </c>
      <c r="AO16" s="7">
        <f t="shared" si="15"/>
        <v>0</v>
      </c>
      <c r="AP16" s="7">
        <f t="shared" si="16"/>
        <v>0</v>
      </c>
      <c r="AQ16" s="7">
        <f t="shared" si="17"/>
        <v>0</v>
      </c>
      <c r="AR16" s="7">
        <f t="shared" si="18"/>
        <v>0</v>
      </c>
      <c r="AS16" s="7" t="str">
        <f t="shared" si="19"/>
        <v/>
      </c>
      <c r="AT16" s="7" t="str">
        <f t="shared" si="19"/>
        <v/>
      </c>
      <c r="AU16" s="7">
        <f t="shared" si="19"/>
        <v>2.0152309700511042</v>
      </c>
      <c r="AV16" s="7">
        <f t="shared" si="19"/>
        <v>4.2760839291949617</v>
      </c>
      <c r="AW16" s="7" t="str">
        <f t="shared" si="19"/>
        <v/>
      </c>
      <c r="AX16" s="7" t="str">
        <f t="shared" si="19"/>
        <v/>
      </c>
      <c r="AY16" s="7" t="str">
        <f t="shared" si="19"/>
        <v/>
      </c>
      <c r="AZ16" s="7" t="str">
        <f t="shared" si="19"/>
        <v/>
      </c>
      <c r="BA16" s="7" t="str">
        <f t="shared" si="19"/>
        <v/>
      </c>
      <c r="BB16" s="30">
        <f t="shared" ref="BB16:BB46" si="27">IF(F16&lt;G$9+$C$3,"",IF(F16&gt;G$8-$C$3,"",G$7-G$11*LOG10($M16)+LOG10((G$8-F16)/(F16-G$9))))</f>
        <v>4.783946449582599</v>
      </c>
      <c r="BC16" s="7" t="str">
        <f t="shared" si="20"/>
        <v/>
      </c>
      <c r="BD16" s="7" t="str">
        <f t="shared" si="20"/>
        <v/>
      </c>
      <c r="BE16" s="7">
        <f t="shared" si="20"/>
        <v>0.42444639781733395</v>
      </c>
      <c r="BF16" s="7">
        <f t="shared" si="20"/>
        <v>0.46009384693576177</v>
      </c>
      <c r="BG16" s="7" t="str">
        <f t="shared" si="20"/>
        <v/>
      </c>
      <c r="BH16" s="7" t="str">
        <f t="shared" si="20"/>
        <v/>
      </c>
      <c r="BI16" s="7" t="str">
        <f t="shared" si="20"/>
        <v/>
      </c>
      <c r="BJ16" s="7" t="str">
        <f t="shared" si="20"/>
        <v/>
      </c>
      <c r="BK16" s="7" t="str">
        <f t="shared" si="20"/>
        <v/>
      </c>
      <c r="BL16" s="30">
        <f t="shared" ref="BL16:BL78" ca="1" si="28">IF(BB16="","",SQRT((AVERAGE(AJ$3:AR$3))^2+($C$3/(2.303*(F16-G$8)))^2+($C$3/(2.303*(G$9-F16)))^2+($C$2*(G$9-G$8)/(2.303*(F16-G$8)*(G$9-F16)))^2))</f>
        <v>0.42629552548118549</v>
      </c>
      <c r="BM16" s="7" t="str">
        <f t="shared" si="21"/>
        <v/>
      </c>
      <c r="BN16" s="7" t="str">
        <f t="shared" si="21"/>
        <v/>
      </c>
      <c r="BO16" s="7">
        <f t="shared" si="21"/>
        <v>6.4477757351594361E-2</v>
      </c>
      <c r="BP16" s="7">
        <f t="shared" si="21"/>
        <v>7.6797231410411851E-2</v>
      </c>
      <c r="BQ16" s="7" t="str">
        <f t="shared" si="21"/>
        <v/>
      </c>
      <c r="BR16" s="7" t="str">
        <f t="shared" si="21"/>
        <v/>
      </c>
      <c r="BS16" s="7" t="str">
        <f t="shared" si="21"/>
        <v/>
      </c>
      <c r="BT16" s="7" t="str">
        <f t="shared" si="21"/>
        <v/>
      </c>
      <c r="BU16" s="7" t="str">
        <f t="shared" si="21"/>
        <v/>
      </c>
      <c r="BV16" s="30">
        <f t="shared" ca="1" si="22"/>
        <v>3.5989187348469863E-2</v>
      </c>
      <c r="BW16" s="7" t="str">
        <f t="shared" si="23"/>
        <v/>
      </c>
      <c r="BX16" s="7" t="str">
        <f t="shared" si="23"/>
        <v/>
      </c>
      <c r="BY16" s="7">
        <f t="shared" si="23"/>
        <v>0.12993757349437321</v>
      </c>
      <c r="BZ16" s="7">
        <f t="shared" si="23"/>
        <v>0.32839140704072867</v>
      </c>
      <c r="CA16" s="7" t="str">
        <f t="shared" si="23"/>
        <v/>
      </c>
      <c r="CB16" s="7" t="str">
        <f t="shared" si="23"/>
        <v/>
      </c>
      <c r="CC16" s="7" t="str">
        <f t="shared" si="23"/>
        <v/>
      </c>
      <c r="CD16" s="7" t="str">
        <f t="shared" si="23"/>
        <v/>
      </c>
      <c r="CE16" s="7" t="str">
        <f t="shared" si="23"/>
        <v/>
      </c>
      <c r="CF16" s="30">
        <f t="shared" ca="1" si="23"/>
        <v>0.17217034503907538</v>
      </c>
      <c r="CG16" s="7" t="str">
        <f t="shared" si="24"/>
        <v/>
      </c>
      <c r="CH16" s="7" t="str">
        <f t="shared" si="24"/>
        <v/>
      </c>
      <c r="CI16" s="7">
        <f t="shared" si="24"/>
        <v>2.7367351847224348E-2</v>
      </c>
      <c r="CJ16" s="7">
        <f t="shared" si="24"/>
        <v>3.5333933633632304E-2</v>
      </c>
      <c r="CK16" s="7" t="str">
        <f t="shared" si="24"/>
        <v/>
      </c>
      <c r="CL16" s="7" t="str">
        <f t="shared" si="24"/>
        <v/>
      </c>
      <c r="CM16" s="7" t="str">
        <f t="shared" si="24"/>
        <v/>
      </c>
      <c r="CN16" s="7" t="str">
        <f t="shared" si="24"/>
        <v/>
      </c>
      <c r="CO16" s="7" t="str">
        <f t="shared" si="24"/>
        <v/>
      </c>
      <c r="CP16" s="30">
        <f t="shared" ca="1" si="24"/>
        <v>1.5342029532356792E-2</v>
      </c>
      <c r="CV16" s="31" t="str">
        <f t="shared" ref="CV16:CV79" si="29">IF(J16="","",IF(B16&gt;$C$8,"",IF(B16&lt;$C$7,"",ROW(J16))))</f>
        <v/>
      </c>
      <c r="CW16" s="31"/>
      <c r="CX16" s="31"/>
      <c r="DE16" s="7" t="str">
        <f t="shared" ref="DE16:DE46" si="30">IF(J16="","",IF(BV16="","",SQRT((SQRT((BB16-J16)^2))^2)))</f>
        <v/>
      </c>
      <c r="DU16" s="60" t="str">
        <f t="shared" ref="DU16:DU46" si="31">IF(AJ15&lt;$AJ$6,"",IF(AJ15&gt;$AJ$5,"",(10^-$AJ$4)*(AJ15-$AJ$6)/($AJ$5-AJ15)))</f>
        <v/>
      </c>
      <c r="DV16" s="7" t="str">
        <f t="shared" ref="DV16:EC57" si="32">IF(AK$8&lt;1,"",IF(AK16&lt;AK$6,"",IF(AK16&gt;AK$5,AK$7,AK$7*(AK16-AK$6)/(AK$5-AK$6))))</f>
        <v/>
      </c>
      <c r="DW16" s="7">
        <f t="shared" si="25"/>
        <v>1.5353121880177705E-3</v>
      </c>
      <c r="DX16" s="7" t="str">
        <f t="shared" si="25"/>
        <v/>
      </c>
      <c r="DY16" s="7" t="str">
        <f t="shared" si="25"/>
        <v/>
      </c>
      <c r="DZ16" s="7" t="str">
        <f t="shared" si="25"/>
        <v/>
      </c>
      <c r="EA16" s="7" t="str">
        <f t="shared" si="25"/>
        <v/>
      </c>
      <c r="EB16" s="7" t="str">
        <f t="shared" si="25"/>
        <v/>
      </c>
      <c r="EC16" s="7" t="str">
        <f t="shared" si="25"/>
        <v/>
      </c>
    </row>
    <row r="17" spans="1:164" s="7" customFormat="1">
      <c r="B17" s="7">
        <v>3</v>
      </c>
      <c r="C17" s="7">
        <f t="shared" si="0"/>
        <v>6.171875</v>
      </c>
      <c r="D17" s="8">
        <v>2.0064000000000002</v>
      </c>
      <c r="E17" s="8"/>
      <c r="F17" s="7">
        <f t="shared" si="26"/>
        <v>2.0064000000000002</v>
      </c>
      <c r="G17" s="7" t="str">
        <f t="shared" si="1"/>
        <v/>
      </c>
      <c r="H17" s="7" t="str">
        <f t="shared" si="2"/>
        <v/>
      </c>
      <c r="I17" s="7" t="str">
        <f t="shared" si="3"/>
        <v/>
      </c>
      <c r="J17" s="7" t="str">
        <f t="shared" si="4"/>
        <v/>
      </c>
      <c r="K17" s="7" t="str">
        <f t="shared" si="5"/>
        <v/>
      </c>
      <c r="L17" s="7">
        <f t="shared" si="6"/>
        <v>4.5373496183247736E-2</v>
      </c>
      <c r="M17" s="7">
        <f t="shared" si="7"/>
        <v>0.82791244659262386</v>
      </c>
      <c r="N17" s="7">
        <v>0</v>
      </c>
      <c r="P17" s="7">
        <v>-100</v>
      </c>
      <c r="R17" s="7">
        <v>0</v>
      </c>
      <c r="T17" s="7">
        <v>3.7044800000000002</v>
      </c>
      <c r="V17" s="8">
        <v>3.9479500000000001</v>
      </c>
      <c r="AH17" s="7">
        <f t="shared" si="8"/>
        <v>0</v>
      </c>
      <c r="AI17" s="7">
        <f t="shared" si="9"/>
        <v>0</v>
      </c>
      <c r="AJ17" s="7">
        <f t="shared" si="10"/>
        <v>-100</v>
      </c>
      <c r="AK17" s="7">
        <f t="shared" si="11"/>
        <v>0</v>
      </c>
      <c r="AL17" s="7">
        <f t="shared" si="12"/>
        <v>3.7044800000000002</v>
      </c>
      <c r="AM17" s="7">
        <f t="shared" si="13"/>
        <v>3.9479500000000001</v>
      </c>
      <c r="AN17" s="7">
        <f t="shared" si="14"/>
        <v>0</v>
      </c>
      <c r="AO17" s="7">
        <f t="shared" si="15"/>
        <v>0</v>
      </c>
      <c r="AP17" s="7">
        <f t="shared" si="16"/>
        <v>0</v>
      </c>
      <c r="AQ17" s="7">
        <f t="shared" si="17"/>
        <v>0</v>
      </c>
      <c r="AR17" s="7">
        <f t="shared" si="18"/>
        <v>0</v>
      </c>
      <c r="AS17" s="7" t="str">
        <f t="shared" si="19"/>
        <v/>
      </c>
      <c r="AT17" s="7" t="str">
        <f t="shared" si="19"/>
        <v/>
      </c>
      <c r="AU17" s="7">
        <f t="shared" si="19"/>
        <v>3.1727029493380305</v>
      </c>
      <c r="AV17" s="7">
        <f t="shared" si="19"/>
        <v>4.7674590514013619</v>
      </c>
      <c r="AW17" s="7" t="str">
        <f t="shared" si="19"/>
        <v/>
      </c>
      <c r="AX17" s="7" t="str">
        <f t="shared" si="19"/>
        <v/>
      </c>
      <c r="AY17" s="7" t="str">
        <f t="shared" si="19"/>
        <v/>
      </c>
      <c r="AZ17" s="7" t="str">
        <f t="shared" si="19"/>
        <v/>
      </c>
      <c r="BA17" s="7" t="str">
        <f t="shared" si="19"/>
        <v/>
      </c>
      <c r="BB17" s="30">
        <f t="shared" si="27"/>
        <v>4.8616232239368458</v>
      </c>
      <c r="BC17" s="7" t="str">
        <f t="shared" si="20"/>
        <v/>
      </c>
      <c r="BD17" s="7" t="str">
        <f t="shared" si="20"/>
        <v/>
      </c>
      <c r="BE17" s="7">
        <f t="shared" si="20"/>
        <v>0.42488982325247587</v>
      </c>
      <c r="BF17" s="7">
        <f t="shared" si="20"/>
        <v>0.46047208829428121</v>
      </c>
      <c r="BG17" s="7" t="str">
        <f t="shared" si="20"/>
        <v/>
      </c>
      <c r="BH17" s="7" t="str">
        <f t="shared" si="20"/>
        <v/>
      </c>
      <c r="BI17" s="7" t="str">
        <f t="shared" si="20"/>
        <v/>
      </c>
      <c r="BJ17" s="7" t="str">
        <f t="shared" si="20"/>
        <v/>
      </c>
      <c r="BK17" s="7" t="str">
        <f t="shared" si="20"/>
        <v/>
      </c>
      <c r="BL17" s="30">
        <f t="shared" ca="1" si="28"/>
        <v>0.42562078603576592</v>
      </c>
      <c r="BM17" s="7" t="str">
        <f t="shared" si="21"/>
        <v/>
      </c>
      <c r="BN17" s="7" t="str">
        <f t="shared" si="21"/>
        <v/>
      </c>
      <c r="BO17" s="7">
        <f t="shared" si="21"/>
        <v>5.4902636334472885E-2</v>
      </c>
      <c r="BP17" s="7">
        <f t="shared" si="21"/>
        <v>6.2037130290966053E-2</v>
      </c>
      <c r="BQ17" s="7" t="str">
        <f t="shared" si="21"/>
        <v/>
      </c>
      <c r="BR17" s="7" t="str">
        <f t="shared" si="21"/>
        <v/>
      </c>
      <c r="BS17" s="7" t="str">
        <f t="shared" si="21"/>
        <v/>
      </c>
      <c r="BT17" s="7" t="str">
        <f t="shared" si="21"/>
        <v/>
      </c>
      <c r="BU17" s="7" t="str">
        <f t="shared" si="21"/>
        <v/>
      </c>
      <c r="BV17" s="30">
        <f t="shared" ca="1" si="22"/>
        <v>3.9781031738005547E-2</v>
      </c>
      <c r="BW17" s="7" t="str">
        <f t="shared" si="23"/>
        <v/>
      </c>
      <c r="BX17" s="7" t="str">
        <f t="shared" si="23"/>
        <v/>
      </c>
      <c r="BY17" s="7">
        <f t="shared" si="23"/>
        <v>0.17418975622481545</v>
      </c>
      <c r="BZ17" s="7">
        <f t="shared" si="23"/>
        <v>0.2957594783286317</v>
      </c>
      <c r="CA17" s="7" t="str">
        <f t="shared" si="23"/>
        <v/>
      </c>
      <c r="CB17" s="7" t="str">
        <f t="shared" si="23"/>
        <v/>
      </c>
      <c r="CC17" s="7" t="str">
        <f t="shared" si="23"/>
        <v/>
      </c>
      <c r="CD17" s="7" t="str">
        <f t="shared" si="23"/>
        <v/>
      </c>
      <c r="CE17" s="7" t="str">
        <f t="shared" si="23"/>
        <v/>
      </c>
      <c r="CF17" s="30">
        <f t="shared" ca="1" si="23"/>
        <v>0.19340038776965651</v>
      </c>
      <c r="CG17" s="7" t="str">
        <f t="shared" si="24"/>
        <v/>
      </c>
      <c r="CH17" s="7" t="str">
        <f t="shared" si="24"/>
        <v/>
      </c>
      <c r="CI17" s="7">
        <f t="shared" si="24"/>
        <v>2.3327571448249144E-2</v>
      </c>
      <c r="CJ17" s="7">
        <f t="shared" si="24"/>
        <v>2.8566366936865546E-2</v>
      </c>
      <c r="CK17" s="7" t="str">
        <f t="shared" si="24"/>
        <v/>
      </c>
      <c r="CL17" s="7" t="str">
        <f t="shared" si="24"/>
        <v/>
      </c>
      <c r="CM17" s="7" t="str">
        <f t="shared" si="24"/>
        <v/>
      </c>
      <c r="CN17" s="7" t="str">
        <f t="shared" si="24"/>
        <v/>
      </c>
      <c r="CO17" s="7" t="str">
        <f t="shared" si="24"/>
        <v/>
      </c>
      <c r="CP17" s="30">
        <f t="shared" ca="1" si="24"/>
        <v>1.6931633997643671E-2</v>
      </c>
      <c r="CV17" s="31" t="str">
        <f t="shared" si="29"/>
        <v/>
      </c>
      <c r="CW17" s="31"/>
      <c r="CX17" s="31"/>
      <c r="DE17" s="7" t="str">
        <f t="shared" si="30"/>
        <v/>
      </c>
      <c r="DU17" s="60" t="str">
        <f t="shared" si="31"/>
        <v/>
      </c>
      <c r="DV17" s="7" t="str">
        <f t="shared" si="32"/>
        <v/>
      </c>
      <c r="DW17" s="7">
        <f t="shared" si="25"/>
        <v>3.7349618324773937E-4</v>
      </c>
      <c r="DX17" s="7" t="str">
        <f t="shared" si="25"/>
        <v/>
      </c>
      <c r="DY17" s="7" t="str">
        <f t="shared" si="25"/>
        <v/>
      </c>
      <c r="DZ17" s="7" t="str">
        <f t="shared" si="25"/>
        <v/>
      </c>
      <c r="EA17" s="7" t="str">
        <f t="shared" si="25"/>
        <v/>
      </c>
      <c r="EB17" s="7" t="str">
        <f t="shared" si="25"/>
        <v/>
      </c>
      <c r="EC17" s="7" t="str">
        <f t="shared" si="25"/>
        <v/>
      </c>
    </row>
    <row r="18" spans="1:164" s="7" customFormat="1">
      <c r="B18" s="7">
        <v>4</v>
      </c>
      <c r="C18" s="7">
        <f t="shared" si="0"/>
        <v>6.640625</v>
      </c>
      <c r="D18" s="8">
        <v>2.03864</v>
      </c>
      <c r="E18" s="8"/>
      <c r="F18" s="7">
        <f t="shared" si="26"/>
        <v>2.03864</v>
      </c>
      <c r="G18" s="7" t="str">
        <f t="shared" si="1"/>
        <v/>
      </c>
      <c r="H18" s="7" t="str">
        <f t="shared" si="2"/>
        <v/>
      </c>
      <c r="I18" s="7" t="str">
        <f t="shared" si="3"/>
        <v/>
      </c>
      <c r="J18" s="7" t="str">
        <f t="shared" si="4"/>
        <v/>
      </c>
      <c r="K18" s="7" t="str">
        <f t="shared" si="5"/>
        <v/>
      </c>
      <c r="L18" s="7">
        <f t="shared" si="6"/>
        <v>5.9024342984792227E-2</v>
      </c>
      <c r="M18" s="7">
        <f t="shared" si="7"/>
        <v>0.81742031191324149</v>
      </c>
      <c r="N18" s="7">
        <v>0</v>
      </c>
      <c r="P18" s="7">
        <v>6.3847849500000002</v>
      </c>
      <c r="R18" s="7">
        <v>8.8540700000000001</v>
      </c>
      <c r="T18" s="7">
        <v>3.87012</v>
      </c>
      <c r="V18" s="8">
        <v>4.14663</v>
      </c>
      <c r="AH18" s="7">
        <f t="shared" si="8"/>
        <v>0</v>
      </c>
      <c r="AI18" s="7">
        <f t="shared" si="9"/>
        <v>0</v>
      </c>
      <c r="AJ18" s="7">
        <f t="shared" si="10"/>
        <v>6.3847849500000002</v>
      </c>
      <c r="AK18" s="7">
        <f t="shared" si="11"/>
        <v>8.8540700000000001</v>
      </c>
      <c r="AL18" s="7">
        <f t="shared" si="12"/>
        <v>3.87012</v>
      </c>
      <c r="AM18" s="7">
        <f t="shared" si="13"/>
        <v>4.14663</v>
      </c>
      <c r="AN18" s="7">
        <f t="shared" si="14"/>
        <v>0</v>
      </c>
      <c r="AO18" s="7">
        <f t="shared" si="15"/>
        <v>0</v>
      </c>
      <c r="AP18" s="7">
        <f t="shared" si="16"/>
        <v>0</v>
      </c>
      <c r="AQ18" s="7">
        <f t="shared" si="17"/>
        <v>0</v>
      </c>
      <c r="AR18" s="7">
        <f t="shared" si="18"/>
        <v>0</v>
      </c>
      <c r="AS18" s="7">
        <f t="shared" si="19"/>
        <v>2.2936186428138985</v>
      </c>
      <c r="AT18" s="7">
        <f t="shared" si="19"/>
        <v>2.1765755220882692</v>
      </c>
      <c r="AU18" s="7">
        <f t="shared" si="19"/>
        <v>2.280043705294621</v>
      </c>
      <c r="AV18" s="7">
        <f t="shared" si="19"/>
        <v>3.289168309293216</v>
      </c>
      <c r="AW18" s="7" t="str">
        <f t="shared" si="19"/>
        <v/>
      </c>
      <c r="AX18" s="7" t="str">
        <f t="shared" si="19"/>
        <v/>
      </c>
      <c r="AY18" s="7" t="str">
        <f t="shared" si="19"/>
        <v/>
      </c>
      <c r="AZ18" s="7" t="str">
        <f t="shared" si="19"/>
        <v/>
      </c>
      <c r="BA18" s="7" t="str">
        <f t="shared" si="19"/>
        <v/>
      </c>
      <c r="BB18" s="30">
        <f t="shared" si="27"/>
        <v>4.3591781079874288</v>
      </c>
      <c r="BC18" s="7">
        <f t="shared" si="20"/>
        <v>0.41936754962131156</v>
      </c>
      <c r="BD18" s="7">
        <f t="shared" ca="1" si="20"/>
        <v>0.41256108626616883</v>
      </c>
      <c r="BE18" s="7">
        <f t="shared" si="20"/>
        <v>0.42400517753545741</v>
      </c>
      <c r="BF18" s="7">
        <f t="shared" si="20"/>
        <v>0.46822738494829053</v>
      </c>
      <c r="BG18" s="7" t="str">
        <f t="shared" si="20"/>
        <v/>
      </c>
      <c r="BH18" s="7" t="str">
        <f t="shared" si="20"/>
        <v/>
      </c>
      <c r="BI18" s="7" t="str">
        <f t="shared" si="20"/>
        <v/>
      </c>
      <c r="BJ18" s="7" t="str">
        <f t="shared" si="20"/>
        <v/>
      </c>
      <c r="BK18" s="7" t="str">
        <f t="shared" si="20"/>
        <v/>
      </c>
      <c r="BL18" s="30">
        <f t="shared" ca="1" si="28"/>
        <v>0.43820706991851521</v>
      </c>
      <c r="BM18" s="7" t="str">
        <f t="shared" si="21"/>
        <v/>
      </c>
      <c r="BN18" s="7">
        <f t="shared" ca="1" si="21"/>
        <v>0.19094336092743366</v>
      </c>
      <c r="BO18" s="7">
        <f t="shared" si="21"/>
        <v>8.2780794851062434E-2</v>
      </c>
      <c r="BP18" s="7" t="str">
        <f t="shared" si="21"/>
        <v/>
      </c>
      <c r="BQ18" s="7" t="str">
        <f t="shared" si="21"/>
        <v/>
      </c>
      <c r="BR18" s="7" t="str">
        <f t="shared" si="21"/>
        <v/>
      </c>
      <c r="BS18" s="7" t="str">
        <f t="shared" si="21"/>
        <v/>
      </c>
      <c r="BT18" s="7" t="str">
        <f t="shared" si="21"/>
        <v/>
      </c>
      <c r="BU18" s="7" t="str">
        <f t="shared" si="21"/>
        <v/>
      </c>
      <c r="BV18" s="30">
        <f t="shared" ca="1" si="22"/>
        <v>1.7916848630679709E-2</v>
      </c>
      <c r="BW18" s="7" t="str">
        <f t="shared" si="23"/>
        <v/>
      </c>
      <c r="BX18" s="7">
        <f t="shared" ca="1" si="23"/>
        <v>0.41560264549991777</v>
      </c>
      <c r="BY18" s="7">
        <f t="shared" si="23"/>
        <v>0.18874383021945026</v>
      </c>
      <c r="BZ18" s="7" t="str">
        <f t="shared" si="23"/>
        <v/>
      </c>
      <c r="CA18" s="7" t="str">
        <f t="shared" si="23"/>
        <v/>
      </c>
      <c r="CB18" s="7" t="str">
        <f t="shared" si="23"/>
        <v/>
      </c>
      <c r="CC18" s="7" t="str">
        <f t="shared" si="23"/>
        <v/>
      </c>
      <c r="CD18" s="7" t="str">
        <f t="shared" si="23"/>
        <v/>
      </c>
      <c r="CE18" s="7" t="str">
        <f t="shared" si="23"/>
        <v/>
      </c>
      <c r="CF18" s="30">
        <f t="shared" ca="1" si="23"/>
        <v>7.8102734314983532E-2</v>
      </c>
      <c r="CG18" s="7" t="str">
        <f t="shared" si="24"/>
        <v/>
      </c>
      <c r="CH18" s="7">
        <f t="shared" ca="1" si="24"/>
        <v>7.8775800399535176E-2</v>
      </c>
      <c r="CI18" s="7">
        <f t="shared" si="24"/>
        <v>3.5099485617351003E-2</v>
      </c>
      <c r="CJ18" s="7" t="str">
        <f t="shared" si="24"/>
        <v/>
      </c>
      <c r="CK18" s="7" t="str">
        <f t="shared" si="24"/>
        <v/>
      </c>
      <c r="CL18" s="7" t="str">
        <f t="shared" si="24"/>
        <v/>
      </c>
      <c r="CM18" s="7" t="str">
        <f t="shared" si="24"/>
        <v/>
      </c>
      <c r="CN18" s="7" t="str">
        <f t="shared" si="24"/>
        <v/>
      </c>
      <c r="CO18" s="7" t="str">
        <f t="shared" si="24"/>
        <v/>
      </c>
      <c r="CP18" s="30">
        <f t="shared" ca="1" si="24"/>
        <v>7.851289740623716E-3</v>
      </c>
      <c r="CV18" s="31" t="str">
        <f t="shared" si="29"/>
        <v/>
      </c>
      <c r="CW18" s="31"/>
      <c r="CX18" s="31"/>
      <c r="DE18" s="7" t="str">
        <f t="shared" si="30"/>
        <v/>
      </c>
      <c r="DU18" s="60" t="str">
        <f t="shared" si="31"/>
        <v/>
      </c>
      <c r="DV18" s="7">
        <f t="shared" si="32"/>
        <v>1.2734450596639212E-2</v>
      </c>
      <c r="DW18" s="7">
        <f t="shared" si="25"/>
        <v>1.2898923881530142E-3</v>
      </c>
      <c r="DX18" s="7" t="str">
        <f t="shared" si="25"/>
        <v/>
      </c>
      <c r="DY18" s="7" t="str">
        <f t="shared" si="25"/>
        <v/>
      </c>
      <c r="DZ18" s="7" t="str">
        <f t="shared" si="25"/>
        <v/>
      </c>
      <c r="EA18" s="7" t="str">
        <f t="shared" si="25"/>
        <v/>
      </c>
      <c r="EB18" s="7" t="str">
        <f t="shared" si="25"/>
        <v/>
      </c>
      <c r="EC18" s="7" t="str">
        <f t="shared" si="25"/>
        <v/>
      </c>
    </row>
    <row r="19" spans="1:164" s="7" customFormat="1">
      <c r="A19" s="62"/>
      <c r="B19" s="7">
        <v>5</v>
      </c>
      <c r="C19" s="7">
        <f t="shared" si="0"/>
        <v>7.109375</v>
      </c>
      <c r="D19" s="8">
        <v>2.0634899999999998</v>
      </c>
      <c r="E19" s="8"/>
      <c r="F19" s="7">
        <f t="shared" si="26"/>
        <v>2.0634899999999998</v>
      </c>
      <c r="G19" s="7" t="str">
        <f t="shared" si="1"/>
        <v/>
      </c>
      <c r="H19" s="7" t="str">
        <f t="shared" si="2"/>
        <v/>
      </c>
      <c r="I19" s="7" t="str">
        <f t="shared" si="3"/>
        <v/>
      </c>
      <c r="J19" s="7" t="str">
        <f t="shared" si="4"/>
        <v/>
      </c>
      <c r="K19" s="7" t="str">
        <f t="shared" si="5"/>
        <v/>
      </c>
      <c r="L19" s="7">
        <f t="shared" si="6"/>
        <v>6.3933699889471174E-2</v>
      </c>
      <c r="M19" s="7">
        <f t="shared" si="7"/>
        <v>0.81426599339764771</v>
      </c>
      <c r="N19" s="7">
        <v>0</v>
      </c>
      <c r="P19" s="7">
        <v>6.4075521069999999</v>
      </c>
      <c r="R19" s="7">
        <v>8.8810699999999994</v>
      </c>
      <c r="T19" s="7">
        <v>3.8877899999999999</v>
      </c>
      <c r="V19" s="8">
        <v>4.1698500000000003</v>
      </c>
      <c r="AH19" s="7">
        <f t="shared" si="8"/>
        <v>0</v>
      </c>
      <c r="AI19" s="7">
        <f t="shared" si="9"/>
        <v>0</v>
      </c>
      <c r="AJ19" s="7">
        <f t="shared" si="10"/>
        <v>6.4075521069999999</v>
      </c>
      <c r="AK19" s="7">
        <f t="shared" si="11"/>
        <v>8.8810699999999994</v>
      </c>
      <c r="AL19" s="7">
        <f t="shared" si="12"/>
        <v>3.8877899999999999</v>
      </c>
      <c r="AM19" s="7">
        <f t="shared" si="13"/>
        <v>4.1698500000000003</v>
      </c>
      <c r="AN19" s="7">
        <f t="shared" si="14"/>
        <v>0</v>
      </c>
      <c r="AO19" s="7">
        <f t="shared" si="15"/>
        <v>0</v>
      </c>
      <c r="AP19" s="7">
        <f t="shared" si="16"/>
        <v>0</v>
      </c>
      <c r="AQ19" s="7">
        <f t="shared" si="17"/>
        <v>0</v>
      </c>
      <c r="AR19" s="7">
        <f t="shared" si="18"/>
        <v>0</v>
      </c>
      <c r="AS19" s="7">
        <f t="shared" si="19"/>
        <v>1.8234962239433845</v>
      </c>
      <c r="AT19" s="7">
        <f t="shared" si="19"/>
        <v>2.1155245318964915</v>
      </c>
      <c r="AU19" s="7">
        <f t="shared" si="19"/>
        <v>2.1856710006963089</v>
      </c>
      <c r="AV19" s="7" t="str">
        <f t="shared" si="19"/>
        <v/>
      </c>
      <c r="AW19" s="7" t="str">
        <f t="shared" si="19"/>
        <v/>
      </c>
      <c r="AX19" s="7" t="str">
        <f t="shared" si="19"/>
        <v/>
      </c>
      <c r="AY19" s="7" t="str">
        <f t="shared" si="19"/>
        <v/>
      </c>
      <c r="AZ19" s="7" t="str">
        <f t="shared" si="19"/>
        <v/>
      </c>
      <c r="BA19" s="7" t="str">
        <f t="shared" si="19"/>
        <v/>
      </c>
      <c r="BB19" s="30" t="str">
        <f t="shared" si="27"/>
        <v/>
      </c>
      <c r="BC19" s="7">
        <f t="shared" si="20"/>
        <v>0.40205940783816091</v>
      </c>
      <c r="BD19" s="7">
        <f t="shared" ca="1" si="20"/>
        <v>0.41257288690478205</v>
      </c>
      <c r="BE19" s="7">
        <f t="shared" si="20"/>
        <v>0.42411284528057575</v>
      </c>
      <c r="BF19" s="7" t="str">
        <f t="shared" si="20"/>
        <v/>
      </c>
      <c r="BG19" s="7" t="str">
        <f t="shared" si="20"/>
        <v/>
      </c>
      <c r="BH19" s="7" t="str">
        <f t="shared" si="20"/>
        <v/>
      </c>
      <c r="BI19" s="7" t="str">
        <f t="shared" si="20"/>
        <v/>
      </c>
      <c r="BJ19" s="7" t="str">
        <f t="shared" si="20"/>
        <v/>
      </c>
      <c r="BK19" s="7" t="str">
        <f t="shared" si="20"/>
        <v/>
      </c>
      <c r="BL19" s="30" t="str">
        <f t="shared" si="28"/>
        <v/>
      </c>
      <c r="BM19" s="7" t="str">
        <f t="shared" si="21"/>
        <v/>
      </c>
      <c r="BN19" s="7">
        <f t="shared" ca="1" si="21"/>
        <v>0.18267724073222166</v>
      </c>
      <c r="BO19" s="7">
        <f t="shared" si="21"/>
        <v>7.6794699844846964E-2</v>
      </c>
      <c r="BP19" s="7" t="str">
        <f t="shared" si="21"/>
        <v/>
      </c>
      <c r="BQ19" s="7" t="str">
        <f t="shared" si="21"/>
        <v/>
      </c>
      <c r="BR19" s="7" t="str">
        <f t="shared" si="21"/>
        <v/>
      </c>
      <c r="BS19" s="7" t="str">
        <f t="shared" si="21"/>
        <v/>
      </c>
      <c r="BT19" s="7" t="str">
        <f t="shared" si="21"/>
        <v/>
      </c>
      <c r="BU19" s="7" t="str">
        <f t="shared" si="21"/>
        <v/>
      </c>
      <c r="BV19" s="30" t="str">
        <f t="shared" si="22"/>
        <v/>
      </c>
      <c r="BW19" s="7" t="str">
        <f t="shared" si="23"/>
        <v/>
      </c>
      <c r="BX19" s="7">
        <f t="shared" ca="1" si="23"/>
        <v>0.3864581841881759</v>
      </c>
      <c r="BY19" s="7">
        <f t="shared" si="23"/>
        <v>0.16784794845805934</v>
      </c>
      <c r="BZ19" s="7" t="str">
        <f t="shared" si="23"/>
        <v/>
      </c>
      <c r="CA19" s="7" t="str">
        <f t="shared" si="23"/>
        <v/>
      </c>
      <c r="CB19" s="7" t="str">
        <f t="shared" si="23"/>
        <v/>
      </c>
      <c r="CC19" s="7" t="str">
        <f t="shared" si="23"/>
        <v/>
      </c>
      <c r="CD19" s="7" t="str">
        <f t="shared" si="23"/>
        <v/>
      </c>
      <c r="CE19" s="7" t="str">
        <f t="shared" si="23"/>
        <v/>
      </c>
      <c r="CF19" s="30" t="str">
        <f t="shared" si="23"/>
        <v/>
      </c>
      <c r="CG19" s="7" t="str">
        <f t="shared" si="24"/>
        <v/>
      </c>
      <c r="CH19" s="7">
        <f t="shared" ca="1" si="24"/>
        <v>7.536767658069253E-2</v>
      </c>
      <c r="CI19" s="7">
        <f t="shared" si="24"/>
        <v>3.2569618653665831E-2</v>
      </c>
      <c r="CJ19" s="7" t="str">
        <f t="shared" si="24"/>
        <v/>
      </c>
      <c r="CK19" s="7" t="str">
        <f t="shared" si="24"/>
        <v/>
      </c>
      <c r="CL19" s="7" t="str">
        <f t="shared" si="24"/>
        <v/>
      </c>
      <c r="CM19" s="7" t="str">
        <f t="shared" si="24"/>
        <v/>
      </c>
      <c r="CN19" s="7" t="str">
        <f t="shared" si="24"/>
        <v/>
      </c>
      <c r="CO19" s="7" t="str">
        <f t="shared" si="24"/>
        <v/>
      </c>
      <c r="CP19" s="30" t="str">
        <f t="shared" si="24"/>
        <v/>
      </c>
      <c r="CV19" s="31" t="str">
        <f t="shared" si="29"/>
        <v/>
      </c>
      <c r="CW19" s="31"/>
      <c r="CX19" s="31"/>
      <c r="DE19" s="7" t="str">
        <f t="shared" si="30"/>
        <v/>
      </c>
      <c r="DU19" s="60">
        <f t="shared" si="31"/>
        <v>4.1574475833882508E-3</v>
      </c>
      <c r="DV19" s="7">
        <f t="shared" si="32"/>
        <v>1.3388601399814265E-2</v>
      </c>
      <c r="DW19" s="7">
        <f t="shared" si="25"/>
        <v>1.3876509062686632E-3</v>
      </c>
      <c r="DX19" s="7" t="str">
        <f t="shared" si="25"/>
        <v/>
      </c>
      <c r="DY19" s="7" t="str">
        <f t="shared" si="25"/>
        <v/>
      </c>
      <c r="DZ19" s="7" t="str">
        <f t="shared" si="25"/>
        <v/>
      </c>
      <c r="EA19" s="7" t="str">
        <f t="shared" si="25"/>
        <v/>
      </c>
      <c r="EB19" s="7" t="str">
        <f t="shared" si="25"/>
        <v/>
      </c>
      <c r="EC19" s="7" t="str">
        <f t="shared" si="25"/>
        <v/>
      </c>
    </row>
    <row r="20" spans="1:164" s="7" customFormat="1">
      <c r="A20" s="62"/>
      <c r="B20" s="7">
        <v>6</v>
      </c>
      <c r="C20" s="7">
        <f t="shared" si="0"/>
        <v>7.578125</v>
      </c>
      <c r="D20" s="8">
        <v>2.0672999999999999</v>
      </c>
      <c r="E20" s="8"/>
      <c r="F20" s="7">
        <f t="shared" si="26"/>
        <v>2.0672999999999999</v>
      </c>
      <c r="G20" s="7" t="str">
        <f t="shared" si="1"/>
        <v/>
      </c>
      <c r="H20" s="7" t="str">
        <f t="shared" si="2"/>
        <v/>
      </c>
      <c r="I20" s="7" t="str">
        <f t="shared" si="3"/>
        <v/>
      </c>
      <c r="J20" s="7" t="str">
        <f t="shared" si="4"/>
        <v/>
      </c>
      <c r="K20" s="7" t="str">
        <f t="shared" si="5"/>
        <v/>
      </c>
      <c r="L20" s="7">
        <f t="shared" si="6"/>
        <v>7.212434281388197E-2</v>
      </c>
      <c r="M20" s="7">
        <f t="shared" si="7"/>
        <v>0.80954461060889515</v>
      </c>
      <c r="N20" s="14">
        <v>0</v>
      </c>
      <c r="P20" s="7">
        <v>6.397341086</v>
      </c>
      <c r="R20" s="7">
        <v>8.8824699999999996</v>
      </c>
      <c r="T20" s="7">
        <v>3.9037999999999999</v>
      </c>
      <c r="V20" s="8">
        <v>4.1774800000000001</v>
      </c>
      <c r="AH20" s="7">
        <f t="shared" si="8"/>
        <v>0</v>
      </c>
      <c r="AI20" s="7">
        <f t="shared" si="9"/>
        <v>0</v>
      </c>
      <c r="AJ20" s="7">
        <f t="shared" si="10"/>
        <v>6.397341086</v>
      </c>
      <c r="AK20" s="7">
        <f t="shared" si="11"/>
        <v>8.8824699999999996</v>
      </c>
      <c r="AL20" s="7">
        <f t="shared" si="12"/>
        <v>3.9037999999999999</v>
      </c>
      <c r="AM20" s="7">
        <f t="shared" si="13"/>
        <v>4.1774800000000001</v>
      </c>
      <c r="AN20" s="7">
        <f t="shared" si="14"/>
        <v>0</v>
      </c>
      <c r="AO20" s="7">
        <f t="shared" si="15"/>
        <v>0</v>
      </c>
      <c r="AP20" s="7">
        <f t="shared" si="16"/>
        <v>0</v>
      </c>
      <c r="AQ20" s="7">
        <f t="shared" si="17"/>
        <v>0</v>
      </c>
      <c r="AR20" s="7">
        <f t="shared" si="18"/>
        <v>0</v>
      </c>
      <c r="AS20" s="7">
        <f t="shared" si="19"/>
        <v>1.9963342451119332</v>
      </c>
      <c r="AT20" s="7">
        <f t="shared" si="19"/>
        <v>2.1147173580829102</v>
      </c>
      <c r="AU20" s="7">
        <f t="shared" si="19"/>
        <v>2.0934692534092645</v>
      </c>
      <c r="AV20" s="7" t="str">
        <f t="shared" si="19"/>
        <v/>
      </c>
      <c r="AW20" s="7" t="str">
        <f t="shared" si="19"/>
        <v/>
      </c>
      <c r="AX20" s="7" t="str">
        <f t="shared" si="19"/>
        <v/>
      </c>
      <c r="AY20" s="7" t="str">
        <f t="shared" si="19"/>
        <v/>
      </c>
      <c r="AZ20" s="7" t="str">
        <f t="shared" si="19"/>
        <v/>
      </c>
      <c r="BA20" s="7" t="str">
        <f t="shared" si="19"/>
        <v/>
      </c>
      <c r="BB20" s="30" t="str">
        <f t="shared" si="27"/>
        <v/>
      </c>
      <c r="BC20" s="7">
        <f t="shared" si="20"/>
        <v>0.40513378413908518</v>
      </c>
      <c r="BD20" s="7">
        <f t="shared" ca="1" si="20"/>
        <v>0.4125736215858774</v>
      </c>
      <c r="BE20" s="7">
        <f t="shared" si="20"/>
        <v>0.42427674983296221</v>
      </c>
      <c r="BF20" s="7" t="str">
        <f t="shared" si="20"/>
        <v/>
      </c>
      <c r="BG20" s="7" t="str">
        <f t="shared" si="20"/>
        <v/>
      </c>
      <c r="BH20" s="7" t="str">
        <f t="shared" si="20"/>
        <v/>
      </c>
      <c r="BI20" s="7" t="str">
        <f t="shared" si="20"/>
        <v/>
      </c>
      <c r="BJ20" s="7" t="str">
        <f t="shared" si="20"/>
        <v/>
      </c>
      <c r="BK20" s="7" t="str">
        <f t="shared" si="20"/>
        <v/>
      </c>
      <c r="BL20" s="30" t="str">
        <f t="shared" si="28"/>
        <v/>
      </c>
      <c r="BM20" s="7" t="str">
        <f t="shared" si="21"/>
        <v/>
      </c>
      <c r="BN20" s="7">
        <f t="shared" ca="1" si="21"/>
        <v>0.18220046221111011</v>
      </c>
      <c r="BO20" s="7">
        <f t="shared" si="21"/>
        <v>6.987936884852311E-2</v>
      </c>
      <c r="BP20" s="7" t="str">
        <f t="shared" si="21"/>
        <v/>
      </c>
      <c r="BQ20" s="7" t="str">
        <f t="shared" si="21"/>
        <v/>
      </c>
      <c r="BR20" s="7" t="str">
        <f t="shared" si="21"/>
        <v/>
      </c>
      <c r="BS20" s="7" t="str">
        <f t="shared" si="21"/>
        <v/>
      </c>
      <c r="BT20" s="7" t="str">
        <f t="shared" si="21"/>
        <v/>
      </c>
      <c r="BU20" s="7" t="str">
        <f t="shared" si="21"/>
        <v/>
      </c>
      <c r="BV20" s="30" t="str">
        <f t="shared" si="22"/>
        <v/>
      </c>
      <c r="BW20" s="7" t="str">
        <f t="shared" si="23"/>
        <v/>
      </c>
      <c r="BX20" s="7">
        <f t="shared" ca="1" si="23"/>
        <v>0.38530248008856388</v>
      </c>
      <c r="BY20" s="7">
        <f t="shared" si="23"/>
        <v>0.14629031013202828</v>
      </c>
      <c r="BZ20" s="7" t="str">
        <f t="shared" si="23"/>
        <v/>
      </c>
      <c r="CA20" s="7" t="str">
        <f t="shared" si="23"/>
        <v/>
      </c>
      <c r="CB20" s="7" t="str">
        <f t="shared" si="23"/>
        <v/>
      </c>
      <c r="CC20" s="7" t="str">
        <f t="shared" si="23"/>
        <v/>
      </c>
      <c r="CD20" s="7" t="str">
        <f t="shared" si="23"/>
        <v/>
      </c>
      <c r="CE20" s="7" t="str">
        <f t="shared" si="23"/>
        <v/>
      </c>
      <c r="CF20" s="30" t="str">
        <f t="shared" si="23"/>
        <v/>
      </c>
      <c r="CG20" s="7" t="str">
        <f t="shared" si="24"/>
        <v/>
      </c>
      <c r="CH20" s="7">
        <f t="shared" ca="1" si="24"/>
        <v>7.5171104549058496E-2</v>
      </c>
      <c r="CI20" s="7">
        <f t="shared" si="24"/>
        <v>2.9648191495430132E-2</v>
      </c>
      <c r="CJ20" s="7" t="str">
        <f t="shared" si="24"/>
        <v/>
      </c>
      <c r="CK20" s="7" t="str">
        <f t="shared" si="24"/>
        <v/>
      </c>
      <c r="CL20" s="7" t="str">
        <f t="shared" si="24"/>
        <v/>
      </c>
      <c r="CM20" s="7" t="str">
        <f t="shared" si="24"/>
        <v/>
      </c>
      <c r="CN20" s="7" t="str">
        <f t="shared" si="24"/>
        <v/>
      </c>
      <c r="CO20" s="7" t="str">
        <f t="shared" si="24"/>
        <v/>
      </c>
      <c r="CP20" s="30" t="str">
        <f t="shared" si="24"/>
        <v/>
      </c>
      <c r="CV20" s="31" t="str">
        <f t="shared" si="29"/>
        <v/>
      </c>
      <c r="CW20" s="31"/>
      <c r="CX20" s="31"/>
      <c r="DE20" s="7" t="str">
        <f t="shared" si="30"/>
        <v/>
      </c>
      <c r="DU20" s="60">
        <f t="shared" si="31"/>
        <v>1.2225596938043233E-2</v>
      </c>
      <c r="DV20" s="7">
        <f t="shared" si="32"/>
        <v>1.3422520330349278E-2</v>
      </c>
      <c r="DW20" s="7">
        <f t="shared" si="25"/>
        <v>1.4762255454894646E-3</v>
      </c>
      <c r="DX20" s="7" t="str">
        <f t="shared" si="25"/>
        <v/>
      </c>
      <c r="DY20" s="7" t="str">
        <f t="shared" si="25"/>
        <v/>
      </c>
      <c r="DZ20" s="7" t="str">
        <f t="shared" si="25"/>
        <v/>
      </c>
      <c r="EA20" s="7" t="str">
        <f t="shared" si="25"/>
        <v/>
      </c>
      <c r="EB20" s="7" t="str">
        <f t="shared" si="25"/>
        <v/>
      </c>
      <c r="EC20" s="7" t="str">
        <f t="shared" si="25"/>
        <v/>
      </c>
    </row>
    <row r="21" spans="1:164" s="7" customFormat="1">
      <c r="B21" s="7">
        <v>7</v>
      </c>
      <c r="C21" s="7">
        <f t="shared" si="0"/>
        <v>8.046875</v>
      </c>
      <c r="D21" s="8">
        <v>2.0629300000000002</v>
      </c>
      <c r="E21" s="63"/>
      <c r="F21" s="7">
        <f t="shared" si="26"/>
        <v>2.06028499</v>
      </c>
      <c r="G21" s="7" t="str">
        <f t="shared" si="1"/>
        <v/>
      </c>
      <c r="H21" s="7" t="str">
        <f>IF(B21&lt;$C$7,"",IF(B21&gt;$C$8,"",IF(SUM(BW21:CE21)&gt;0,(1/(SUM(BM21:BV21)))*SUM(BW21:CF21),"")))</f>
        <v/>
      </c>
      <c r="I21" s="7" t="str">
        <f>IF(B21&lt;$C$7,"",IF(B21&gt;$C$8,"",IF(SUM(BW21:CE21)&gt;0,(1/(SUM(BM21:BV21)))*SUM(CG21:CP21),"")))</f>
        <v/>
      </c>
      <c r="J21" s="7" t="str">
        <f>IF(B21&lt;$C$7,"",IF(B21&gt;$C$8,"",IF(SUM(BW21:CE21)&gt;0,(1/(SUM(BM21:BU21)))*SUM(BW21:CE21),"")))</f>
        <v/>
      </c>
      <c r="K21" s="7" t="str">
        <f>IF(B21&lt;$C$7,"",IF(B21&gt;$C$8,"",IF(SUM(BW21:CE21)&gt;0,(1/(SUM(BM21:BU21)))*SUM(CG21:CO21),"")))</f>
        <v/>
      </c>
      <c r="L21" s="7">
        <f t="shared" si="6"/>
        <v>6.7542163071569752E-2</v>
      </c>
      <c r="M21" s="7">
        <f t="shared" si="7"/>
        <v>0.81210951570337142</v>
      </c>
      <c r="N21" s="14">
        <v>2.6450100000000002E-3</v>
      </c>
      <c r="P21" s="7">
        <v>6.3946523439999998</v>
      </c>
      <c r="R21" s="7">
        <v>8.8658300000000008</v>
      </c>
      <c r="T21" s="7">
        <v>3.8967900000000002</v>
      </c>
      <c r="V21" s="8">
        <v>4.1722400000000004</v>
      </c>
      <c r="AH21" s="14">
        <f t="shared" si="8"/>
        <v>2.6450100000000002E-3</v>
      </c>
      <c r="AI21" s="14">
        <f t="shared" si="9"/>
        <v>0</v>
      </c>
      <c r="AJ21" s="7">
        <f t="shared" si="10"/>
        <v>6.3920073339999997</v>
      </c>
      <c r="AK21" s="7">
        <f t="shared" si="11"/>
        <v>8.8631849900000006</v>
      </c>
      <c r="AL21" s="7">
        <f t="shared" si="12"/>
        <v>3.89414499</v>
      </c>
      <c r="AM21" s="7">
        <f t="shared" si="13"/>
        <v>4.1695949900000002</v>
      </c>
      <c r="AN21" s="7">
        <f t="shared" si="14"/>
        <v>-2.6450100000000002E-3</v>
      </c>
      <c r="AO21" s="7">
        <f t="shared" si="15"/>
        <v>-2.6450100000000002E-3</v>
      </c>
      <c r="AP21" s="7">
        <f t="shared" si="16"/>
        <v>-2.6450100000000002E-3</v>
      </c>
      <c r="AQ21" s="7">
        <f t="shared" si="17"/>
        <v>-2.6450100000000002E-3</v>
      </c>
      <c r="AR21" s="7">
        <f t="shared" si="18"/>
        <v>-2.6450100000000002E-3</v>
      </c>
      <c r="AS21" s="7">
        <f t="shared" si="19"/>
        <v>2.1069666567159393</v>
      </c>
      <c r="AT21" s="7">
        <f t="shared" si="19"/>
        <v>2.1585343842330444</v>
      </c>
      <c r="AU21" s="7">
        <f t="shared" si="19"/>
        <v>2.1502761383623796</v>
      </c>
      <c r="AV21" s="7" t="str">
        <f t="shared" si="19"/>
        <v/>
      </c>
      <c r="AW21" s="7" t="str">
        <f t="shared" si="19"/>
        <v/>
      </c>
      <c r="AX21" s="7" t="str">
        <f t="shared" si="19"/>
        <v/>
      </c>
      <c r="AY21" s="7" t="str">
        <f t="shared" si="19"/>
        <v/>
      </c>
      <c r="AZ21" s="7" t="str">
        <f t="shared" si="19"/>
        <v/>
      </c>
      <c r="BA21" s="7" t="str">
        <f t="shared" si="19"/>
        <v/>
      </c>
      <c r="BB21" s="30" t="str">
        <f t="shared" si="27"/>
        <v/>
      </c>
      <c r="BC21" s="7">
        <f t="shared" si="20"/>
        <v>0.4085715328295545</v>
      </c>
      <c r="BD21" s="7">
        <f t="shared" ca="1" si="20"/>
        <v>0.41256460605425677</v>
      </c>
      <c r="BE21" s="7">
        <f t="shared" si="20"/>
        <v>0.42416813564657119</v>
      </c>
      <c r="BF21" s="7" t="str">
        <f t="shared" si="20"/>
        <v/>
      </c>
      <c r="BG21" s="7" t="str">
        <f t="shared" si="20"/>
        <v/>
      </c>
      <c r="BH21" s="7" t="str">
        <f t="shared" si="20"/>
        <v/>
      </c>
      <c r="BI21" s="7" t="str">
        <f t="shared" si="20"/>
        <v/>
      </c>
      <c r="BJ21" s="7" t="str">
        <f t="shared" si="20"/>
        <v/>
      </c>
      <c r="BK21" s="7" t="str">
        <f t="shared" si="20"/>
        <v/>
      </c>
      <c r="BL21" s="30" t="str">
        <f t="shared" si="28"/>
        <v/>
      </c>
      <c r="BM21" s="7" t="str">
        <f t="shared" si="21"/>
        <v/>
      </c>
      <c r="BN21" s="7">
        <f t="shared" ca="1" si="21"/>
        <v>0.18835026594469098</v>
      </c>
      <c r="BO21" s="7">
        <f t="shared" si="21"/>
        <v>7.4219465586905869E-2</v>
      </c>
      <c r="BP21" s="7" t="str">
        <f t="shared" si="21"/>
        <v/>
      </c>
      <c r="BQ21" s="7" t="str">
        <f t="shared" si="21"/>
        <v/>
      </c>
      <c r="BR21" s="7" t="str">
        <f t="shared" si="21"/>
        <v/>
      </c>
      <c r="BS21" s="7" t="str">
        <f t="shared" si="21"/>
        <v/>
      </c>
      <c r="BT21" s="7" t="str">
        <f t="shared" si="21"/>
        <v/>
      </c>
      <c r="BU21" s="7" t="str">
        <f t="shared" si="21"/>
        <v/>
      </c>
      <c r="BV21" s="30" t="str">
        <f t="shared" si="22"/>
        <v/>
      </c>
      <c r="BW21" s="7" t="str">
        <f t="shared" si="23"/>
        <v/>
      </c>
      <c r="BX21" s="7">
        <f t="shared" ca="1" si="23"/>
        <v>0.40656052532105369</v>
      </c>
      <c r="BY21" s="7">
        <f t="shared" si="23"/>
        <v>0.15959234585353149</v>
      </c>
      <c r="BZ21" s="7" t="str">
        <f t="shared" si="23"/>
        <v/>
      </c>
      <c r="CA21" s="7" t="str">
        <f t="shared" si="23"/>
        <v/>
      </c>
      <c r="CB21" s="7" t="str">
        <f t="shared" si="23"/>
        <v/>
      </c>
      <c r="CC21" s="7" t="str">
        <f t="shared" si="23"/>
        <v/>
      </c>
      <c r="CD21" s="7" t="str">
        <f t="shared" si="23"/>
        <v/>
      </c>
      <c r="CE21" s="7" t="str">
        <f t="shared" si="23"/>
        <v/>
      </c>
      <c r="CF21" s="30" t="str">
        <f t="shared" si="23"/>
        <v/>
      </c>
      <c r="CG21" s="7" t="str">
        <f t="shared" si="24"/>
        <v/>
      </c>
      <c r="CH21" s="7">
        <f t="shared" ca="1" si="24"/>
        <v>7.7706653269685927E-2</v>
      </c>
      <c r="CI21" s="7">
        <f t="shared" si="24"/>
        <v>3.148153234668271E-2</v>
      </c>
      <c r="CJ21" s="7" t="str">
        <f t="shared" si="24"/>
        <v/>
      </c>
      <c r="CK21" s="7" t="str">
        <f t="shared" si="24"/>
        <v/>
      </c>
      <c r="CL21" s="7" t="str">
        <f t="shared" si="24"/>
        <v/>
      </c>
      <c r="CM21" s="7" t="str">
        <f t="shared" si="24"/>
        <v/>
      </c>
      <c r="CN21" s="7" t="str">
        <f t="shared" si="24"/>
        <v/>
      </c>
      <c r="CO21" s="7" t="str">
        <f t="shared" si="24"/>
        <v/>
      </c>
      <c r="CP21" s="30" t="str">
        <f t="shared" si="24"/>
        <v/>
      </c>
      <c r="CV21" s="31" t="str">
        <f t="shared" si="29"/>
        <v/>
      </c>
      <c r="CW21" s="31"/>
      <c r="CX21" s="31"/>
      <c r="DE21" s="7" t="str">
        <f t="shared" si="30"/>
        <v/>
      </c>
      <c r="DU21" s="60">
        <f t="shared" si="31"/>
        <v>8.1640666353869039E-3</v>
      </c>
      <c r="DV21" s="7">
        <f t="shared" si="32"/>
        <v>1.2955286819951549E-2</v>
      </c>
      <c r="DW21" s="7">
        <f t="shared" si="25"/>
        <v>1.4228096162312999E-3</v>
      </c>
      <c r="DX21" s="7" t="str">
        <f t="shared" si="25"/>
        <v/>
      </c>
      <c r="DY21" s="7" t="str">
        <f t="shared" si="25"/>
        <v/>
      </c>
      <c r="DZ21" s="7" t="str">
        <f t="shared" si="25"/>
        <v/>
      </c>
      <c r="EA21" s="7" t="str">
        <f t="shared" si="25"/>
        <v/>
      </c>
      <c r="EB21" s="7" t="str">
        <f t="shared" si="25"/>
        <v/>
      </c>
      <c r="EC21" s="7" t="str">
        <f t="shared" si="25"/>
        <v/>
      </c>
    </row>
    <row r="22" spans="1:164" s="7" customFormat="1">
      <c r="B22" s="7">
        <v>8</v>
      </c>
      <c r="C22" s="7">
        <f t="shared" si="0"/>
        <v>8.515625</v>
      </c>
      <c r="D22" s="8">
        <v>2.0628199999999999</v>
      </c>
      <c r="E22" s="63"/>
      <c r="F22" s="7">
        <f t="shared" si="26"/>
        <v>2.0624024269999999</v>
      </c>
      <c r="G22" s="7" t="str">
        <f t="shared" si="1"/>
        <v/>
      </c>
      <c r="H22" s="7" t="str">
        <f>IF(B22&lt;$C$7,"",IF(B22&gt;$C$8,"",IF(SUM(BW22:CE22)&gt;0,(1/(SUM(BM22:BV22)))*SUM(BW22:CF22),"")))</f>
        <v/>
      </c>
      <c r="I22" s="7" t="str">
        <f t="shared" ref="I22:I46" si="33">IF(B22&lt;$C$7,"",IF(B22&gt;$C$8,"",IF(SUM(BW22:CE22)&gt;0,(1/(SUM(BM22:BV22)))*SUM(CG22:CP22),"")))</f>
        <v/>
      </c>
      <c r="J22" s="7" t="str">
        <f t="shared" ref="J22:J52" si="34">IF(B22&lt;$C$7,"",IF(B22&gt;$C$8,"",IF(SUM(BW22:CE22)&gt;0,(1/(SUM(BM22:BU22)))*SUM(BW22:CE22),"")))</f>
        <v/>
      </c>
      <c r="K22" s="7" t="str">
        <f t="shared" ref="K22:K52" si="35">IF(B22&lt;$C$7,"",IF(B22&gt;$C$8,"",IF(SUM(BW22:CE22)&gt;0,(1/(SUM(BM22:BU22)))*SUM(CG22:CO22),"")))</f>
        <v/>
      </c>
      <c r="L22" s="7">
        <f t="shared" si="6"/>
        <v>6.5789145323004172E-2</v>
      </c>
      <c r="M22" s="7">
        <f t="shared" si="7"/>
        <v>0.81314116959585303</v>
      </c>
      <c r="N22" s="14">
        <v>4.1757300000000002E-4</v>
      </c>
      <c r="P22" s="7">
        <v>6.3927935979999999</v>
      </c>
      <c r="R22" s="7">
        <v>8.8655799999999996</v>
      </c>
      <c r="T22" s="7">
        <v>3.8972699999999998</v>
      </c>
      <c r="V22" s="8">
        <v>4.1742600000000003</v>
      </c>
      <c r="AH22" s="14">
        <f t="shared" si="8"/>
        <v>4.1757300000000002E-4</v>
      </c>
      <c r="AI22" s="14">
        <f t="shared" si="9"/>
        <v>0</v>
      </c>
      <c r="AJ22" s="7">
        <f t="shared" si="10"/>
        <v>6.3923760249999999</v>
      </c>
      <c r="AK22" s="7">
        <f t="shared" si="11"/>
        <v>8.8651624269999996</v>
      </c>
      <c r="AL22" s="7">
        <f t="shared" si="12"/>
        <v>3.8968524269999998</v>
      </c>
      <c r="AM22" s="7">
        <f t="shared" si="13"/>
        <v>4.1738424270000003</v>
      </c>
      <c r="AN22" s="7">
        <f t="shared" si="14"/>
        <v>-4.1757300000000002E-4</v>
      </c>
      <c r="AO22" s="7">
        <f t="shared" si="15"/>
        <v>-4.1757300000000002E-4</v>
      </c>
      <c r="AP22" s="7">
        <f t="shared" si="16"/>
        <v>-4.1757300000000002E-4</v>
      </c>
      <c r="AQ22" s="7">
        <f t="shared" si="17"/>
        <v>-4.1757300000000002E-4</v>
      </c>
      <c r="AR22" s="7">
        <f t="shared" si="18"/>
        <v>-4.1757300000000002E-4</v>
      </c>
      <c r="AS22" s="7">
        <f t="shared" si="19"/>
        <v>2.0994034429019486</v>
      </c>
      <c r="AT22" s="7">
        <f t="shared" si="19"/>
        <v>2.1534163701191549</v>
      </c>
      <c r="AU22" s="7">
        <f t="shared" si="19"/>
        <v>2.1337573238641045</v>
      </c>
      <c r="AV22" s="7" t="str">
        <f t="shared" si="19"/>
        <v/>
      </c>
      <c r="AW22" s="7" t="str">
        <f t="shared" si="19"/>
        <v/>
      </c>
      <c r="AX22" s="7" t="str">
        <f t="shared" si="19"/>
        <v/>
      </c>
      <c r="AY22" s="7" t="str">
        <f t="shared" si="19"/>
        <v/>
      </c>
      <c r="AZ22" s="7" t="str">
        <f t="shared" si="19"/>
        <v/>
      </c>
      <c r="BA22" s="7" t="str">
        <f t="shared" si="19"/>
        <v/>
      </c>
      <c r="BB22" s="30" t="str">
        <f t="shared" si="27"/>
        <v/>
      </c>
      <c r="BC22" s="7">
        <f t="shared" si="20"/>
        <v>0.40825907579897441</v>
      </c>
      <c r="BD22" s="7">
        <f t="shared" ca="1" si="20"/>
        <v>0.4125654280493361</v>
      </c>
      <c r="BE22" s="7">
        <f t="shared" si="20"/>
        <v>0.42419525417546211</v>
      </c>
      <c r="BF22" s="7" t="str">
        <f t="shared" si="20"/>
        <v/>
      </c>
      <c r="BG22" s="7" t="str">
        <f t="shared" si="20"/>
        <v/>
      </c>
      <c r="BH22" s="7" t="str">
        <f t="shared" si="20"/>
        <v/>
      </c>
      <c r="BI22" s="7" t="str">
        <f t="shared" si="20"/>
        <v/>
      </c>
      <c r="BJ22" s="7" t="str">
        <f t="shared" si="20"/>
        <v/>
      </c>
      <c r="BK22" s="7" t="str">
        <f t="shared" si="20"/>
        <v/>
      </c>
      <c r="BL22" s="30" t="str">
        <f t="shared" si="28"/>
        <v/>
      </c>
      <c r="BM22" s="7" t="str">
        <f t="shared" si="21"/>
        <v/>
      </c>
      <c r="BN22" s="7">
        <f t="shared" ca="1" si="21"/>
        <v>0.18776113974654657</v>
      </c>
      <c r="BO22" s="7">
        <f t="shared" si="21"/>
        <v>7.3054458137413167E-2</v>
      </c>
      <c r="BP22" s="7" t="str">
        <f t="shared" si="21"/>
        <v/>
      </c>
      <c r="BQ22" s="7" t="str">
        <f t="shared" si="21"/>
        <v/>
      </c>
      <c r="BR22" s="7" t="str">
        <f t="shared" si="21"/>
        <v/>
      </c>
      <c r="BS22" s="7" t="str">
        <f t="shared" si="21"/>
        <v/>
      </c>
      <c r="BT22" s="7" t="str">
        <f t="shared" si="21"/>
        <v/>
      </c>
      <c r="BU22" s="7" t="str">
        <f t="shared" si="21"/>
        <v/>
      </c>
      <c r="BV22" s="30" t="str">
        <f t="shared" si="22"/>
        <v/>
      </c>
      <c r="BW22" s="7" t="str">
        <f t="shared" si="23"/>
        <v/>
      </c>
      <c r="BX22" s="7">
        <f t="shared" ca="1" si="23"/>
        <v>0.40432791200244367</v>
      </c>
      <c r="BY22" s="7">
        <f t="shared" si="23"/>
        <v>0.15588048509162897</v>
      </c>
      <c r="BZ22" s="7" t="str">
        <f t="shared" si="23"/>
        <v/>
      </c>
      <c r="CA22" s="7" t="str">
        <f t="shared" si="23"/>
        <v/>
      </c>
      <c r="CB22" s="7" t="str">
        <f t="shared" si="23"/>
        <v/>
      </c>
      <c r="CC22" s="7" t="str">
        <f t="shared" si="23"/>
        <v/>
      </c>
      <c r="CD22" s="7" t="str">
        <f t="shared" si="23"/>
        <v/>
      </c>
      <c r="CE22" s="7" t="str">
        <f t="shared" si="23"/>
        <v/>
      </c>
      <c r="CF22" s="30" t="str">
        <f t="shared" si="23"/>
        <v/>
      </c>
      <c r="CG22" s="7" t="str">
        <f t="shared" si="24"/>
        <v/>
      </c>
      <c r="CH22" s="7">
        <f t="shared" ca="1" si="24"/>
        <v>7.7463754990565195E-2</v>
      </c>
      <c r="CI22" s="7">
        <f t="shared" si="24"/>
        <v>3.0989354438250634E-2</v>
      </c>
      <c r="CJ22" s="7" t="str">
        <f t="shared" si="24"/>
        <v/>
      </c>
      <c r="CK22" s="7" t="str">
        <f t="shared" si="24"/>
        <v/>
      </c>
      <c r="CL22" s="7" t="str">
        <f t="shared" si="24"/>
        <v/>
      </c>
      <c r="CM22" s="7" t="str">
        <f t="shared" si="24"/>
        <v/>
      </c>
      <c r="CN22" s="7" t="str">
        <f t="shared" si="24"/>
        <v/>
      </c>
      <c r="CO22" s="7" t="str">
        <f t="shared" si="24"/>
        <v/>
      </c>
      <c r="CP22" s="30" t="str">
        <f t="shared" si="24"/>
        <v/>
      </c>
      <c r="CV22" s="31" t="str">
        <f t="shared" si="29"/>
        <v/>
      </c>
      <c r="CW22" s="31"/>
      <c r="CX22" s="31"/>
      <c r="DE22" s="7" t="str">
        <f t="shared" si="30"/>
        <v/>
      </c>
      <c r="DU22" s="60">
        <f t="shared" si="31"/>
        <v>6.3481611445615534E-3</v>
      </c>
      <c r="DV22" s="7">
        <f t="shared" si="32"/>
        <v>1.3003195782980342E-2</v>
      </c>
      <c r="DW22" s="7">
        <f t="shared" si="25"/>
        <v>1.4377883954622822E-3</v>
      </c>
      <c r="DX22" s="7" t="str">
        <f t="shared" si="25"/>
        <v/>
      </c>
      <c r="DY22" s="7" t="str">
        <f t="shared" si="25"/>
        <v/>
      </c>
      <c r="DZ22" s="7" t="str">
        <f t="shared" si="25"/>
        <v/>
      </c>
      <c r="EA22" s="7" t="str">
        <f t="shared" si="25"/>
        <v/>
      </c>
      <c r="EB22" s="7" t="str">
        <f t="shared" si="25"/>
        <v/>
      </c>
      <c r="EC22" s="7" t="str">
        <f t="shared" si="25"/>
        <v/>
      </c>
    </row>
    <row r="23" spans="1:164" s="7" customFormat="1">
      <c r="B23" s="7">
        <v>9</v>
      </c>
      <c r="C23" s="7">
        <f t="shared" si="0"/>
        <v>8.984375</v>
      </c>
      <c r="D23" s="8">
        <v>2.0632700000000002</v>
      </c>
      <c r="E23" s="63"/>
      <c r="F23" s="7">
        <f t="shared" si="26"/>
        <v>2.06206881</v>
      </c>
      <c r="G23" s="7" t="str">
        <f t="shared" si="1"/>
        <v/>
      </c>
      <c r="H23" s="7" t="str">
        <f t="shared" si="2"/>
        <v/>
      </c>
      <c r="I23" s="7" t="str">
        <f t="shared" si="33"/>
        <v/>
      </c>
      <c r="J23" s="7" t="str">
        <f t="shared" si="34"/>
        <v/>
      </c>
      <c r="K23" s="7" t="str">
        <f t="shared" si="35"/>
        <v/>
      </c>
      <c r="L23" s="7">
        <f t="shared" si="6"/>
        <v>6.5697215453917601E-2</v>
      </c>
      <c r="M23" s="7">
        <f t="shared" si="7"/>
        <v>0.81319608900943452</v>
      </c>
      <c r="N23" s="14">
        <v>1.20119E-3</v>
      </c>
      <c r="P23" s="7">
        <v>6.3923362790000002</v>
      </c>
      <c r="R23" s="7">
        <v>8.8585600000000007</v>
      </c>
      <c r="T23" s="7">
        <v>3.8939699999999999</v>
      </c>
      <c r="V23" s="8">
        <v>4.1739600000000001</v>
      </c>
      <c r="AH23" s="14">
        <f t="shared" si="8"/>
        <v>1.20119E-3</v>
      </c>
      <c r="AI23" s="14">
        <f t="shared" si="9"/>
        <v>0</v>
      </c>
      <c r="AJ23" s="7">
        <f t="shared" si="10"/>
        <v>6.3911350890000005</v>
      </c>
      <c r="AK23" s="7">
        <f t="shared" si="11"/>
        <v>8.8573588100000009</v>
      </c>
      <c r="AL23" s="7">
        <f t="shared" si="12"/>
        <v>3.8927688099999997</v>
      </c>
      <c r="AM23" s="7">
        <f t="shared" si="13"/>
        <v>4.1727588100000004</v>
      </c>
      <c r="AN23" s="7">
        <f t="shared" si="14"/>
        <v>-1.20119E-3</v>
      </c>
      <c r="AO23" s="7">
        <f t="shared" si="15"/>
        <v>-1.20119E-3</v>
      </c>
      <c r="AP23" s="7">
        <f t="shared" si="16"/>
        <v>-1.20119E-3</v>
      </c>
      <c r="AQ23" s="7">
        <f t="shared" si="17"/>
        <v>-1.20119E-3</v>
      </c>
      <c r="AR23" s="7">
        <f t="shared" si="18"/>
        <v>-1.20119E-3</v>
      </c>
      <c r="AS23" s="7">
        <f t="shared" si="19"/>
        <v>2.1271394314167611</v>
      </c>
      <c r="AT23" s="7">
        <f t="shared" si="19"/>
        <v>2.1713275310927909</v>
      </c>
      <c r="AU23" s="7">
        <f t="shared" si="19"/>
        <v>2.1577169459430148</v>
      </c>
      <c r="AV23" s="7" t="str">
        <f t="shared" si="19"/>
        <v/>
      </c>
      <c r="AW23" s="7" t="str">
        <f t="shared" si="19"/>
        <v/>
      </c>
      <c r="AX23" s="7" t="str">
        <f t="shared" si="19"/>
        <v/>
      </c>
      <c r="AY23" s="7" t="str">
        <f t="shared" si="19"/>
        <v/>
      </c>
      <c r="AZ23" s="7" t="str">
        <f t="shared" si="19"/>
        <v/>
      </c>
      <c r="BA23" s="7" t="str">
        <f t="shared" si="19"/>
        <v/>
      </c>
      <c r="BB23" s="30" t="str">
        <f t="shared" si="27"/>
        <v/>
      </c>
      <c r="BC23" s="7">
        <f t="shared" si="20"/>
        <v>0.40937082545814574</v>
      </c>
      <c r="BD23" s="7">
        <f t="shared" ca="1" si="20"/>
        <v>0.41256230678087236</v>
      </c>
      <c r="BE23" s="7">
        <f t="shared" si="20"/>
        <v>0.42415521650257482</v>
      </c>
      <c r="BF23" s="7" t="str">
        <f t="shared" si="20"/>
        <v/>
      </c>
      <c r="BG23" s="7" t="str">
        <f t="shared" si="20"/>
        <v/>
      </c>
      <c r="BH23" s="7" t="str">
        <f t="shared" si="20"/>
        <v/>
      </c>
      <c r="BI23" s="7" t="str">
        <f t="shared" si="20"/>
        <v/>
      </c>
      <c r="BJ23" s="7" t="str">
        <f t="shared" si="20"/>
        <v/>
      </c>
      <c r="BK23" s="7" t="str">
        <f t="shared" si="20"/>
        <v/>
      </c>
      <c r="BL23" s="30" t="str">
        <f t="shared" si="28"/>
        <v/>
      </c>
      <c r="BM23" s="7" t="str">
        <f t="shared" si="21"/>
        <v/>
      </c>
      <c r="BN23" s="7">
        <f t="shared" ca="1" si="21"/>
        <v>0.190030949353902</v>
      </c>
      <c r="BO23" s="7">
        <f t="shared" si="21"/>
        <v>7.4796088843393407E-2</v>
      </c>
      <c r="BP23" s="7" t="str">
        <f t="shared" si="21"/>
        <v/>
      </c>
      <c r="BQ23" s="7" t="str">
        <f t="shared" si="21"/>
        <v/>
      </c>
      <c r="BR23" s="7" t="str">
        <f t="shared" si="21"/>
        <v/>
      </c>
      <c r="BS23" s="7" t="str">
        <f t="shared" si="21"/>
        <v/>
      </c>
      <c r="BT23" s="7" t="str">
        <f t="shared" si="21"/>
        <v/>
      </c>
      <c r="BU23" s="7" t="str">
        <f t="shared" si="21"/>
        <v/>
      </c>
      <c r="BV23" s="30" t="str">
        <f t="shared" si="22"/>
        <v/>
      </c>
      <c r="BW23" s="7" t="str">
        <f t="shared" si="23"/>
        <v/>
      </c>
      <c r="BX23" s="7">
        <f t="shared" ca="1" si="23"/>
        <v>0.41261943209182722</v>
      </c>
      <c r="BY23" s="7">
        <f t="shared" si="23"/>
        <v>0.16138878838764922</v>
      </c>
      <c r="BZ23" s="7" t="str">
        <f t="shared" si="23"/>
        <v/>
      </c>
      <c r="CA23" s="7" t="str">
        <f t="shared" si="23"/>
        <v/>
      </c>
      <c r="CB23" s="7" t="str">
        <f t="shared" si="23"/>
        <v/>
      </c>
      <c r="CC23" s="7" t="str">
        <f t="shared" si="23"/>
        <v/>
      </c>
      <c r="CD23" s="7" t="str">
        <f t="shared" si="23"/>
        <v/>
      </c>
      <c r="CE23" s="7" t="str">
        <f t="shared" si="23"/>
        <v/>
      </c>
      <c r="CF23" s="30" t="str">
        <f t="shared" si="23"/>
        <v/>
      </c>
      <c r="CG23" s="7" t="str">
        <f t="shared" si="24"/>
        <v/>
      </c>
      <c r="CH23" s="7">
        <f t="shared" ca="1" si="24"/>
        <v>7.8399606825204929E-2</v>
      </c>
      <c r="CI23" s="7">
        <f t="shared" si="24"/>
        <v>3.172515125691535E-2</v>
      </c>
      <c r="CJ23" s="7" t="str">
        <f t="shared" si="24"/>
        <v/>
      </c>
      <c r="CK23" s="7" t="str">
        <f t="shared" si="24"/>
        <v/>
      </c>
      <c r="CL23" s="7" t="str">
        <f t="shared" si="24"/>
        <v/>
      </c>
      <c r="CM23" s="7" t="str">
        <f t="shared" si="24"/>
        <v/>
      </c>
      <c r="CN23" s="7" t="str">
        <f t="shared" si="24"/>
        <v/>
      </c>
      <c r="CO23" s="7" t="str">
        <f t="shared" si="24"/>
        <v/>
      </c>
      <c r="CP23" s="30" t="str">
        <f t="shared" si="24"/>
        <v/>
      </c>
      <c r="CV23" s="31" t="str">
        <f t="shared" si="29"/>
        <v/>
      </c>
      <c r="CW23" s="31"/>
      <c r="CX23" s="31"/>
      <c r="DE23" s="7" t="str">
        <f t="shared" si="30"/>
        <v/>
      </c>
      <c r="DU23" s="60">
        <f t="shared" si="31"/>
        <v>6.4678882422828862E-3</v>
      </c>
      <c r="DV23" s="7">
        <f t="shared" si="32"/>
        <v>1.2814131252305535E-2</v>
      </c>
      <c r="DW23" s="7">
        <f t="shared" si="25"/>
        <v>1.4151959593291818E-3</v>
      </c>
      <c r="DX23" s="7" t="str">
        <f t="shared" si="25"/>
        <v/>
      </c>
      <c r="DY23" s="7" t="str">
        <f t="shared" si="25"/>
        <v/>
      </c>
      <c r="DZ23" s="7" t="str">
        <f t="shared" si="25"/>
        <v/>
      </c>
      <c r="EA23" s="7" t="str">
        <f t="shared" si="25"/>
        <v/>
      </c>
      <c r="EB23" s="7" t="str">
        <f t="shared" si="25"/>
        <v/>
      </c>
      <c r="EC23" s="7" t="str">
        <f t="shared" si="25"/>
        <v/>
      </c>
    </row>
    <row r="24" spans="1:164" s="7" customFormat="1">
      <c r="B24" s="7">
        <v>10</v>
      </c>
      <c r="C24" s="7">
        <f t="shared" si="0"/>
        <v>9.453125</v>
      </c>
      <c r="D24" s="8">
        <v>2.0627399999999998</v>
      </c>
      <c r="E24" s="63"/>
      <c r="F24" s="7">
        <f t="shared" si="26"/>
        <v>2.0606216399999999</v>
      </c>
      <c r="G24" s="7" t="str">
        <f t="shared" si="1"/>
        <v/>
      </c>
      <c r="H24" s="7" t="str">
        <f t="shared" si="2"/>
        <v/>
      </c>
      <c r="I24" s="7" t="str">
        <f t="shared" si="33"/>
        <v/>
      </c>
      <c r="J24" s="7" t="str">
        <f t="shared" si="34"/>
        <v/>
      </c>
      <c r="K24" s="7" t="str">
        <f t="shared" si="35"/>
        <v/>
      </c>
      <c r="L24" s="7">
        <f t="shared" si="6"/>
        <v>6.499333333814597E-2</v>
      </c>
      <c r="M24" s="7">
        <f t="shared" si="7"/>
        <v>0.81361936464000073</v>
      </c>
      <c r="N24" s="14">
        <v>2.1183600000000001E-3</v>
      </c>
      <c r="P24" s="7">
        <v>6.3928967380000001</v>
      </c>
      <c r="R24" s="7">
        <v>8.8479600000000005</v>
      </c>
      <c r="T24" s="7">
        <v>3.8903500000000002</v>
      </c>
      <c r="V24" s="8">
        <v>4.1731499999999997</v>
      </c>
      <c r="AH24" s="14">
        <f t="shared" si="8"/>
        <v>2.1183600000000001E-3</v>
      </c>
      <c r="AI24" s="14">
        <f t="shared" si="9"/>
        <v>0</v>
      </c>
      <c r="AJ24" s="7">
        <f t="shared" si="10"/>
        <v>6.3907783780000003</v>
      </c>
      <c r="AK24" s="7">
        <f t="shared" si="11"/>
        <v>8.8458416399999997</v>
      </c>
      <c r="AL24" s="7">
        <f t="shared" si="12"/>
        <v>3.8882316400000003</v>
      </c>
      <c r="AM24" s="7">
        <f t="shared" si="13"/>
        <v>4.1710316399999998</v>
      </c>
      <c r="AN24" s="7">
        <f t="shared" si="14"/>
        <v>-2.1183600000000001E-3</v>
      </c>
      <c r="AO24" s="7">
        <f t="shared" si="15"/>
        <v>-2.1183600000000001E-3</v>
      </c>
      <c r="AP24" s="7">
        <f t="shared" si="16"/>
        <v>-2.1183600000000001E-3</v>
      </c>
      <c r="AQ24" s="7">
        <f t="shared" si="17"/>
        <v>-2.1183600000000001E-3</v>
      </c>
      <c r="AR24" s="7">
        <f t="shared" si="18"/>
        <v>-2.1183600000000001E-3</v>
      </c>
      <c r="AS24" s="7">
        <f t="shared" si="19"/>
        <v>2.1355454917682</v>
      </c>
      <c r="AT24" s="7">
        <f t="shared" si="19"/>
        <v>2.1972080349452794</v>
      </c>
      <c r="AU24" s="7">
        <f t="shared" si="19"/>
        <v>2.1835156358495285</v>
      </c>
      <c r="AV24" s="7" t="str">
        <f t="shared" si="19"/>
        <v/>
      </c>
      <c r="AW24" s="7" t="str">
        <f t="shared" si="19"/>
        <v/>
      </c>
      <c r="AX24" s="7" t="str">
        <f t="shared" si="19"/>
        <v/>
      </c>
      <c r="AY24" s="7" t="str">
        <f t="shared" si="19"/>
        <v/>
      </c>
      <c r="AZ24" s="7" t="str">
        <f t="shared" si="19"/>
        <v/>
      </c>
      <c r="BA24" s="7" t="str">
        <f t="shared" si="19"/>
        <v/>
      </c>
      <c r="BB24" s="30" t="str">
        <f t="shared" si="27"/>
        <v/>
      </c>
      <c r="BC24" s="7">
        <f t="shared" si="20"/>
        <v>0.409724280380797</v>
      </c>
      <c r="BD24" s="7">
        <f t="shared" ca="1" si="20"/>
        <v>0.41255826176236049</v>
      </c>
      <c r="BE24" s="7">
        <f t="shared" si="20"/>
        <v>0.42411634584679747</v>
      </c>
      <c r="BF24" s="7" t="str">
        <f t="shared" si="20"/>
        <v/>
      </c>
      <c r="BG24" s="7" t="str">
        <f t="shared" si="20"/>
        <v/>
      </c>
      <c r="BH24" s="7" t="str">
        <f t="shared" si="20"/>
        <v/>
      </c>
      <c r="BI24" s="7" t="str">
        <f t="shared" si="20"/>
        <v/>
      </c>
      <c r="BJ24" s="7" t="str">
        <f t="shared" si="20"/>
        <v/>
      </c>
      <c r="BK24" s="7" t="str">
        <f t="shared" si="20"/>
        <v/>
      </c>
      <c r="BL24" s="30" t="str">
        <f t="shared" si="28"/>
        <v/>
      </c>
      <c r="BM24" s="7" t="str">
        <f t="shared" si="21"/>
        <v/>
      </c>
      <c r="BN24" s="7">
        <f t="shared" ca="1" si="21"/>
        <v>0.19311134703285265</v>
      </c>
      <c r="BO24" s="7">
        <f t="shared" si="21"/>
        <v>7.6622958157087528E-2</v>
      </c>
      <c r="BP24" s="7" t="str">
        <f t="shared" si="21"/>
        <v/>
      </c>
      <c r="BQ24" s="7" t="str">
        <f t="shared" si="21"/>
        <v/>
      </c>
      <c r="BR24" s="7" t="str">
        <f t="shared" si="21"/>
        <v/>
      </c>
      <c r="BS24" s="7" t="str">
        <f t="shared" si="21"/>
        <v/>
      </c>
      <c r="BT24" s="7" t="str">
        <f t="shared" si="21"/>
        <v/>
      </c>
      <c r="BU24" s="7" t="str">
        <f t="shared" si="21"/>
        <v/>
      </c>
      <c r="BV24" s="30" t="str">
        <f t="shared" si="22"/>
        <v/>
      </c>
      <c r="BW24" s="7" t="str">
        <f t="shared" si="23"/>
        <v/>
      </c>
      <c r="BX24" s="7">
        <f t="shared" ca="1" si="23"/>
        <v>0.42430580333969009</v>
      </c>
      <c r="BY24" s="7">
        <f t="shared" si="23"/>
        <v>0.1673074272010448</v>
      </c>
      <c r="BZ24" s="7" t="str">
        <f t="shared" si="23"/>
        <v/>
      </c>
      <c r="CA24" s="7" t="str">
        <f t="shared" si="23"/>
        <v/>
      </c>
      <c r="CB24" s="7" t="str">
        <f t="shared" si="23"/>
        <v/>
      </c>
      <c r="CC24" s="7" t="str">
        <f t="shared" si="23"/>
        <v/>
      </c>
      <c r="CD24" s="7" t="str">
        <f t="shared" si="23"/>
        <v/>
      </c>
      <c r="CE24" s="7" t="str">
        <f t="shared" si="23"/>
        <v/>
      </c>
      <c r="CF24" s="30" t="str">
        <f t="shared" si="23"/>
        <v/>
      </c>
      <c r="CG24" s="7" t="str">
        <f t="shared" si="24"/>
        <v/>
      </c>
      <c r="CH24" s="7">
        <f t="shared" ca="1" si="24"/>
        <v>7.9669681658461666E-2</v>
      </c>
      <c r="CI24" s="7">
        <f t="shared" si="24"/>
        <v>3.2497049021556028E-2</v>
      </c>
      <c r="CJ24" s="7" t="str">
        <f t="shared" si="24"/>
        <v/>
      </c>
      <c r="CK24" s="7" t="str">
        <f t="shared" si="24"/>
        <v/>
      </c>
      <c r="CL24" s="7" t="str">
        <f t="shared" si="24"/>
        <v/>
      </c>
      <c r="CM24" s="7" t="str">
        <f t="shared" si="24"/>
        <v/>
      </c>
      <c r="CN24" s="7" t="str">
        <f t="shared" si="24"/>
        <v/>
      </c>
      <c r="CO24" s="7" t="str">
        <f t="shared" si="24"/>
        <v/>
      </c>
      <c r="CP24" s="30" t="str">
        <f t="shared" si="24"/>
        <v/>
      </c>
      <c r="CV24" s="31" t="str">
        <f t="shared" si="29"/>
        <v/>
      </c>
      <c r="CW24" s="31"/>
      <c r="CX24" s="31"/>
      <c r="DE24" s="7" t="str">
        <f t="shared" si="30"/>
        <v/>
      </c>
      <c r="DU24" s="60">
        <f t="shared" si="31"/>
        <v>6.0681436031819322E-3</v>
      </c>
      <c r="DV24" s="7">
        <f t="shared" si="32"/>
        <v>1.2535095474312773E-2</v>
      </c>
      <c r="DW24" s="7">
        <f t="shared" si="25"/>
        <v>1.3900942606512687E-3</v>
      </c>
      <c r="DX24" s="7" t="str">
        <f t="shared" si="25"/>
        <v/>
      </c>
      <c r="DY24" s="7" t="str">
        <f t="shared" si="25"/>
        <v/>
      </c>
      <c r="DZ24" s="7" t="str">
        <f t="shared" si="25"/>
        <v/>
      </c>
      <c r="EA24" s="7" t="str">
        <f t="shared" si="25"/>
        <v/>
      </c>
      <c r="EB24" s="7" t="str">
        <f t="shared" si="25"/>
        <v/>
      </c>
      <c r="EC24" s="7" t="str">
        <f t="shared" si="25"/>
        <v/>
      </c>
    </row>
    <row r="25" spans="1:164" s="7" customFormat="1">
      <c r="B25" s="7">
        <v>11</v>
      </c>
      <c r="C25" s="7">
        <f t="shared" si="0"/>
        <v>9.921875</v>
      </c>
      <c r="D25" s="8">
        <v>2.0622500000000001</v>
      </c>
      <c r="E25" s="63"/>
      <c r="F25" s="7">
        <f t="shared" si="26"/>
        <v>2.0606952199999999</v>
      </c>
      <c r="G25" s="7" t="str">
        <f t="shared" si="1"/>
        <v/>
      </c>
      <c r="H25" s="7" t="str">
        <f t="shared" si="2"/>
        <v/>
      </c>
      <c r="I25" s="7" t="str">
        <f t="shared" si="33"/>
        <v/>
      </c>
      <c r="J25" s="7" t="str">
        <f t="shared" si="34"/>
        <v/>
      </c>
      <c r="K25" s="7" t="str">
        <f t="shared" si="35"/>
        <v/>
      </c>
      <c r="L25" s="7">
        <f t="shared" si="6"/>
        <v>6.471356859638866E-2</v>
      </c>
      <c r="M25" s="7">
        <f t="shared" si="7"/>
        <v>0.81378897649590332</v>
      </c>
      <c r="N25" s="14">
        <v>1.55478E-3</v>
      </c>
      <c r="P25" s="7">
        <v>6.3907987850000003</v>
      </c>
      <c r="R25" s="7">
        <v>8.8411200000000001</v>
      </c>
      <c r="T25" s="7">
        <v>3.8871699999999998</v>
      </c>
      <c r="V25" s="8">
        <v>4.1738400000000002</v>
      </c>
      <c r="AH25" s="14">
        <f t="shared" si="8"/>
        <v>1.55478E-3</v>
      </c>
      <c r="AI25" s="14">
        <f t="shared" si="9"/>
        <v>0</v>
      </c>
      <c r="AJ25" s="7">
        <f t="shared" si="10"/>
        <v>6.3892440050000001</v>
      </c>
      <c r="AK25" s="7">
        <f t="shared" si="11"/>
        <v>8.8395652200000008</v>
      </c>
      <c r="AL25" s="7">
        <f t="shared" si="12"/>
        <v>3.8856152199999996</v>
      </c>
      <c r="AM25" s="7">
        <f t="shared" si="13"/>
        <v>4.17228522</v>
      </c>
      <c r="AN25" s="7">
        <f t="shared" si="14"/>
        <v>-1.55478E-3</v>
      </c>
      <c r="AO25" s="7">
        <f t="shared" si="15"/>
        <v>-1.55478E-3</v>
      </c>
      <c r="AP25" s="7">
        <f t="shared" si="16"/>
        <v>-1.55478E-3</v>
      </c>
      <c r="AQ25" s="7">
        <f t="shared" si="17"/>
        <v>-1.55478E-3</v>
      </c>
      <c r="AR25" s="7">
        <f t="shared" si="18"/>
        <v>-1.55478E-3</v>
      </c>
      <c r="AS25" s="7">
        <f t="shared" si="19"/>
        <v>2.1720319538206434</v>
      </c>
      <c r="AT25" s="7">
        <f t="shared" si="19"/>
        <v>2.2111760720185232</v>
      </c>
      <c r="AU25" s="7">
        <f t="shared" si="19"/>
        <v>2.1981581236766203</v>
      </c>
      <c r="AV25" s="7" t="str">
        <f t="shared" si="19"/>
        <v/>
      </c>
      <c r="AW25" s="7" t="str">
        <f t="shared" si="19"/>
        <v/>
      </c>
      <c r="AX25" s="7" t="str">
        <f t="shared" si="19"/>
        <v/>
      </c>
      <c r="AY25" s="7" t="str">
        <f t="shared" si="19"/>
        <v/>
      </c>
      <c r="AZ25" s="7" t="str">
        <f t="shared" si="19"/>
        <v/>
      </c>
      <c r="BA25" s="7" t="str">
        <f t="shared" si="19"/>
        <v/>
      </c>
      <c r="BB25" s="30" t="str">
        <f t="shared" si="27"/>
        <v/>
      </c>
      <c r="BC25" s="7">
        <f t="shared" si="20"/>
        <v>0.41145094818470968</v>
      </c>
      <c r="BD25" s="7">
        <f t="shared" ca="1" si="20"/>
        <v>0.41255631365499396</v>
      </c>
      <c r="BE25" s="7">
        <f t="shared" si="20"/>
        <v>0.42409628160696217</v>
      </c>
      <c r="BF25" s="7" t="str">
        <f t="shared" si="20"/>
        <v/>
      </c>
      <c r="BG25" s="7" t="str">
        <f t="shared" si="20"/>
        <v/>
      </c>
      <c r="BH25" s="7" t="str">
        <f t="shared" si="20"/>
        <v/>
      </c>
      <c r="BI25" s="7" t="str">
        <f t="shared" si="20"/>
        <v/>
      </c>
      <c r="BJ25" s="7" t="str">
        <f t="shared" si="20"/>
        <v/>
      </c>
      <c r="BK25" s="7" t="str">
        <f t="shared" si="20"/>
        <v/>
      </c>
      <c r="BL25" s="30" t="str">
        <f t="shared" si="28"/>
        <v/>
      </c>
      <c r="BM25" s="7" t="str">
        <f t="shared" si="21"/>
        <v/>
      </c>
      <c r="BN25" s="7">
        <f t="shared" ca="1" si="21"/>
        <v>0.19465475858272666</v>
      </c>
      <c r="BO25" s="7">
        <f t="shared" si="21"/>
        <v>7.7624671939839449E-2</v>
      </c>
      <c r="BP25" s="7" t="str">
        <f t="shared" si="21"/>
        <v/>
      </c>
      <c r="BQ25" s="7" t="str">
        <f t="shared" si="21"/>
        <v/>
      </c>
      <c r="BR25" s="7" t="str">
        <f t="shared" si="21"/>
        <v/>
      </c>
      <c r="BS25" s="7" t="str">
        <f t="shared" si="21"/>
        <v/>
      </c>
      <c r="BT25" s="7" t="str">
        <f t="shared" si="21"/>
        <v/>
      </c>
      <c r="BU25" s="7" t="str">
        <f t="shared" si="21"/>
        <v/>
      </c>
      <c r="BV25" s="30" t="str">
        <f t="shared" si="22"/>
        <v/>
      </c>
      <c r="BW25" s="7" t="str">
        <f t="shared" si="23"/>
        <v/>
      </c>
      <c r="BX25" s="7">
        <f t="shared" ca="1" si="23"/>
        <v>0.43041594448266746</v>
      </c>
      <c r="BY25" s="7">
        <f t="shared" si="23"/>
        <v>0.17063130322229067</v>
      </c>
      <c r="BZ25" s="7" t="str">
        <f t="shared" si="23"/>
        <v/>
      </c>
      <c r="CA25" s="7" t="str">
        <f t="shared" si="23"/>
        <v/>
      </c>
      <c r="CB25" s="7" t="str">
        <f t="shared" si="23"/>
        <v/>
      </c>
      <c r="CC25" s="7" t="str">
        <f t="shared" si="23"/>
        <v/>
      </c>
      <c r="CD25" s="7" t="str">
        <f t="shared" si="23"/>
        <v/>
      </c>
      <c r="CE25" s="7" t="str">
        <f t="shared" si="23"/>
        <v/>
      </c>
      <c r="CF25" s="30" t="str">
        <f t="shared" si="23"/>
        <v/>
      </c>
      <c r="CG25" s="7" t="str">
        <f t="shared" si="24"/>
        <v/>
      </c>
      <c r="CH25" s="7">
        <f t="shared" ca="1" si="24"/>
        <v>8.0306049636292509E-2</v>
      </c>
      <c r="CI25" s="7">
        <f t="shared" si="24"/>
        <v>3.2920334730646206E-2</v>
      </c>
      <c r="CJ25" s="7" t="str">
        <f t="shared" si="24"/>
        <v/>
      </c>
      <c r="CK25" s="7" t="str">
        <f t="shared" si="24"/>
        <v/>
      </c>
      <c r="CL25" s="7" t="str">
        <f t="shared" si="24"/>
        <v/>
      </c>
      <c r="CM25" s="7" t="str">
        <f t="shared" si="24"/>
        <v/>
      </c>
      <c r="CN25" s="7" t="str">
        <f t="shared" si="24"/>
        <v/>
      </c>
      <c r="CO25" s="7" t="str">
        <f t="shared" si="24"/>
        <v/>
      </c>
      <c r="CP25" s="30" t="str">
        <f t="shared" si="24"/>
        <v/>
      </c>
      <c r="CV25" s="31" t="str">
        <f t="shared" si="29"/>
        <v/>
      </c>
      <c r="CW25" s="31"/>
      <c r="CX25" s="31"/>
      <c r="DE25" s="7" t="str">
        <f t="shared" si="30"/>
        <v/>
      </c>
      <c r="DU25" s="60">
        <f t="shared" si="31"/>
        <v>5.9549179887078132E-3</v>
      </c>
      <c r="DV25" s="7">
        <f t="shared" si="32"/>
        <v>1.2383031578606721E-2</v>
      </c>
      <c r="DW25" s="7">
        <f t="shared" si="25"/>
        <v>1.3756190290741201E-3</v>
      </c>
      <c r="DX25" s="7" t="str">
        <f t="shared" si="25"/>
        <v/>
      </c>
      <c r="DY25" s="7" t="str">
        <f t="shared" si="25"/>
        <v/>
      </c>
      <c r="DZ25" s="7" t="str">
        <f t="shared" si="25"/>
        <v/>
      </c>
      <c r="EA25" s="7" t="str">
        <f t="shared" si="25"/>
        <v/>
      </c>
      <c r="EB25" s="7" t="str">
        <f t="shared" si="25"/>
        <v/>
      </c>
      <c r="EC25" s="7" t="str">
        <f t="shared" si="25"/>
        <v/>
      </c>
    </row>
    <row r="26" spans="1:164" s="7" customFormat="1">
      <c r="B26" s="7">
        <v>12</v>
      </c>
      <c r="C26" s="7">
        <f t="shared" si="0"/>
        <v>10.390625</v>
      </c>
      <c r="D26" s="8">
        <v>2.0615299999999999</v>
      </c>
      <c r="E26" s="63"/>
      <c r="F26" s="7">
        <f t="shared" si="26"/>
        <v>2.0613270529999999</v>
      </c>
      <c r="G26" s="7" t="str">
        <f t="shared" si="1"/>
        <v/>
      </c>
      <c r="H26" s="7" t="str">
        <f t="shared" si="2"/>
        <v/>
      </c>
      <c r="I26" s="7" t="str">
        <f t="shared" si="33"/>
        <v/>
      </c>
      <c r="J26" s="7" t="str">
        <f t="shared" si="34"/>
        <v/>
      </c>
      <c r="K26" s="7" t="str">
        <f t="shared" si="35"/>
        <v/>
      </c>
      <c r="L26" s="7">
        <f t="shared" si="6"/>
        <v>6.3754744734461494E-2</v>
      </c>
      <c r="M26" s="7">
        <f t="shared" si="7"/>
        <v>0.8143763386906665</v>
      </c>
      <c r="N26" s="14">
        <v>2.0294700000000001E-4</v>
      </c>
      <c r="P26" s="7">
        <v>6.389519194</v>
      </c>
      <c r="R26" s="7">
        <v>8.8214400000000008</v>
      </c>
      <c r="T26" s="7">
        <v>3.8793000000000002</v>
      </c>
      <c r="V26" s="8">
        <v>4.1715400000000002</v>
      </c>
      <c r="AH26" s="14">
        <f t="shared" si="8"/>
        <v>2.0294700000000001E-4</v>
      </c>
      <c r="AI26" s="14">
        <f t="shared" si="9"/>
        <v>0</v>
      </c>
      <c r="AJ26" s="7">
        <f t="shared" si="10"/>
        <v>6.389316247</v>
      </c>
      <c r="AK26" s="7">
        <f t="shared" si="11"/>
        <v>8.8212370530000008</v>
      </c>
      <c r="AL26" s="7">
        <f t="shared" si="12"/>
        <v>3.8790970530000002</v>
      </c>
      <c r="AM26" s="7">
        <f t="shared" si="13"/>
        <v>4.1713370530000002</v>
      </c>
      <c r="AN26" s="7">
        <f t="shared" si="14"/>
        <v>-2.0294700000000001E-4</v>
      </c>
      <c r="AO26" s="7">
        <f t="shared" si="15"/>
        <v>-2.0294700000000001E-4</v>
      </c>
      <c r="AP26" s="7">
        <f t="shared" si="16"/>
        <v>-2.0294700000000001E-4</v>
      </c>
      <c r="AQ26" s="7">
        <f t="shared" si="17"/>
        <v>-2.0294700000000001E-4</v>
      </c>
      <c r="AR26" s="7">
        <f t="shared" si="18"/>
        <v>-2.0294700000000001E-4</v>
      </c>
      <c r="AS26" s="7">
        <f t="shared" si="19"/>
        <v>2.170585040681019</v>
      </c>
      <c r="AT26" s="7">
        <f t="shared" si="19"/>
        <v>2.2513303021237552</v>
      </c>
      <c r="AU26" s="7">
        <f t="shared" si="19"/>
        <v>2.2337668994303055</v>
      </c>
      <c r="AV26" s="7" t="str">
        <f t="shared" si="19"/>
        <v/>
      </c>
      <c r="AW26" s="7" t="str">
        <f t="shared" si="19"/>
        <v/>
      </c>
      <c r="AX26" s="7" t="str">
        <f t="shared" si="19"/>
        <v/>
      </c>
      <c r="AY26" s="7" t="str">
        <f t="shared" si="19"/>
        <v/>
      </c>
      <c r="AZ26" s="7" t="str">
        <f t="shared" si="19"/>
        <v/>
      </c>
      <c r="BA26" s="7" t="str">
        <f t="shared" si="19"/>
        <v/>
      </c>
      <c r="BB26" s="30" t="str">
        <f t="shared" si="27"/>
        <v/>
      </c>
      <c r="BC26" s="7">
        <f t="shared" si="20"/>
        <v>0.41136130157207329</v>
      </c>
      <c r="BD26" s="7">
        <f t="shared" ca="1" si="20"/>
        <v>0.4125515402384094</v>
      </c>
      <c r="BE26" s="7">
        <f t="shared" si="20"/>
        <v>0.42405271870149847</v>
      </c>
      <c r="BF26" s="7" t="str">
        <f t="shared" si="20"/>
        <v/>
      </c>
      <c r="BG26" s="7" t="str">
        <f t="shared" si="20"/>
        <v/>
      </c>
      <c r="BH26" s="7" t="str">
        <f t="shared" si="20"/>
        <v/>
      </c>
      <c r="BI26" s="7" t="str">
        <f t="shared" si="20"/>
        <v/>
      </c>
      <c r="BJ26" s="7" t="str">
        <f t="shared" si="20"/>
        <v/>
      </c>
      <c r="BK26" s="7" t="str">
        <f t="shared" si="20"/>
        <v/>
      </c>
      <c r="BL26" s="30" t="str">
        <f t="shared" si="28"/>
        <v/>
      </c>
      <c r="BM26" s="7" t="str">
        <f t="shared" si="21"/>
        <v/>
      </c>
      <c r="BN26" s="7">
        <f t="shared" ca="1" si="21"/>
        <v>0.1986154863353114</v>
      </c>
      <c r="BO26" s="7">
        <f t="shared" si="21"/>
        <v>7.9955492126163125E-2</v>
      </c>
      <c r="BP26" s="7" t="str">
        <f t="shared" si="21"/>
        <v/>
      </c>
      <c r="BQ26" s="7" t="str">
        <f t="shared" si="21"/>
        <v/>
      </c>
      <c r="BR26" s="7" t="str">
        <f t="shared" si="21"/>
        <v/>
      </c>
      <c r="BS26" s="7" t="str">
        <f t="shared" si="21"/>
        <v/>
      </c>
      <c r="BT26" s="7" t="str">
        <f t="shared" si="21"/>
        <v/>
      </c>
      <c r="BU26" s="7" t="str">
        <f t="shared" si="21"/>
        <v/>
      </c>
      <c r="BV26" s="30" t="str">
        <f t="shared" si="22"/>
        <v/>
      </c>
      <c r="BW26" s="7" t="str">
        <f t="shared" si="23"/>
        <v/>
      </c>
      <c r="BX26" s="7">
        <f t="shared" ca="1" si="23"/>
        <v>0.4471490628577332</v>
      </c>
      <c r="BY26" s="7">
        <f t="shared" si="23"/>
        <v>0.17860193173908362</v>
      </c>
      <c r="BZ26" s="7" t="str">
        <f t="shared" si="23"/>
        <v/>
      </c>
      <c r="CA26" s="7" t="str">
        <f t="shared" si="23"/>
        <v/>
      </c>
      <c r="CB26" s="7" t="str">
        <f t="shared" si="23"/>
        <v/>
      </c>
      <c r="CC26" s="7" t="str">
        <f t="shared" si="23"/>
        <v/>
      </c>
      <c r="CD26" s="7" t="str">
        <f t="shared" si="23"/>
        <v/>
      </c>
      <c r="CE26" s="7" t="str">
        <f t="shared" si="23"/>
        <v/>
      </c>
      <c r="CF26" s="30" t="str">
        <f t="shared" si="23"/>
        <v/>
      </c>
      <c r="CG26" s="7" t="str">
        <f t="shared" si="24"/>
        <v/>
      </c>
      <c r="CH26" s="7">
        <f t="shared" ca="1" si="24"/>
        <v>8.1939124802833468E-2</v>
      </c>
      <c r="CI26" s="7">
        <f t="shared" si="24"/>
        <v>3.3905343811215724E-2</v>
      </c>
      <c r="CJ26" s="7" t="str">
        <f t="shared" si="24"/>
        <v/>
      </c>
      <c r="CK26" s="7" t="str">
        <f t="shared" si="24"/>
        <v/>
      </c>
      <c r="CL26" s="7" t="str">
        <f t="shared" si="24"/>
        <v/>
      </c>
      <c r="CM26" s="7" t="str">
        <f t="shared" si="24"/>
        <v/>
      </c>
      <c r="CN26" s="7" t="str">
        <f t="shared" si="24"/>
        <v/>
      </c>
      <c r="CO26" s="7" t="str">
        <f t="shared" si="24"/>
        <v/>
      </c>
      <c r="CP26" s="30" t="str">
        <f t="shared" si="24"/>
        <v/>
      </c>
      <c r="CV26" s="31" t="str">
        <f t="shared" si="29"/>
        <v/>
      </c>
      <c r="CW26" s="31"/>
      <c r="CX26" s="31"/>
      <c r="DE26" s="7" t="str">
        <f t="shared" si="30"/>
        <v/>
      </c>
      <c r="DU26" s="60">
        <f t="shared" si="31"/>
        <v>5.4762069088683035E-3</v>
      </c>
      <c r="DV26" s="7">
        <f t="shared" si="32"/>
        <v>1.1938980276244618E-2</v>
      </c>
      <c r="DW26" s="7">
        <f t="shared" si="25"/>
        <v>1.3395575493485811E-3</v>
      </c>
      <c r="DX26" s="7" t="str">
        <f t="shared" si="25"/>
        <v/>
      </c>
      <c r="DY26" s="7" t="str">
        <f t="shared" si="25"/>
        <v/>
      </c>
      <c r="DZ26" s="7" t="str">
        <f t="shared" si="25"/>
        <v/>
      </c>
      <c r="EA26" s="7" t="str">
        <f t="shared" si="25"/>
        <v/>
      </c>
      <c r="EB26" s="7" t="str">
        <f t="shared" si="25"/>
        <v/>
      </c>
      <c r="EC26" s="7" t="str">
        <f t="shared" si="25"/>
        <v/>
      </c>
    </row>
    <row r="27" spans="1:164" s="7" customFormat="1">
      <c r="B27" s="7">
        <v>13</v>
      </c>
      <c r="C27" s="7">
        <f t="shared" si="0"/>
        <v>10.859375</v>
      </c>
      <c r="D27" s="8">
        <v>2.0617299999999998</v>
      </c>
      <c r="E27" s="63"/>
      <c r="F27" s="7">
        <f t="shared" si="26"/>
        <v>2.0617762336999998</v>
      </c>
      <c r="G27" s="7" t="str">
        <f t="shared" si="1"/>
        <v/>
      </c>
      <c r="H27" s="7" t="str">
        <f t="shared" si="2"/>
        <v/>
      </c>
      <c r="I27" s="7" t="str">
        <f t="shared" si="33"/>
        <v/>
      </c>
      <c r="J27" s="7" t="str">
        <f t="shared" si="34"/>
        <v/>
      </c>
      <c r="K27" s="7" t="str">
        <f t="shared" si="35"/>
        <v/>
      </c>
      <c r="L27" s="7">
        <f t="shared" si="6"/>
        <v>6.3573254641774102E-2</v>
      </c>
      <c r="M27" s="7">
        <f t="shared" si="7"/>
        <v>0.81448858841794536</v>
      </c>
      <c r="N27" s="14">
        <v>-4.6233699999999997E-5</v>
      </c>
      <c r="P27" s="7">
        <v>6.3903887910000003</v>
      </c>
      <c r="R27" s="7">
        <v>8.8134099999999993</v>
      </c>
      <c r="T27" s="7">
        <v>3.8763000000000001</v>
      </c>
      <c r="V27" s="8">
        <v>4.1726700000000001</v>
      </c>
      <c r="AH27" s="14">
        <f t="shared" si="8"/>
        <v>-4.6233699999999997E-5</v>
      </c>
      <c r="AI27" s="14">
        <f t="shared" si="9"/>
        <v>0</v>
      </c>
      <c r="AJ27" s="7">
        <f t="shared" si="10"/>
        <v>6.3904350247000004</v>
      </c>
      <c r="AK27" s="7">
        <f t="shared" si="11"/>
        <v>8.8134562336999984</v>
      </c>
      <c r="AL27" s="7">
        <f t="shared" si="12"/>
        <v>3.8763462337000001</v>
      </c>
      <c r="AM27" s="7">
        <f t="shared" si="13"/>
        <v>4.1727162337000001</v>
      </c>
      <c r="AN27" s="7">
        <f t="shared" si="14"/>
        <v>4.6233699999999997E-5</v>
      </c>
      <c r="AO27" s="7">
        <f t="shared" si="15"/>
        <v>4.6233699999999997E-5</v>
      </c>
      <c r="AP27" s="7">
        <f t="shared" si="16"/>
        <v>4.6233699999999997E-5</v>
      </c>
      <c r="AQ27" s="7">
        <f t="shared" si="17"/>
        <v>4.6233699999999997E-5</v>
      </c>
      <c r="AR27" s="7">
        <f t="shared" si="18"/>
        <v>4.6233699999999997E-5</v>
      </c>
      <c r="AS27" s="7">
        <f t="shared" si="19"/>
        <v>2.1439794474955183</v>
      </c>
      <c r="AT27" s="7">
        <f t="shared" si="19"/>
        <v>2.2682218359916346</v>
      </c>
      <c r="AU27" s="7">
        <f t="shared" si="19"/>
        <v>2.248563355073057</v>
      </c>
      <c r="AV27" s="7" t="str">
        <f t="shared" si="19"/>
        <v/>
      </c>
      <c r="AW27" s="7" t="str">
        <f t="shared" si="19"/>
        <v/>
      </c>
      <c r="AX27" s="7" t="str">
        <f t="shared" si="19"/>
        <v/>
      </c>
      <c r="AY27" s="7" t="str">
        <f t="shared" si="19"/>
        <v/>
      </c>
      <c r="AZ27" s="7" t="str">
        <f t="shared" si="19"/>
        <v/>
      </c>
      <c r="BA27" s="7" t="str">
        <f t="shared" si="19"/>
        <v/>
      </c>
      <c r="BB27" s="30" t="str">
        <f t="shared" si="27"/>
        <v/>
      </c>
      <c r="BC27" s="7">
        <f t="shared" si="20"/>
        <v>0.41008041192695943</v>
      </c>
      <c r="BD27" s="7">
        <f t="shared" ca="1" si="20"/>
        <v>0.41254988676597631</v>
      </c>
      <c r="BE27" s="7">
        <f t="shared" si="20"/>
        <v>0.42403675764254017</v>
      </c>
      <c r="BF27" s="7" t="str">
        <f t="shared" si="20"/>
        <v/>
      </c>
      <c r="BG27" s="7" t="str">
        <f t="shared" si="20"/>
        <v/>
      </c>
      <c r="BH27" s="7" t="str">
        <f t="shared" si="20"/>
        <v/>
      </c>
      <c r="BI27" s="7" t="str">
        <f t="shared" si="20"/>
        <v/>
      </c>
      <c r="BJ27" s="7" t="str">
        <f t="shared" si="20"/>
        <v/>
      </c>
      <c r="BK27" s="7" t="str">
        <f t="shared" si="20"/>
        <v/>
      </c>
      <c r="BL27" s="30" t="str">
        <f t="shared" si="28"/>
        <v/>
      </c>
      <c r="BM27" s="7" t="str">
        <f t="shared" si="21"/>
        <v/>
      </c>
      <c r="BN27" s="7">
        <f t="shared" ca="1" si="21"/>
        <v>0.20005083288564357</v>
      </c>
      <c r="BO27" s="7">
        <f t="shared" si="21"/>
        <v>8.0868621515816849E-2</v>
      </c>
      <c r="BP27" s="7" t="str">
        <f t="shared" si="21"/>
        <v/>
      </c>
      <c r="BQ27" s="7" t="str">
        <f t="shared" si="21"/>
        <v/>
      </c>
      <c r="BR27" s="7" t="str">
        <f t="shared" si="21"/>
        <v/>
      </c>
      <c r="BS27" s="7" t="str">
        <f t="shared" si="21"/>
        <v/>
      </c>
      <c r="BT27" s="7" t="str">
        <f t="shared" si="21"/>
        <v/>
      </c>
      <c r="BU27" s="7" t="str">
        <f t="shared" si="21"/>
        <v/>
      </c>
      <c r="BV27" s="30" t="str">
        <f t="shared" si="22"/>
        <v/>
      </c>
      <c r="BW27" s="7" t="str">
        <f t="shared" si="23"/>
        <v/>
      </c>
      <c r="BX27" s="7">
        <f t="shared" ca="1" si="23"/>
        <v>0.45375966745953011</v>
      </c>
      <c r="BY27" s="7">
        <f t="shared" si="23"/>
        <v>0.18183821891573834</v>
      </c>
      <c r="BZ27" s="7" t="str">
        <f t="shared" si="23"/>
        <v/>
      </c>
      <c r="CA27" s="7" t="str">
        <f t="shared" si="23"/>
        <v/>
      </c>
      <c r="CB27" s="7" t="str">
        <f t="shared" si="23"/>
        <v/>
      </c>
      <c r="CC27" s="7" t="str">
        <f t="shared" si="23"/>
        <v/>
      </c>
      <c r="CD27" s="7" t="str">
        <f t="shared" si="23"/>
        <v/>
      </c>
      <c r="CE27" s="7" t="str">
        <f t="shared" si="23"/>
        <v/>
      </c>
      <c r="CF27" s="30" t="str">
        <f t="shared" si="23"/>
        <v/>
      </c>
      <c r="CG27" s="7" t="str">
        <f t="shared" si="24"/>
        <v/>
      </c>
      <c r="CH27" s="7">
        <f t="shared" ca="1" si="24"/>
        <v>8.2530948454411501E-2</v>
      </c>
      <c r="CI27" s="7">
        <f t="shared" si="24"/>
        <v>3.4291268062588739E-2</v>
      </c>
      <c r="CJ27" s="7" t="str">
        <f t="shared" si="24"/>
        <v/>
      </c>
      <c r="CK27" s="7" t="str">
        <f t="shared" si="24"/>
        <v/>
      </c>
      <c r="CL27" s="7" t="str">
        <f t="shared" si="24"/>
        <v/>
      </c>
      <c r="CM27" s="7" t="str">
        <f t="shared" si="24"/>
        <v/>
      </c>
      <c r="CN27" s="7" t="str">
        <f t="shared" si="24"/>
        <v/>
      </c>
      <c r="CO27" s="7" t="str">
        <f t="shared" si="24"/>
        <v/>
      </c>
      <c r="CP27" s="30" t="str">
        <f t="shared" si="24"/>
        <v/>
      </c>
      <c r="CV27" s="31" t="str">
        <f t="shared" si="29"/>
        <v/>
      </c>
      <c r="CW27" s="31"/>
      <c r="CX27" s="31"/>
      <c r="DE27" s="7" t="str">
        <f t="shared" si="30"/>
        <v/>
      </c>
      <c r="DU27" s="60">
        <f t="shared" si="31"/>
        <v>5.4984477985156712E-3</v>
      </c>
      <c r="DV27" s="7">
        <f t="shared" si="32"/>
        <v>1.1750468083857333E-2</v>
      </c>
      <c r="DW27" s="7">
        <f t="shared" si="25"/>
        <v>1.324338759401103E-3</v>
      </c>
      <c r="DX27" s="7" t="str">
        <f t="shared" si="25"/>
        <v/>
      </c>
      <c r="DY27" s="7" t="str">
        <f t="shared" si="25"/>
        <v/>
      </c>
      <c r="DZ27" s="7" t="str">
        <f t="shared" si="25"/>
        <v/>
      </c>
      <c r="EA27" s="7" t="str">
        <f t="shared" si="25"/>
        <v/>
      </c>
      <c r="EB27" s="7" t="str">
        <f t="shared" si="25"/>
        <v/>
      </c>
      <c r="EC27" s="7" t="str">
        <f t="shared" si="25"/>
        <v/>
      </c>
    </row>
    <row r="28" spans="1:164" s="32" customFormat="1">
      <c r="A28"/>
      <c r="B28">
        <v>14</v>
      </c>
      <c r="C28">
        <f t="shared" si="0"/>
        <v>11.328125</v>
      </c>
      <c r="D28" s="26">
        <v>2.0607600000000001</v>
      </c>
      <c r="E28" s="26"/>
      <c r="F28">
        <f t="shared" si="26"/>
        <v>2.0592790600000002</v>
      </c>
      <c r="G28">
        <f t="shared" ca="1" si="1"/>
        <v>2.0581060114381824</v>
      </c>
      <c r="H28">
        <f t="shared" ca="1" si="2"/>
        <v>2.2994660309365065</v>
      </c>
      <c r="I28">
        <f t="shared" ca="1" si="33"/>
        <v>0.41590483890192387</v>
      </c>
      <c r="J28">
        <f t="shared" ca="1" si="34"/>
        <v>2.2994660309365065</v>
      </c>
      <c r="K28">
        <f t="shared" ca="1" si="35"/>
        <v>0.41590483890192387</v>
      </c>
      <c r="L28">
        <f t="shared" si="6"/>
        <v>6.3535205571275066E-2</v>
      </c>
      <c r="M28">
        <f t="shared" si="7"/>
        <v>0.81451216513969893</v>
      </c>
      <c r="N28">
        <v>1.48094E-3</v>
      </c>
      <c r="O28"/>
      <c r="P28">
        <v>6.3876921690000001</v>
      </c>
      <c r="Q28"/>
      <c r="R28">
        <v>8.8014200000000002</v>
      </c>
      <c r="S28"/>
      <c r="T28">
        <v>3.86721</v>
      </c>
      <c r="U28"/>
      <c r="V28" s="26">
        <v>4.1703299999999999</v>
      </c>
      <c r="W28"/>
      <c r="X28"/>
      <c r="Y28"/>
      <c r="Z28"/>
      <c r="AA28"/>
      <c r="AB28"/>
      <c r="AC28"/>
      <c r="AD28"/>
      <c r="AE28"/>
      <c r="AF28"/>
      <c r="AG28"/>
      <c r="AH28" s="12">
        <f t="shared" si="8"/>
        <v>1.48094E-3</v>
      </c>
      <c r="AI28" s="12">
        <f t="shared" si="9"/>
        <v>0</v>
      </c>
      <c r="AJ28">
        <f t="shared" si="10"/>
        <v>6.3862112289999997</v>
      </c>
      <c r="AK28">
        <f t="shared" si="11"/>
        <v>8.7999390599999998</v>
      </c>
      <c r="AL28">
        <f t="shared" si="12"/>
        <v>3.8657290600000001</v>
      </c>
      <c r="AM28">
        <f t="shared" si="13"/>
        <v>4.1688490599999994</v>
      </c>
      <c r="AN28">
        <f t="shared" si="14"/>
        <v>-1.48094E-3</v>
      </c>
      <c r="AO28">
        <f t="shared" si="15"/>
        <v>-1.48094E-3</v>
      </c>
      <c r="AP28">
        <f t="shared" si="16"/>
        <v>-1.48094E-3</v>
      </c>
      <c r="AQ28">
        <f t="shared" si="17"/>
        <v>-1.48094E-3</v>
      </c>
      <c r="AR28">
        <f t="shared" si="18"/>
        <v>-1.48094E-3</v>
      </c>
      <c r="AS28">
        <f t="shared" si="19"/>
        <v>2.2511699778655592</v>
      </c>
      <c r="AT28">
        <f t="shared" si="19"/>
        <v>2.2973924326086044</v>
      </c>
      <c r="AU28">
        <f t="shared" si="19"/>
        <v>2.3044573490838092</v>
      </c>
      <c r="AV28" t="str">
        <f t="shared" si="19"/>
        <v/>
      </c>
      <c r="AW28" t="str">
        <f t="shared" si="19"/>
        <v/>
      </c>
      <c r="AX28" t="str">
        <f t="shared" si="19"/>
        <v/>
      </c>
      <c r="AY28" t="str">
        <f t="shared" si="19"/>
        <v/>
      </c>
      <c r="AZ28" t="str">
        <f t="shared" si="19"/>
        <v/>
      </c>
      <c r="BA28" t="str">
        <f t="shared" si="19"/>
        <v/>
      </c>
      <c r="BB28" s="30" t="str">
        <f t="shared" si="27"/>
        <v/>
      </c>
      <c r="BC28">
        <f t="shared" si="20"/>
        <v>0.41621107994920714</v>
      </c>
      <c r="BD28">
        <f t="shared" ca="1" si="20"/>
        <v>0.41254748784676043</v>
      </c>
      <c r="BE28">
        <f t="shared" si="20"/>
        <v>0.42398625323517009</v>
      </c>
      <c r="BF28" t="str">
        <f t="shared" si="20"/>
        <v/>
      </c>
      <c r="BG28" t="str">
        <f t="shared" si="20"/>
        <v/>
      </c>
      <c r="BH28" t="str">
        <f t="shared" si="20"/>
        <v/>
      </c>
      <c r="BI28" t="str">
        <f t="shared" si="20"/>
        <v/>
      </c>
      <c r="BJ28" t="str">
        <f t="shared" si="20"/>
        <v/>
      </c>
      <c r="BK28" t="str">
        <f t="shared" si="20"/>
        <v/>
      </c>
      <c r="BL28" s="30" t="str">
        <f t="shared" si="28"/>
        <v/>
      </c>
      <c r="BM28" t="str">
        <f t="shared" si="21"/>
        <v/>
      </c>
      <c r="BN28">
        <f t="shared" ca="1" si="21"/>
        <v>0.20219563303738733</v>
      </c>
      <c r="BO28">
        <f t="shared" si="21"/>
        <v>8.4000361067346735E-2</v>
      </c>
      <c r="BP28" t="str">
        <f t="shared" si="21"/>
        <v/>
      </c>
      <c r="BQ28" t="str">
        <f t="shared" si="21"/>
        <v/>
      </c>
      <c r="BR28" t="str">
        <f t="shared" si="21"/>
        <v/>
      </c>
      <c r="BS28" t="str">
        <f t="shared" si="21"/>
        <v/>
      </c>
      <c r="BT28" t="str">
        <f t="shared" si="21"/>
        <v/>
      </c>
      <c r="BU28" t="str">
        <f t="shared" si="21"/>
        <v/>
      </c>
      <c r="BV28" s="30" t="str">
        <f t="shared" si="22"/>
        <v/>
      </c>
      <c r="BW28" t="str">
        <f t="shared" si="23"/>
        <v/>
      </c>
      <c r="BX28">
        <f t="shared" ca="1" si="23"/>
        <v>0.46452271724659999</v>
      </c>
      <c r="BY28">
        <f t="shared" si="23"/>
        <v>0.19357524938734066</v>
      </c>
      <c r="BZ28" t="str">
        <f t="shared" si="23"/>
        <v/>
      </c>
      <c r="CA28" t="str">
        <f t="shared" si="23"/>
        <v/>
      </c>
      <c r="CB28" t="str">
        <f t="shared" si="23"/>
        <v/>
      </c>
      <c r="CC28" t="str">
        <f t="shared" si="23"/>
        <v/>
      </c>
      <c r="CD28" t="str">
        <f t="shared" si="23"/>
        <v/>
      </c>
      <c r="CE28" t="str">
        <f t="shared" si="23"/>
        <v/>
      </c>
      <c r="CF28" s="30" t="str">
        <f t="shared" si="23"/>
        <v/>
      </c>
      <c r="CG28" t="str">
        <f t="shared" si="24"/>
        <v/>
      </c>
      <c r="CH28">
        <f t="shared" ca="1" si="24"/>
        <v>8.3415300463159578E-2</v>
      </c>
      <c r="CI28">
        <f t="shared" si="24"/>
        <v>3.5614998359345798E-2</v>
      </c>
      <c r="CJ28" t="str">
        <f t="shared" si="24"/>
        <v/>
      </c>
      <c r="CK28" t="str">
        <f t="shared" si="24"/>
        <v/>
      </c>
      <c r="CL28" t="str">
        <f t="shared" si="24"/>
        <v/>
      </c>
      <c r="CM28" t="str">
        <f t="shared" si="24"/>
        <v/>
      </c>
      <c r="CN28" t="str">
        <f t="shared" si="24"/>
        <v/>
      </c>
      <c r="CO28" t="str">
        <f t="shared" si="24"/>
        <v/>
      </c>
      <c r="CP28" s="30" t="str">
        <f t="shared" si="24"/>
        <v/>
      </c>
      <c r="CQ28"/>
      <c r="CR28"/>
      <c r="CS28"/>
      <c r="CT28"/>
      <c r="CU28"/>
      <c r="CV28" s="31">
        <f t="shared" ca="1" si="29"/>
        <v>28</v>
      </c>
      <c r="CW28" s="31"/>
      <c r="CX28" s="31"/>
      <c r="CY28"/>
      <c r="CZ28"/>
      <c r="DA28"/>
      <c r="DB28"/>
      <c r="DC28"/>
      <c r="DD28"/>
      <c r="DE28" t="str">
        <f t="shared" ca="1" si="30"/>
        <v/>
      </c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 s="60">
        <f t="shared" si="31"/>
        <v>5.8466292694169079E-3</v>
      </c>
      <c r="DV28">
        <f t="shared" si="32"/>
        <v>1.1422976601171739E-2</v>
      </c>
      <c r="DW28">
        <f t="shared" si="25"/>
        <v>1.2655997006864195E-3</v>
      </c>
      <c r="DX28" t="str">
        <f t="shared" si="25"/>
        <v/>
      </c>
      <c r="DY28" t="str">
        <f t="shared" si="25"/>
        <v/>
      </c>
      <c r="DZ28" t="str">
        <f t="shared" si="25"/>
        <v/>
      </c>
      <c r="EA28" t="str">
        <f t="shared" si="25"/>
        <v/>
      </c>
      <c r="EB28" t="str">
        <f t="shared" si="25"/>
        <v/>
      </c>
      <c r="EC28" t="str">
        <f t="shared" si="25"/>
        <v/>
      </c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</row>
    <row r="29" spans="1:164" s="32" customFormat="1">
      <c r="A29"/>
      <c r="B29">
        <v>15</v>
      </c>
      <c r="C29">
        <f t="shared" si="0"/>
        <v>11.796875</v>
      </c>
      <c r="D29" s="26">
        <v>2.06046</v>
      </c>
      <c r="E29" s="26"/>
      <c r="F29">
        <f t="shared" si="26"/>
        <v>2.0602694189999999</v>
      </c>
      <c r="G29">
        <f t="shared" ca="1" si="1"/>
        <v>2.0580861043082539</v>
      </c>
      <c r="H29">
        <f t="shared" ca="1" si="2"/>
        <v>2.3437590499933965</v>
      </c>
      <c r="I29">
        <f t="shared" ca="1" si="33"/>
        <v>0.41590552103817113</v>
      </c>
      <c r="J29">
        <f t="shared" ca="1" si="34"/>
        <v>2.3437590499933965</v>
      </c>
      <c r="K29">
        <f t="shared" ca="1" si="35"/>
        <v>0.41590552103817113</v>
      </c>
      <c r="L29">
        <f t="shared" si="6"/>
        <v>6.1642638900127417E-2</v>
      </c>
      <c r="M29">
        <f t="shared" si="7"/>
        <v>0.81570444542629794</v>
      </c>
      <c r="N29" s="12">
        <v>1.90581E-4</v>
      </c>
      <c r="O29"/>
      <c r="P29">
        <v>6.3879373900000003</v>
      </c>
      <c r="Q29"/>
      <c r="R29">
        <v>8.7761200000000006</v>
      </c>
      <c r="S29"/>
      <c r="T29">
        <v>3.86009</v>
      </c>
      <c r="U29"/>
      <c r="V29" s="26">
        <v>4.1699599999999997</v>
      </c>
      <c r="W29"/>
      <c r="X29"/>
      <c r="Y29"/>
      <c r="Z29"/>
      <c r="AA29"/>
      <c r="AB29"/>
      <c r="AC29"/>
      <c r="AD29"/>
      <c r="AE29"/>
      <c r="AF29"/>
      <c r="AG29"/>
      <c r="AH29" s="12">
        <f t="shared" si="8"/>
        <v>1.90581E-4</v>
      </c>
      <c r="AI29" s="12">
        <f t="shared" si="9"/>
        <v>0</v>
      </c>
      <c r="AJ29">
        <f t="shared" si="10"/>
        <v>6.3877468090000002</v>
      </c>
      <c r="AK29">
        <f t="shared" si="11"/>
        <v>8.7759294190000006</v>
      </c>
      <c r="AL29">
        <f t="shared" si="12"/>
        <v>3.859899419</v>
      </c>
      <c r="AM29">
        <f t="shared" si="13"/>
        <v>4.1697694189999996</v>
      </c>
      <c r="AN29">
        <f t="shared" si="14"/>
        <v>-1.90581E-4</v>
      </c>
      <c r="AO29">
        <f t="shared" si="15"/>
        <v>-1.90581E-4</v>
      </c>
      <c r="AP29">
        <f t="shared" si="16"/>
        <v>-1.90581E-4</v>
      </c>
      <c r="AQ29">
        <f t="shared" si="17"/>
        <v>-1.90581E-4</v>
      </c>
      <c r="AR29">
        <f t="shared" si="18"/>
        <v>-1.90581E-4</v>
      </c>
      <c r="AS29">
        <f t="shared" si="19"/>
        <v>2.2106803133211974</v>
      </c>
      <c r="AT29">
        <f t="shared" si="19"/>
        <v>2.3479544730758657</v>
      </c>
      <c r="AU29">
        <f t="shared" si="19"/>
        <v>2.3336987469837207</v>
      </c>
      <c r="AV29" t="str">
        <f t="shared" si="19"/>
        <v/>
      </c>
      <c r="AW29" t="str">
        <f t="shared" si="19"/>
        <v/>
      </c>
      <c r="AX29" t="str">
        <f t="shared" si="19"/>
        <v/>
      </c>
      <c r="AY29" t="str">
        <f t="shared" si="19"/>
        <v/>
      </c>
      <c r="AZ29" t="str">
        <f t="shared" si="19"/>
        <v/>
      </c>
      <c r="BA29" t="str">
        <f t="shared" si="19"/>
        <v/>
      </c>
      <c r="BB29" s="30" t="str">
        <f t="shared" si="27"/>
        <v/>
      </c>
      <c r="BC29">
        <f t="shared" si="20"/>
        <v>0.41353242969035525</v>
      </c>
      <c r="BD29">
        <f t="shared" ca="1" si="20"/>
        <v>0.41254456596817013</v>
      </c>
      <c r="BE29">
        <f t="shared" si="20"/>
        <v>0.42396483370854293</v>
      </c>
      <c r="BF29" t="str">
        <f t="shared" si="20"/>
        <v/>
      </c>
      <c r="BG29" t="str">
        <f t="shared" si="20"/>
        <v/>
      </c>
      <c r="BH29" t="str">
        <f t="shared" si="20"/>
        <v/>
      </c>
      <c r="BI29" t="str">
        <f t="shared" si="20"/>
        <v/>
      </c>
      <c r="BJ29" t="str">
        <f t="shared" si="20"/>
        <v/>
      </c>
      <c r="BK29" t="str">
        <f t="shared" si="20"/>
        <v/>
      </c>
      <c r="BL29" s="30" t="str">
        <f t="shared" si="28"/>
        <v/>
      </c>
      <c r="BM29" t="str">
        <f t="shared" si="21"/>
        <v/>
      </c>
      <c r="BN29">
        <f t="shared" ca="1" si="21"/>
        <v>0.20491382720992155</v>
      </c>
      <c r="BO29">
        <f t="shared" si="21"/>
        <v>8.5454702484288936E-2</v>
      </c>
      <c r="BP29" t="str">
        <f t="shared" si="21"/>
        <v/>
      </c>
      <c r="BQ29" t="str">
        <f t="shared" si="21"/>
        <v/>
      </c>
      <c r="BR29" t="str">
        <f t="shared" si="21"/>
        <v/>
      </c>
      <c r="BS29" t="str">
        <f t="shared" si="21"/>
        <v/>
      </c>
      <c r="BT29" t="str">
        <f t="shared" si="21"/>
        <v/>
      </c>
      <c r="BU29" t="str">
        <f t="shared" si="21"/>
        <v/>
      </c>
      <c r="BV29" s="30" t="str">
        <f t="shared" si="22"/>
        <v/>
      </c>
      <c r="BW29" t="str">
        <f t="shared" si="23"/>
        <v/>
      </c>
      <c r="BX29">
        <f t="shared" ca="1" si="23"/>
        <v>0.48112833719263032</v>
      </c>
      <c r="BY29">
        <f t="shared" si="23"/>
        <v>0.19942553211145173</v>
      </c>
      <c r="BZ29" t="str">
        <f t="shared" si="23"/>
        <v/>
      </c>
      <c r="CA29" t="str">
        <f t="shared" si="23"/>
        <v/>
      </c>
      <c r="CB29" t="str">
        <f t="shared" si="23"/>
        <v/>
      </c>
      <c r="CC29" t="str">
        <f t="shared" si="23"/>
        <v/>
      </c>
      <c r="CD29" t="str">
        <f t="shared" si="23"/>
        <v/>
      </c>
      <c r="CE29" t="str">
        <f t="shared" si="23"/>
        <v/>
      </c>
      <c r="CF29" s="30" t="str">
        <f t="shared" si="23"/>
        <v/>
      </c>
      <c r="CG29" t="str">
        <f t="shared" si="24"/>
        <v/>
      </c>
      <c r="CH29">
        <f t="shared" ca="1" si="24"/>
        <v>8.4536085907193692E-2</v>
      </c>
      <c r="CI29">
        <f t="shared" si="24"/>
        <v>3.6229788728364569E-2</v>
      </c>
      <c r="CJ29" t="str">
        <f t="shared" si="24"/>
        <v/>
      </c>
      <c r="CK29" t="str">
        <f t="shared" si="24"/>
        <v/>
      </c>
      <c r="CL29" t="str">
        <f t="shared" si="24"/>
        <v/>
      </c>
      <c r="CM29" t="str">
        <f t="shared" si="24"/>
        <v/>
      </c>
      <c r="CN29" t="str">
        <f t="shared" si="24"/>
        <v/>
      </c>
      <c r="CO29" t="str">
        <f t="shared" si="24"/>
        <v/>
      </c>
      <c r="CP29" s="30" t="str">
        <f t="shared" si="24"/>
        <v/>
      </c>
      <c r="CQ29"/>
      <c r="CR29"/>
      <c r="CS29"/>
      <c r="CT29"/>
      <c r="CU29"/>
      <c r="CV29" s="31">
        <f t="shared" ca="1" si="29"/>
        <v>29</v>
      </c>
      <c r="CW29" s="31"/>
      <c r="CX29" s="31"/>
      <c r="CY29"/>
      <c r="CZ29"/>
      <c r="DA29"/>
      <c r="DB29"/>
      <c r="DC29"/>
      <c r="DD29"/>
      <c r="DE29" t="str">
        <f t="shared" ca="1" si="30"/>
        <v/>
      </c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 s="60">
        <f t="shared" si="31"/>
        <v>4.5680157982848114E-3</v>
      </c>
      <c r="DV29">
        <f t="shared" si="32"/>
        <v>1.0841275640279346E-2</v>
      </c>
      <c r="DW29">
        <f t="shared" si="25"/>
        <v>1.2333474615632595E-3</v>
      </c>
      <c r="DX29" t="str">
        <f t="shared" si="25"/>
        <v/>
      </c>
      <c r="DY29" t="str">
        <f t="shared" si="25"/>
        <v/>
      </c>
      <c r="DZ29" t="str">
        <f t="shared" si="25"/>
        <v/>
      </c>
      <c r="EA29" t="str">
        <f t="shared" si="25"/>
        <v/>
      </c>
      <c r="EB29" t="str">
        <f t="shared" si="25"/>
        <v/>
      </c>
      <c r="EC29" t="str">
        <f t="shared" si="25"/>
        <v/>
      </c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</row>
    <row r="30" spans="1:164" s="32" customFormat="1">
      <c r="A30"/>
      <c r="B30">
        <v>16</v>
      </c>
      <c r="C30">
        <f t="shared" si="0"/>
        <v>12.265625</v>
      </c>
      <c r="D30" s="26">
        <v>2.0604100000000001</v>
      </c>
      <c r="E30" s="26"/>
      <c r="F30">
        <f t="shared" si="26"/>
        <v>2.0604315798999999</v>
      </c>
      <c r="G30">
        <f t="shared" ca="1" si="1"/>
        <v>2.0580704040932498</v>
      </c>
      <c r="H30">
        <f t="shared" ca="1" si="2"/>
        <v>2.375316372833586</v>
      </c>
      <c r="I30">
        <f t="shared" ca="1" si="33"/>
        <v>0.41593247938891781</v>
      </c>
      <c r="J30">
        <f t="shared" ca="1" si="34"/>
        <v>2.375316372833586</v>
      </c>
      <c r="K30">
        <f t="shared" ca="1" si="35"/>
        <v>0.41593247938891781</v>
      </c>
      <c r="L30">
        <f t="shared" si="6"/>
        <v>6.1726545390591789E-2</v>
      </c>
      <c r="M30">
        <f t="shared" si="7"/>
        <v>0.81565075730764225</v>
      </c>
      <c r="N30" s="12">
        <v>-2.15799E-5</v>
      </c>
      <c r="O30"/>
      <c r="P30">
        <v>6.3826300040000001</v>
      </c>
      <c r="Q30"/>
      <c r="R30">
        <v>8.7623999999999995</v>
      </c>
      <c r="S30"/>
      <c r="T30">
        <v>3.8521899999999998</v>
      </c>
      <c r="U30"/>
      <c r="V30" s="26">
        <v>4.1697600000000001</v>
      </c>
      <c r="W30"/>
      <c r="X30"/>
      <c r="Y30"/>
      <c r="Z30"/>
      <c r="AA30"/>
      <c r="AB30"/>
      <c r="AC30"/>
      <c r="AD30"/>
      <c r="AE30"/>
      <c r="AF30"/>
      <c r="AG30"/>
      <c r="AH30" s="12">
        <f t="shared" si="8"/>
        <v>-2.15799E-5</v>
      </c>
      <c r="AI30" s="12">
        <f t="shared" si="9"/>
        <v>0</v>
      </c>
      <c r="AJ30">
        <f t="shared" si="10"/>
        <v>6.3826515839000004</v>
      </c>
      <c r="AK30">
        <f t="shared" si="11"/>
        <v>8.7624215798999998</v>
      </c>
      <c r="AL30">
        <f t="shared" si="12"/>
        <v>3.8522115798999996</v>
      </c>
      <c r="AM30">
        <f t="shared" si="13"/>
        <v>4.1697815799000004</v>
      </c>
      <c r="AN30">
        <f t="shared" si="14"/>
        <v>2.15799E-5</v>
      </c>
      <c r="AO30">
        <f t="shared" si="15"/>
        <v>2.15799E-5</v>
      </c>
      <c r="AP30">
        <f t="shared" si="16"/>
        <v>2.15799E-5</v>
      </c>
      <c r="AQ30">
        <f t="shared" si="17"/>
        <v>2.15799E-5</v>
      </c>
      <c r="AR30">
        <f t="shared" si="18"/>
        <v>2.15799E-5</v>
      </c>
      <c r="AS30">
        <f t="shared" si="19"/>
        <v>2.359812686180919</v>
      </c>
      <c r="AT30">
        <f t="shared" si="19"/>
        <v>2.3765427056222017</v>
      </c>
      <c r="AU30">
        <f t="shared" si="19"/>
        <v>2.3724178870043371</v>
      </c>
      <c r="AV30" t="str">
        <f t="shared" si="19"/>
        <v/>
      </c>
      <c r="AW30" t="str">
        <f t="shared" si="19"/>
        <v/>
      </c>
      <c r="AX30" t="str">
        <f t="shared" si="19"/>
        <v/>
      </c>
      <c r="AY30" t="str">
        <f t="shared" si="19"/>
        <v/>
      </c>
      <c r="AZ30" t="str">
        <f t="shared" si="19"/>
        <v/>
      </c>
      <c r="BA30" t="str">
        <f t="shared" si="19"/>
        <v/>
      </c>
      <c r="BB30" s="30" t="str">
        <f t="shared" si="27"/>
        <v/>
      </c>
      <c r="BC30">
        <f t="shared" si="20"/>
        <v>0.42585330101945773</v>
      </c>
      <c r="BD30">
        <f t="shared" ca="1" si="20"/>
        <v>0.41254361065114181</v>
      </c>
      <c r="BE30">
        <f t="shared" si="20"/>
        <v>0.42394220407769484</v>
      </c>
      <c r="BF30" t="str">
        <f t="shared" si="20"/>
        <v/>
      </c>
      <c r="BG30" t="str">
        <f t="shared" si="20"/>
        <v/>
      </c>
      <c r="BH30" t="str">
        <f t="shared" si="20"/>
        <v/>
      </c>
      <c r="BI30" t="str">
        <f t="shared" si="20"/>
        <v/>
      </c>
      <c r="BJ30" t="str">
        <f t="shared" si="20"/>
        <v/>
      </c>
      <c r="BK30" t="str">
        <f t="shared" si="20"/>
        <v/>
      </c>
      <c r="BL30" s="30" t="str">
        <f t="shared" si="28"/>
        <v/>
      </c>
      <c r="BM30" t="str">
        <f t="shared" si="21"/>
        <v/>
      </c>
      <c r="BN30">
        <f t="shared" ca="1" si="21"/>
        <v>0.20582917644049448</v>
      </c>
      <c r="BO30">
        <f t="shared" si="21"/>
        <v>8.7085148174786076E-2</v>
      </c>
      <c r="BP30" t="str">
        <f t="shared" si="21"/>
        <v/>
      </c>
      <c r="BQ30" t="str">
        <f t="shared" si="21"/>
        <v/>
      </c>
      <c r="BR30" t="str">
        <f t="shared" si="21"/>
        <v/>
      </c>
      <c r="BS30" t="str">
        <f t="shared" si="21"/>
        <v/>
      </c>
      <c r="BT30" t="str">
        <f t="shared" si="21"/>
        <v/>
      </c>
      <c r="BU30" t="str">
        <f t="shared" si="21"/>
        <v/>
      </c>
      <c r="BV30" s="30" t="str">
        <f t="shared" si="22"/>
        <v/>
      </c>
      <c r="BW30" t="str">
        <f t="shared" si="23"/>
        <v/>
      </c>
      <c r="BX30">
        <f t="shared" ca="1" si="23"/>
        <v>0.48916182787388229</v>
      </c>
      <c r="BY30">
        <f t="shared" si="23"/>
        <v>0.20660236322228559</v>
      </c>
      <c r="BZ30" t="str">
        <f t="shared" si="23"/>
        <v/>
      </c>
      <c r="CA30" t="str">
        <f t="shared" si="23"/>
        <v/>
      </c>
      <c r="CB30" t="str">
        <f t="shared" si="23"/>
        <v/>
      </c>
      <c r="CC30" t="str">
        <f t="shared" si="23"/>
        <v/>
      </c>
      <c r="CD30" t="str">
        <f t="shared" si="23"/>
        <v/>
      </c>
      <c r="CE30" t="str">
        <f t="shared" si="23"/>
        <v/>
      </c>
      <c r="CF30" s="30" t="str">
        <f t="shared" si="23"/>
        <v/>
      </c>
      <c r="CG30" t="str">
        <f t="shared" si="24"/>
        <v/>
      </c>
      <c r="CH30">
        <f t="shared" ca="1" si="24"/>
        <v>8.491351162611252E-2</v>
      </c>
      <c r="CI30">
        <f t="shared" si="24"/>
        <v>3.691906965965145E-2</v>
      </c>
      <c r="CJ30" t="str">
        <f t="shared" si="24"/>
        <v/>
      </c>
      <c r="CK30" t="str">
        <f t="shared" si="24"/>
        <v/>
      </c>
      <c r="CL30" t="str">
        <f t="shared" si="24"/>
        <v/>
      </c>
      <c r="CM30" t="str">
        <f t="shared" si="24"/>
        <v/>
      </c>
      <c r="CN30" t="str">
        <f t="shared" si="24"/>
        <v/>
      </c>
      <c r="CO30" t="str">
        <f t="shared" si="24"/>
        <v/>
      </c>
      <c r="CP30" s="30" t="str">
        <f t="shared" si="24"/>
        <v/>
      </c>
      <c r="CQ30"/>
      <c r="CR30"/>
      <c r="CS30"/>
      <c r="CT30"/>
      <c r="CU30"/>
      <c r="CV30" s="31">
        <f t="shared" ca="1" si="29"/>
        <v>30</v>
      </c>
      <c r="CW30" s="31"/>
      <c r="CX30" s="31"/>
      <c r="CY30"/>
      <c r="CZ30"/>
      <c r="DA30"/>
      <c r="DB30"/>
      <c r="DC30"/>
      <c r="DD30"/>
      <c r="DE30" t="str">
        <f t="shared" ca="1" si="30"/>
        <v/>
      </c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 s="60">
        <f t="shared" si="31"/>
        <v>5.0217202550592675E-3</v>
      </c>
      <c r="DV30">
        <f t="shared" si="32"/>
        <v>1.0514010314485822E-2</v>
      </c>
      <c r="DW30">
        <f t="shared" si="25"/>
        <v>1.190814821046701E-3</v>
      </c>
      <c r="DX30" t="str">
        <f t="shared" si="25"/>
        <v/>
      </c>
      <c r="DY30" t="str">
        <f t="shared" si="25"/>
        <v/>
      </c>
      <c r="DZ30" t="str">
        <f t="shared" si="25"/>
        <v/>
      </c>
      <c r="EA30" t="str">
        <f t="shared" si="25"/>
        <v/>
      </c>
      <c r="EB30" t="str">
        <f t="shared" si="25"/>
        <v/>
      </c>
      <c r="EC30" t="str">
        <f t="shared" si="25"/>
        <v/>
      </c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</row>
    <row r="31" spans="1:164" s="32" customFormat="1">
      <c r="A31"/>
      <c r="B31">
        <v>17</v>
      </c>
      <c r="C31">
        <f t="shared" si="0"/>
        <v>12.734375</v>
      </c>
      <c r="D31" s="26">
        <v>2.0598700000000001</v>
      </c>
      <c r="E31" s="26"/>
      <c r="F31">
        <f t="shared" si="26"/>
        <v>2.0598914056000002</v>
      </c>
      <c r="G31">
        <f t="shared" ca="1" si="1"/>
        <v>2.0580464621473897</v>
      </c>
      <c r="H31">
        <f ca="1">IF(B31&lt;$C$7,"",IF(B31&gt;$C$8,"",IF(SUM(BW31:CE31)&gt;0,(1/(SUM(BM31:BV31)))*SUM(BW31:CF31),"")))</f>
        <v>2.4201614017880169</v>
      </c>
      <c r="I31">
        <f t="shared" ca="1" si="33"/>
        <v>0.41596285780450337</v>
      </c>
      <c r="J31">
        <f ca="1">IF(B31&lt;$C$7,"",IF(B31&gt;$C$8,"",IF(SUM(BW31:CE31)&gt;0,(1/(SUM(BM31:BU31)))*SUM(BW31:CE31),"")))</f>
        <v>2.4201614017880169</v>
      </c>
      <c r="K31">
        <f t="shared" ca="1" si="35"/>
        <v>0.41596285780450337</v>
      </c>
      <c r="L31">
        <f t="shared" si="6"/>
        <v>5.9701278509002129E-2</v>
      </c>
      <c r="M31">
        <f t="shared" si="7"/>
        <v>0.8169689965055692</v>
      </c>
      <c r="N31" s="12">
        <v>-2.1405600000000001E-5</v>
      </c>
      <c r="O31"/>
      <c r="P31">
        <v>6.385008784</v>
      </c>
      <c r="Q31"/>
      <c r="R31">
        <v>8.7412799999999997</v>
      </c>
      <c r="S31"/>
      <c r="T31">
        <v>3.84246</v>
      </c>
      <c r="U31"/>
      <c r="V31" s="26">
        <v>4.1680999999999999</v>
      </c>
      <c r="W31"/>
      <c r="X31"/>
      <c r="Y31"/>
      <c r="Z31"/>
      <c r="AA31"/>
      <c r="AB31"/>
      <c r="AC31"/>
      <c r="AD31"/>
      <c r="AE31"/>
      <c r="AF31"/>
      <c r="AG31"/>
      <c r="AH31" s="12">
        <f t="shared" si="8"/>
        <v>-2.1405600000000001E-5</v>
      </c>
      <c r="AI31" s="12">
        <f t="shared" si="9"/>
        <v>0</v>
      </c>
      <c r="AJ31">
        <f t="shared" si="10"/>
        <v>6.3850301896000001</v>
      </c>
      <c r="AK31">
        <f t="shared" si="11"/>
        <v>8.7413014055999998</v>
      </c>
      <c r="AL31">
        <f t="shared" si="12"/>
        <v>3.8424814056000001</v>
      </c>
      <c r="AM31">
        <f t="shared" si="13"/>
        <v>4.1681214056</v>
      </c>
      <c r="AN31">
        <f t="shared" si="14"/>
        <v>2.1405600000000001E-5</v>
      </c>
      <c r="AO31">
        <f t="shared" si="15"/>
        <v>2.1405600000000001E-5</v>
      </c>
      <c r="AP31">
        <f t="shared" si="16"/>
        <v>2.1405600000000001E-5</v>
      </c>
      <c r="AQ31">
        <f t="shared" si="17"/>
        <v>2.1405600000000001E-5</v>
      </c>
      <c r="AR31">
        <f t="shared" si="18"/>
        <v>2.1405600000000001E-5</v>
      </c>
      <c r="AS31">
        <f t="shared" si="19"/>
        <v>2.286140821215624</v>
      </c>
      <c r="AT31">
        <f t="shared" si="19"/>
        <v>2.4203260637090822</v>
      </c>
      <c r="AU31">
        <f t="shared" si="19"/>
        <v>2.4197782033025406</v>
      </c>
      <c r="AV31" t="str">
        <f t="shared" si="19"/>
        <v/>
      </c>
      <c r="AW31" t="str">
        <f t="shared" si="19"/>
        <v/>
      </c>
      <c r="AX31" t="str">
        <f t="shared" si="19"/>
        <v/>
      </c>
      <c r="AY31" t="str">
        <f t="shared" si="19"/>
        <v/>
      </c>
      <c r="AZ31" t="str">
        <f t="shared" si="19"/>
        <v/>
      </c>
      <c r="BA31" t="str">
        <f t="shared" si="19"/>
        <v/>
      </c>
      <c r="BB31" s="30" t="str">
        <f t="shared" si="27"/>
        <v/>
      </c>
      <c r="BC31">
        <f t="shared" si="20"/>
        <v>0.41876945036100582</v>
      </c>
      <c r="BD31">
        <f t="shared" ca="1" si="20"/>
        <v>0.41254304826016747</v>
      </c>
      <c r="BE31">
        <f t="shared" si="20"/>
        <v>0.42392138172746935</v>
      </c>
      <c r="BF31" t="str">
        <f t="shared" si="20"/>
        <v/>
      </c>
      <c r="BG31" t="str">
        <f t="shared" si="20"/>
        <v/>
      </c>
      <c r="BH31" t="str">
        <f t="shared" si="20"/>
        <v/>
      </c>
      <c r="BI31" t="str">
        <f t="shared" si="20"/>
        <v/>
      </c>
      <c r="BJ31" t="str">
        <f t="shared" si="20"/>
        <v/>
      </c>
      <c r="BK31" t="str">
        <f t="shared" si="20"/>
        <v/>
      </c>
      <c r="BL31" s="30" t="str">
        <f t="shared" si="28"/>
        <v/>
      </c>
      <c r="BM31" t="str">
        <f t="shared" si="21"/>
        <v/>
      </c>
      <c r="BN31">
        <f t="shared" ca="1" si="21"/>
        <v>0.2063744202576282</v>
      </c>
      <c r="BO31">
        <f t="shared" si="21"/>
        <v>8.8679913377804592E-2</v>
      </c>
      <c r="BP31" t="str">
        <f t="shared" si="21"/>
        <v/>
      </c>
      <c r="BQ31" t="str">
        <f t="shared" si="21"/>
        <v/>
      </c>
      <c r="BR31" t="str">
        <f t="shared" si="21"/>
        <v/>
      </c>
      <c r="BS31" t="str">
        <f t="shared" si="21"/>
        <v/>
      </c>
      <c r="BT31" t="str">
        <f t="shared" si="21"/>
        <v/>
      </c>
      <c r="BU31" t="str">
        <f t="shared" si="21"/>
        <v/>
      </c>
      <c r="BV31" s="30" t="str">
        <f t="shared" si="22"/>
        <v/>
      </c>
      <c r="BW31" t="str">
        <f t="shared" si="23"/>
        <v/>
      </c>
      <c r="BX31">
        <f t="shared" ca="1" si="23"/>
        <v>0.49949338823238915</v>
      </c>
      <c r="BY31">
        <f t="shared" si="23"/>
        <v>0.21458572146236893</v>
      </c>
      <c r="BZ31" t="str">
        <f t="shared" si="23"/>
        <v/>
      </c>
      <c r="CA31" t="str">
        <f t="shared" si="23"/>
        <v/>
      </c>
      <c r="CB31" t="str">
        <f t="shared" si="23"/>
        <v/>
      </c>
      <c r="CC31" t="str">
        <f t="shared" si="23"/>
        <v/>
      </c>
      <c r="CD31" t="str">
        <f t="shared" si="23"/>
        <v/>
      </c>
      <c r="CE31" t="str">
        <f t="shared" si="23"/>
        <v/>
      </c>
      <c r="CF31" s="30" t="str">
        <f t="shared" si="23"/>
        <v/>
      </c>
      <c r="CG31" t="str">
        <f t="shared" si="24"/>
        <v/>
      </c>
      <c r="CH31">
        <f t="shared" ca="1" si="24"/>
        <v>8.5138332416006796E-2</v>
      </c>
      <c r="CI31">
        <f t="shared" si="24"/>
        <v>3.7593311410591218E-2</v>
      </c>
      <c r="CJ31" t="str">
        <f t="shared" si="24"/>
        <v/>
      </c>
      <c r="CK31" t="str">
        <f t="shared" si="24"/>
        <v/>
      </c>
      <c r="CL31" t="str">
        <f t="shared" si="24"/>
        <v/>
      </c>
      <c r="CM31" t="str">
        <f t="shared" si="24"/>
        <v/>
      </c>
      <c r="CN31" t="str">
        <f t="shared" si="24"/>
        <v/>
      </c>
      <c r="CO31" t="str">
        <f t="shared" si="24"/>
        <v/>
      </c>
      <c r="CP31" s="30" t="str">
        <f t="shared" si="24"/>
        <v/>
      </c>
      <c r="CQ31"/>
      <c r="CR31"/>
      <c r="CS31"/>
      <c r="CT31"/>
      <c r="CU31"/>
      <c r="CV31" s="31">
        <f t="shared" ca="1" si="29"/>
        <v>31</v>
      </c>
      <c r="CW31" s="31"/>
      <c r="CX31" s="31"/>
      <c r="CY31"/>
      <c r="CZ31"/>
      <c r="DA31"/>
      <c r="DB31"/>
      <c r="DC31"/>
      <c r="DD31"/>
      <c r="DE31" t="str">
        <f t="shared" ca="1" si="30"/>
        <v/>
      </c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 s="60">
        <f t="shared" si="31"/>
        <v>3.561980663832807E-3</v>
      </c>
      <c r="DV31">
        <f t="shared" si="32"/>
        <v>1.0002314796650914E-2</v>
      </c>
      <c r="DW31">
        <f t="shared" si="32"/>
        <v>1.1369830485184081E-3</v>
      </c>
      <c r="DX31" t="str">
        <f t="shared" si="32"/>
        <v/>
      </c>
      <c r="DY31" t="str">
        <f t="shared" si="32"/>
        <v/>
      </c>
      <c r="DZ31" t="str">
        <f t="shared" si="32"/>
        <v/>
      </c>
      <c r="EA31" t="str">
        <f t="shared" si="32"/>
        <v/>
      </c>
      <c r="EB31" t="str">
        <f t="shared" si="32"/>
        <v/>
      </c>
      <c r="EC31" t="str">
        <f t="shared" si="32"/>
        <v/>
      </c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</row>
    <row r="32" spans="1:164" s="32" customFormat="1">
      <c r="A32"/>
      <c r="B32">
        <v>18</v>
      </c>
      <c r="C32">
        <f t="shared" si="0"/>
        <v>13.203125</v>
      </c>
      <c r="D32" s="26">
        <v>2.0598700000000001</v>
      </c>
      <c r="E32" s="26"/>
      <c r="F32">
        <f t="shared" si="26"/>
        <v>2.060510319</v>
      </c>
      <c r="G32">
        <f t="shared" ca="1" si="1"/>
        <v>2.0580199911635781</v>
      </c>
      <c r="H32">
        <f t="shared" ca="1" si="2"/>
        <v>2.4642356130264051</v>
      </c>
      <c r="I32">
        <f t="shared" ca="1" si="33"/>
        <v>0.41599038720845061</v>
      </c>
      <c r="J32">
        <f t="shared" ca="1" si="34"/>
        <v>2.4642356130264051</v>
      </c>
      <c r="K32">
        <f t="shared" ca="1" si="35"/>
        <v>0.41599038720845061</v>
      </c>
      <c r="L32">
        <f t="shared" si="6"/>
        <v>5.9779436293146943E-2</v>
      </c>
      <c r="M32">
        <f t="shared" si="7"/>
        <v>0.81691724096715546</v>
      </c>
      <c r="N32" s="12">
        <v>-6.4031899999999998E-4</v>
      </c>
      <c r="O32"/>
      <c r="P32">
        <v>6.3805020409999997</v>
      </c>
      <c r="Q32"/>
      <c r="R32">
        <v>8.7181200000000008</v>
      </c>
      <c r="S32"/>
      <c r="T32">
        <v>3.8344200000000002</v>
      </c>
      <c r="U32"/>
      <c r="V32" s="26">
        <v>4.1689800000000004</v>
      </c>
      <c r="W32"/>
      <c r="X32"/>
      <c r="Y32"/>
      <c r="Z32"/>
      <c r="AA32"/>
      <c r="AB32"/>
      <c r="AC32"/>
      <c r="AD32"/>
      <c r="AE32"/>
      <c r="AF32"/>
      <c r="AG32"/>
      <c r="AH32" s="12">
        <f t="shared" si="8"/>
        <v>-6.4031899999999998E-4</v>
      </c>
      <c r="AI32" s="12">
        <f t="shared" si="9"/>
        <v>0</v>
      </c>
      <c r="AJ32">
        <f t="shared" si="10"/>
        <v>6.3811423600000001</v>
      </c>
      <c r="AK32">
        <f t="shared" si="11"/>
        <v>8.7187603190000011</v>
      </c>
      <c r="AL32">
        <f t="shared" si="12"/>
        <v>3.8350603190000001</v>
      </c>
      <c r="AM32">
        <f t="shared" si="13"/>
        <v>4.1696203190000007</v>
      </c>
      <c r="AN32">
        <f t="shared" si="14"/>
        <v>6.4031899999999998E-4</v>
      </c>
      <c r="AO32">
        <f t="shared" si="15"/>
        <v>6.4031899999999998E-4</v>
      </c>
      <c r="AP32">
        <f t="shared" si="16"/>
        <v>6.4031899999999998E-4</v>
      </c>
      <c r="AQ32">
        <f t="shared" si="17"/>
        <v>6.4031899999999998E-4</v>
      </c>
      <c r="AR32">
        <f t="shared" si="18"/>
        <v>6.4031899999999998E-4</v>
      </c>
      <c r="AS32">
        <f t="shared" si="19"/>
        <v>2.4133652558170113</v>
      </c>
      <c r="AT32">
        <f t="shared" si="19"/>
        <v>2.4678356982897967</v>
      </c>
      <c r="AU32">
        <f t="shared" si="19"/>
        <v>2.4559629503188485</v>
      </c>
      <c r="AV32" t="str">
        <f t="shared" si="19"/>
        <v/>
      </c>
      <c r="AW32" t="str">
        <f t="shared" si="19"/>
        <v/>
      </c>
      <c r="AX32" t="str">
        <f t="shared" si="19"/>
        <v/>
      </c>
      <c r="AY32" t="str">
        <f t="shared" si="19"/>
        <v/>
      </c>
      <c r="AZ32" t="str">
        <f t="shared" si="19"/>
        <v/>
      </c>
      <c r="BA32" t="str">
        <f t="shared" si="19"/>
        <v/>
      </c>
      <c r="BB32" s="30" t="str">
        <f t="shared" si="27"/>
        <v/>
      </c>
      <c r="BC32">
        <f t="shared" si="20"/>
        <v>0.43237745034756603</v>
      </c>
      <c r="BD32">
        <f t="shared" ca="1" si="20"/>
        <v>0.4125436780733881</v>
      </c>
      <c r="BE32">
        <f t="shared" si="20"/>
        <v>0.42391060576976519</v>
      </c>
      <c r="BF32" t="str">
        <f t="shared" si="20"/>
        <v/>
      </c>
      <c r="BG32" t="str">
        <f t="shared" si="20"/>
        <v/>
      </c>
      <c r="BH32" t="str">
        <f t="shared" si="20"/>
        <v/>
      </c>
      <c r="BI32" t="str">
        <f t="shared" si="20"/>
        <v/>
      </c>
      <c r="BJ32" t="str">
        <f t="shared" si="20"/>
        <v/>
      </c>
      <c r="BK32" t="str">
        <f t="shared" si="20"/>
        <v/>
      </c>
      <c r="BL32" s="30" t="str">
        <f t="shared" si="28"/>
        <v/>
      </c>
      <c r="BM32" t="str">
        <f t="shared" si="21"/>
        <v/>
      </c>
      <c r="BN32">
        <f t="shared" ca="1" si="21"/>
        <v>0.20576412990183751</v>
      </c>
      <c r="BO32">
        <f t="shared" si="21"/>
        <v>8.9544133247146079E-2</v>
      </c>
      <c r="BP32" t="str">
        <f t="shared" si="21"/>
        <v/>
      </c>
      <c r="BQ32" t="str">
        <f t="shared" si="21"/>
        <v/>
      </c>
      <c r="BR32" t="str">
        <f t="shared" si="21"/>
        <v/>
      </c>
      <c r="BS32" t="str">
        <f t="shared" si="21"/>
        <v/>
      </c>
      <c r="BT32" t="str">
        <f t="shared" si="21"/>
        <v/>
      </c>
      <c r="BU32" t="str">
        <f t="shared" si="21"/>
        <v/>
      </c>
      <c r="BV32" s="30" t="str">
        <f t="shared" si="22"/>
        <v/>
      </c>
      <c r="BW32" t="str">
        <f t="shared" si="23"/>
        <v/>
      </c>
      <c r="BX32">
        <f t="shared" ca="1" si="23"/>
        <v>0.50779206519929365</v>
      </c>
      <c r="BY32">
        <f t="shared" si="23"/>
        <v>0.21991707367340496</v>
      </c>
      <c r="BZ32" t="str">
        <f t="shared" si="23"/>
        <v/>
      </c>
      <c r="CA32" t="str">
        <f t="shared" si="23"/>
        <v/>
      </c>
      <c r="CB32" t="str">
        <f t="shared" si="23"/>
        <v/>
      </c>
      <c r="CC32" t="str">
        <f t="shared" si="23"/>
        <v/>
      </c>
      <c r="CD32" t="str">
        <f t="shared" si="23"/>
        <v/>
      </c>
      <c r="CE32" t="str">
        <f t="shared" si="23"/>
        <v/>
      </c>
      <c r="CF32" s="30" t="str">
        <f t="shared" si="23"/>
        <v/>
      </c>
      <c r="CG32" t="str">
        <f t="shared" si="24"/>
        <v/>
      </c>
      <c r="CH32">
        <f t="shared" ca="1" si="24"/>
        <v>8.4886690965274458E-2</v>
      </c>
      <c r="CI32">
        <f t="shared" si="24"/>
        <v>3.7958707767926265E-2</v>
      </c>
      <c r="CJ32" t="str">
        <f t="shared" si="24"/>
        <v/>
      </c>
      <c r="CK32" t="str">
        <f t="shared" si="24"/>
        <v/>
      </c>
      <c r="CL32" t="str">
        <f t="shared" si="24"/>
        <v/>
      </c>
      <c r="CM32" t="str">
        <f t="shared" si="24"/>
        <v/>
      </c>
      <c r="CN32" t="str">
        <f t="shared" si="24"/>
        <v/>
      </c>
      <c r="CO32" t="str">
        <f t="shared" si="24"/>
        <v/>
      </c>
      <c r="CP32" s="30" t="str">
        <f t="shared" si="24"/>
        <v/>
      </c>
      <c r="CQ32"/>
      <c r="CR32"/>
      <c r="CS32"/>
      <c r="CT32"/>
      <c r="CU32"/>
      <c r="CV32" s="31">
        <f t="shared" ca="1" si="29"/>
        <v>32</v>
      </c>
      <c r="CW32" s="31"/>
      <c r="CX32" s="31"/>
      <c r="CY32"/>
      <c r="CZ32"/>
      <c r="DA32"/>
      <c r="DB32"/>
      <c r="DC32"/>
      <c r="DD32"/>
      <c r="DE32" t="str">
        <f t="shared" ca="1" si="30"/>
        <v/>
      </c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 s="60">
        <f t="shared" si="31"/>
        <v>4.2273163992633039E-3</v>
      </c>
      <c r="DV32">
        <f t="shared" si="32"/>
        <v>9.4561936891017304E-3</v>
      </c>
      <c r="DW32">
        <f t="shared" si="32"/>
        <v>1.0959262047819112E-3</v>
      </c>
      <c r="DX32" t="str">
        <f t="shared" si="32"/>
        <v/>
      </c>
      <c r="DY32" t="str">
        <f t="shared" si="32"/>
        <v/>
      </c>
      <c r="DZ32" t="str">
        <f t="shared" si="32"/>
        <v/>
      </c>
      <c r="EA32" t="str">
        <f t="shared" si="32"/>
        <v/>
      </c>
      <c r="EB32" t="str">
        <f t="shared" si="32"/>
        <v/>
      </c>
      <c r="EC32" t="str">
        <f t="shared" si="32"/>
        <v/>
      </c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</row>
    <row r="33" spans="1:164" s="32" customFormat="1">
      <c r="A33"/>
      <c r="B33">
        <v>19</v>
      </c>
      <c r="C33">
        <f t="shared" si="0"/>
        <v>13.671875</v>
      </c>
      <c r="D33" s="26">
        <v>2.0588500000000001</v>
      </c>
      <c r="E33" s="26"/>
      <c r="F33">
        <f t="shared" si="26"/>
        <v>2.0588444137600002</v>
      </c>
      <c r="G33">
        <f t="shared" ca="1" si="1"/>
        <v>2.0579886390443076</v>
      </c>
      <c r="H33">
        <f t="shared" ca="1" si="2"/>
        <v>2.5118615434693519</v>
      </c>
      <c r="I33">
        <f t="shared" ca="1" si="33"/>
        <v>0.41602833025787711</v>
      </c>
      <c r="J33">
        <f t="shared" ca="1" si="34"/>
        <v>2.5118615434693519</v>
      </c>
      <c r="K33">
        <f t="shared" ca="1" si="35"/>
        <v>0.41602833025787711</v>
      </c>
      <c r="L33">
        <f t="shared" si="6"/>
        <v>5.8137781349810597E-2</v>
      </c>
      <c r="M33">
        <f t="shared" si="7"/>
        <v>0.81801981736389484</v>
      </c>
      <c r="N33" s="12">
        <v>5.5862400000000002E-6</v>
      </c>
      <c r="O33"/>
      <c r="P33">
        <v>6.3788201930000001</v>
      </c>
      <c r="Q33"/>
      <c r="R33">
        <v>8.6980799999999991</v>
      </c>
      <c r="S33"/>
      <c r="T33">
        <v>3.8229899999999999</v>
      </c>
      <c r="U33"/>
      <c r="V33" s="26">
        <v>4.1661000000000001</v>
      </c>
      <c r="W33"/>
      <c r="X33"/>
      <c r="Y33"/>
      <c r="Z33"/>
      <c r="AA33"/>
      <c r="AB33"/>
      <c r="AC33"/>
      <c r="AD33"/>
      <c r="AE33"/>
      <c r="AF33"/>
      <c r="AG33"/>
      <c r="AH33" s="12">
        <f t="shared" si="8"/>
        <v>5.5862400000000002E-6</v>
      </c>
      <c r="AI33" s="12">
        <f t="shared" si="9"/>
        <v>0</v>
      </c>
      <c r="AJ33">
        <f t="shared" si="10"/>
        <v>6.3788146067599998</v>
      </c>
      <c r="AK33">
        <f t="shared" si="11"/>
        <v>8.6980744137599988</v>
      </c>
      <c r="AL33">
        <f t="shared" si="12"/>
        <v>3.82298441376</v>
      </c>
      <c r="AM33">
        <f t="shared" si="13"/>
        <v>4.1660944137599998</v>
      </c>
      <c r="AN33">
        <f t="shared" si="14"/>
        <v>-5.5862400000000002E-6</v>
      </c>
      <c r="AO33">
        <f t="shared" si="15"/>
        <v>-5.5862400000000002E-6</v>
      </c>
      <c r="AP33">
        <f t="shared" si="16"/>
        <v>-5.5862400000000002E-6</v>
      </c>
      <c r="AQ33">
        <f t="shared" si="17"/>
        <v>-5.5862400000000002E-6</v>
      </c>
      <c r="AR33">
        <f t="shared" si="18"/>
        <v>-5.5862400000000002E-6</v>
      </c>
      <c r="AS33">
        <f t="shared" si="19"/>
        <v>2.5072801784677767</v>
      </c>
      <c r="AT33">
        <f t="shared" si="19"/>
        <v>2.5110672874335171</v>
      </c>
      <c r="AU33">
        <f t="shared" si="19"/>
        <v>2.51365695621663</v>
      </c>
      <c r="AV33">
        <f t="shared" si="19"/>
        <v>2.6032409768670108</v>
      </c>
      <c r="AW33" t="str">
        <f t="shared" si="19"/>
        <v/>
      </c>
      <c r="AX33" t="str">
        <f t="shared" si="19"/>
        <v/>
      </c>
      <c r="AY33" t="str">
        <f t="shared" si="19"/>
        <v/>
      </c>
      <c r="AZ33" t="str">
        <f t="shared" si="19"/>
        <v/>
      </c>
      <c r="BA33" t="str">
        <f t="shared" si="19"/>
        <v/>
      </c>
      <c r="BB33" s="30" t="str">
        <f t="shared" si="27"/>
        <v/>
      </c>
      <c r="BC33">
        <f t="shared" si="20"/>
        <v>0.44791854245891599</v>
      </c>
      <c r="BD33">
        <f t="shared" ca="1" si="20"/>
        <v>0.41254540506880621</v>
      </c>
      <c r="BE33">
        <f t="shared" si="20"/>
        <v>0.4239014693970698</v>
      </c>
      <c r="BF33">
        <f t="shared" si="20"/>
        <v>0.6116468658207721</v>
      </c>
      <c r="BG33" t="str">
        <f t="shared" si="20"/>
        <v/>
      </c>
      <c r="BH33" t="str">
        <f t="shared" si="20"/>
        <v/>
      </c>
      <c r="BI33" t="str">
        <f t="shared" si="20"/>
        <v/>
      </c>
      <c r="BJ33" t="str">
        <f t="shared" si="20"/>
        <v/>
      </c>
      <c r="BK33" t="str">
        <f t="shared" si="20"/>
        <v/>
      </c>
      <c r="BL33" s="30" t="str">
        <f t="shared" si="28"/>
        <v/>
      </c>
      <c r="BM33" t="str">
        <f t="shared" si="21"/>
        <v/>
      </c>
      <c r="BN33">
        <f t="shared" ca="1" si="21"/>
        <v>0.20412085529146878</v>
      </c>
      <c r="BO33">
        <f t="shared" si="21"/>
        <v>9.0299136842419109E-2</v>
      </c>
      <c r="BP33" t="str">
        <f t="shared" si="21"/>
        <v/>
      </c>
      <c r="BQ33" t="str">
        <f t="shared" si="21"/>
        <v/>
      </c>
      <c r="BR33" t="str">
        <f t="shared" si="21"/>
        <v/>
      </c>
      <c r="BS33" t="str">
        <f t="shared" si="21"/>
        <v/>
      </c>
      <c r="BT33" t="str">
        <f t="shared" si="21"/>
        <v/>
      </c>
      <c r="BU33" t="str">
        <f t="shared" si="21"/>
        <v/>
      </c>
      <c r="BV33" s="30" t="str">
        <f t="shared" si="22"/>
        <v/>
      </c>
      <c r="BW33" t="str">
        <f t="shared" si="23"/>
        <v/>
      </c>
      <c r="BX33">
        <f t="shared" ca="1" si="23"/>
        <v>0.51256120240535796</v>
      </c>
      <c r="BY33">
        <f t="shared" si="23"/>
        <v>0.22698105346430417</v>
      </c>
      <c r="BZ33" t="str">
        <f t="shared" si="23"/>
        <v/>
      </c>
      <c r="CA33" t="str">
        <f t="shared" si="23"/>
        <v/>
      </c>
      <c r="CB33" t="str">
        <f t="shared" si="23"/>
        <v/>
      </c>
      <c r="CC33" t="str">
        <f t="shared" si="23"/>
        <v/>
      </c>
      <c r="CD33" t="str">
        <f t="shared" si="23"/>
        <v/>
      </c>
      <c r="CE33" t="str">
        <f t="shared" si="23"/>
        <v/>
      </c>
      <c r="CF33" s="30" t="str">
        <f t="shared" si="23"/>
        <v/>
      </c>
      <c r="CG33" t="str">
        <f t="shared" si="24"/>
        <v/>
      </c>
      <c r="CH33">
        <f t="shared" ca="1" si="24"/>
        <v>8.4209120929210166E-2</v>
      </c>
      <c r="CI33">
        <f t="shared" si="24"/>
        <v>3.8277936792788542E-2</v>
      </c>
      <c r="CJ33" t="str">
        <f t="shared" si="24"/>
        <v/>
      </c>
      <c r="CK33" t="str">
        <f t="shared" si="24"/>
        <v/>
      </c>
      <c r="CL33" t="str">
        <f t="shared" si="24"/>
        <v/>
      </c>
      <c r="CM33" t="str">
        <f t="shared" si="24"/>
        <v/>
      </c>
      <c r="CN33" t="str">
        <f t="shared" si="24"/>
        <v/>
      </c>
      <c r="CO33" t="str">
        <f t="shared" si="24"/>
        <v/>
      </c>
      <c r="CP33" s="30" t="str">
        <f t="shared" si="24"/>
        <v/>
      </c>
      <c r="CQ33"/>
      <c r="CR33"/>
      <c r="CS33"/>
      <c r="CT33"/>
      <c r="CU33"/>
      <c r="CV33" s="31">
        <f t="shared" ca="1" si="29"/>
        <v>33</v>
      </c>
      <c r="CW33" s="31"/>
      <c r="CX33" s="31"/>
      <c r="CY33"/>
      <c r="CZ33"/>
      <c r="DA33"/>
      <c r="DB33"/>
      <c r="DC33"/>
      <c r="DD33"/>
      <c r="DE33" t="str">
        <f t="shared" ca="1" si="30"/>
        <v/>
      </c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 s="60">
        <f t="shared" si="31"/>
        <v>3.153645015037977E-3</v>
      </c>
      <c r="DV33">
        <f t="shared" si="32"/>
        <v>8.955019558466509E-3</v>
      </c>
      <c r="DW33">
        <f t="shared" si="32"/>
        <v>1.0291167763061091E-3</v>
      </c>
      <c r="DX33" t="str">
        <f t="shared" si="32"/>
        <v/>
      </c>
      <c r="DY33" t="str">
        <f t="shared" si="32"/>
        <v/>
      </c>
      <c r="DZ33" t="str">
        <f t="shared" si="32"/>
        <v/>
      </c>
      <c r="EA33" t="str">
        <f t="shared" si="32"/>
        <v/>
      </c>
      <c r="EB33" t="str">
        <f t="shared" si="32"/>
        <v/>
      </c>
      <c r="EC33" t="str">
        <f t="shared" si="32"/>
        <v/>
      </c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</row>
    <row r="34" spans="1:164" s="32" customFormat="1">
      <c r="A34"/>
      <c r="B34">
        <v>20</v>
      </c>
      <c r="C34">
        <f t="shared" si="0"/>
        <v>14.140625</v>
      </c>
      <c r="D34" s="26">
        <v>2.0583</v>
      </c>
      <c r="E34" s="26"/>
      <c r="F34">
        <f t="shared" si="26"/>
        <v>2.0588386519999999</v>
      </c>
      <c r="G34">
        <f t="shared" ca="1" si="1"/>
        <v>2.057947656803941</v>
      </c>
      <c r="H34">
        <f t="shared" ca="1" si="2"/>
        <v>2.5670404678415397</v>
      </c>
      <c r="I34">
        <f t="shared" ca="1" si="33"/>
        <v>0.41607297537653826</v>
      </c>
      <c r="J34">
        <f t="shared" ca="1" si="34"/>
        <v>2.5670404678415397</v>
      </c>
      <c r="K34">
        <f t="shared" ca="1" si="35"/>
        <v>0.41607297537653826</v>
      </c>
      <c r="L34">
        <f t="shared" si="6"/>
        <v>5.6831923847496815E-2</v>
      </c>
      <c r="M34">
        <f t="shared" si="7"/>
        <v>0.81892083758513479</v>
      </c>
      <c r="N34" s="12">
        <v>-5.3865200000000003E-4</v>
      </c>
      <c r="O34"/>
      <c r="P34">
        <v>6.3771096270000003</v>
      </c>
      <c r="Q34"/>
      <c r="R34">
        <v>8.6714099999999998</v>
      </c>
      <c r="S34"/>
      <c r="T34">
        <v>3.8110499999999998</v>
      </c>
      <c r="U34"/>
      <c r="V34" s="26">
        <v>4.1657299999999999</v>
      </c>
      <c r="W34"/>
      <c r="X34"/>
      <c r="Y34"/>
      <c r="Z34"/>
      <c r="AA34"/>
      <c r="AB34"/>
      <c r="AC34"/>
      <c r="AD34"/>
      <c r="AE34"/>
      <c r="AF34"/>
      <c r="AG34"/>
      <c r="AH34" s="12">
        <f t="shared" si="8"/>
        <v>-5.3865200000000003E-4</v>
      </c>
      <c r="AI34" s="12">
        <f t="shared" si="9"/>
        <v>0</v>
      </c>
      <c r="AJ34">
        <f t="shared" si="10"/>
        <v>6.3776482790000006</v>
      </c>
      <c r="AK34">
        <f t="shared" si="11"/>
        <v>8.6719486519999993</v>
      </c>
      <c r="AL34">
        <f t="shared" si="12"/>
        <v>3.8115886519999997</v>
      </c>
      <c r="AM34">
        <f t="shared" si="13"/>
        <v>4.1662686520000003</v>
      </c>
      <c r="AN34">
        <f t="shared" si="14"/>
        <v>5.3865200000000003E-4</v>
      </c>
      <c r="AO34">
        <f t="shared" si="15"/>
        <v>5.3865200000000003E-4</v>
      </c>
      <c r="AP34">
        <f t="shared" si="16"/>
        <v>5.3865200000000003E-4</v>
      </c>
      <c r="AQ34">
        <f t="shared" si="17"/>
        <v>5.3865200000000003E-4</v>
      </c>
      <c r="AR34">
        <f t="shared" si="18"/>
        <v>5.3865200000000003E-4</v>
      </c>
      <c r="AS34">
        <f t="shared" si="19"/>
        <v>2.5616438514524793</v>
      </c>
      <c r="AT34">
        <f t="shared" si="19"/>
        <v>2.566627101726783</v>
      </c>
      <c r="AU34">
        <f t="shared" si="19"/>
        <v>2.5679588765772801</v>
      </c>
      <c r="AV34">
        <f t="shared" si="19"/>
        <v>2.5894661863915607</v>
      </c>
      <c r="AW34" t="str">
        <f t="shared" si="19"/>
        <v/>
      </c>
      <c r="AX34" t="str">
        <f t="shared" si="19"/>
        <v/>
      </c>
      <c r="AY34" t="str">
        <f t="shared" si="19"/>
        <v/>
      </c>
      <c r="AZ34" t="str">
        <f t="shared" si="19"/>
        <v/>
      </c>
      <c r="BA34" t="str">
        <f t="shared" si="19"/>
        <v/>
      </c>
      <c r="BB34" s="30" t="str">
        <f t="shared" si="27"/>
        <v/>
      </c>
      <c r="BC34">
        <f t="shared" si="20"/>
        <v>0.45990054277807407</v>
      </c>
      <c r="BD34">
        <f t="shared" ca="1" si="20"/>
        <v>0.41254930515933336</v>
      </c>
      <c r="BE34">
        <f t="shared" si="20"/>
        <v>0.42390179683486129</v>
      </c>
      <c r="BF34">
        <f t="shared" si="20"/>
        <v>0.6204430645591571</v>
      </c>
      <c r="BG34" t="str">
        <f t="shared" si="20"/>
        <v/>
      </c>
      <c r="BH34" t="str">
        <f t="shared" si="20"/>
        <v/>
      </c>
      <c r="BI34" t="str">
        <f t="shared" si="20"/>
        <v/>
      </c>
      <c r="BJ34" t="str">
        <f t="shared" si="20"/>
        <v/>
      </c>
      <c r="BK34" t="str">
        <f t="shared" si="20"/>
        <v/>
      </c>
      <c r="BL34" s="30" t="str">
        <f t="shared" si="28"/>
        <v/>
      </c>
      <c r="BM34" t="str">
        <f t="shared" si="21"/>
        <v/>
      </c>
      <c r="BN34">
        <f t="shared" ca="1" si="21"/>
        <v>0.20056392320935293</v>
      </c>
      <c r="BO34">
        <f t="shared" si="21"/>
        <v>9.0271712877961346E-2</v>
      </c>
      <c r="BP34" t="str">
        <f t="shared" si="21"/>
        <v/>
      </c>
      <c r="BQ34" t="str">
        <f t="shared" si="21"/>
        <v/>
      </c>
      <c r="BR34" t="str">
        <f t="shared" si="21"/>
        <v/>
      </c>
      <c r="BS34" t="str">
        <f t="shared" si="21"/>
        <v/>
      </c>
      <c r="BT34" t="str">
        <f t="shared" si="21"/>
        <v/>
      </c>
      <c r="BU34" t="str">
        <f t="shared" si="21"/>
        <v/>
      </c>
      <c r="BV34" s="30" t="str">
        <f t="shared" si="22"/>
        <v/>
      </c>
      <c r="BW34" t="str">
        <f t="shared" si="23"/>
        <v/>
      </c>
      <c r="BX34">
        <f t="shared" ca="1" si="23"/>
        <v>0.51477280093777456</v>
      </c>
      <c r="BY34">
        <f t="shared" si="23"/>
        <v>0.23181404638879641</v>
      </c>
      <c r="BZ34" t="str">
        <f t="shared" si="23"/>
        <v/>
      </c>
      <c r="CA34" t="str">
        <f t="shared" si="23"/>
        <v/>
      </c>
      <c r="CB34" t="str">
        <f t="shared" si="23"/>
        <v/>
      </c>
      <c r="CC34" t="str">
        <f t="shared" si="23"/>
        <v/>
      </c>
      <c r="CD34" t="str">
        <f t="shared" si="23"/>
        <v/>
      </c>
      <c r="CE34" t="str">
        <f t="shared" si="23"/>
        <v/>
      </c>
      <c r="CF34" s="30" t="str">
        <f t="shared" si="23"/>
        <v/>
      </c>
      <c r="CG34" t="str">
        <f t="shared" si="24"/>
        <v/>
      </c>
      <c r="CH34">
        <f t="shared" ca="1" si="24"/>
        <v>8.274250716004844E-2</v>
      </c>
      <c r="CI34">
        <f t="shared" si="24"/>
        <v>3.8266341292328504E-2</v>
      </c>
      <c r="CJ34" t="str">
        <f t="shared" si="24"/>
        <v/>
      </c>
      <c r="CK34" t="str">
        <f t="shared" si="24"/>
        <v/>
      </c>
      <c r="CL34" t="str">
        <f t="shared" si="24"/>
        <v/>
      </c>
      <c r="CM34" t="str">
        <f t="shared" si="24"/>
        <v/>
      </c>
      <c r="CN34" t="str">
        <f t="shared" si="24"/>
        <v/>
      </c>
      <c r="CO34" t="str">
        <f t="shared" si="24"/>
        <v/>
      </c>
      <c r="CP34" s="30" t="str">
        <f t="shared" si="24"/>
        <v/>
      </c>
      <c r="CQ34"/>
      <c r="CR34"/>
      <c r="CS34"/>
      <c r="CT34"/>
      <c r="CU34"/>
      <c r="CV34" s="31">
        <f t="shared" ca="1" si="29"/>
        <v>34</v>
      </c>
      <c r="CW34" s="31"/>
      <c r="CX34" s="31"/>
      <c r="CY34"/>
      <c r="CZ34"/>
      <c r="DA34"/>
      <c r="DB34"/>
      <c r="DC34"/>
      <c r="DD34"/>
      <c r="DE34" t="str">
        <f t="shared" ca="1" si="30"/>
        <v/>
      </c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 s="60">
        <f t="shared" si="31"/>
        <v>2.543804003895804E-3</v>
      </c>
      <c r="DV34">
        <f t="shared" si="32"/>
        <v>8.3220496311011676E-3</v>
      </c>
      <c r="DW34">
        <f t="shared" si="32"/>
        <v>9.6607021249984929E-4</v>
      </c>
      <c r="DX34" t="str">
        <f t="shared" si="32"/>
        <v/>
      </c>
      <c r="DY34" t="str">
        <f t="shared" si="32"/>
        <v/>
      </c>
      <c r="DZ34" t="str">
        <f t="shared" si="32"/>
        <v/>
      </c>
      <c r="EA34" t="str">
        <f t="shared" si="32"/>
        <v/>
      </c>
      <c r="EB34" t="str">
        <f t="shared" si="32"/>
        <v/>
      </c>
      <c r="EC34" t="str">
        <f t="shared" si="32"/>
        <v/>
      </c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</row>
    <row r="35" spans="1:164" s="32" customFormat="1">
      <c r="A35"/>
      <c r="B35">
        <v>21</v>
      </c>
      <c r="C35">
        <f t="shared" si="0"/>
        <v>14.609375</v>
      </c>
      <c r="D35" s="26">
        <v>2.0580599999999998</v>
      </c>
      <c r="E35" s="26"/>
      <c r="F35">
        <f t="shared" si="26"/>
        <v>2.0588175369999999</v>
      </c>
      <c r="G35">
        <f t="shared" ca="1" si="1"/>
        <v>2.0578963603578289</v>
      </c>
      <c r="H35">
        <f t="shared" ca="1" si="2"/>
        <v>2.6274536609285311</v>
      </c>
      <c r="I35">
        <f t="shared" ca="1" si="33"/>
        <v>0.41613508844252572</v>
      </c>
      <c r="J35">
        <f t="shared" ca="1" si="34"/>
        <v>2.6274536609285311</v>
      </c>
      <c r="K35">
        <f t="shared" ca="1" si="35"/>
        <v>0.41613508844252572</v>
      </c>
      <c r="L35">
        <f t="shared" si="6"/>
        <v>5.5763581178270807E-2</v>
      </c>
      <c r="M35">
        <f t="shared" si="7"/>
        <v>0.81967450532139641</v>
      </c>
      <c r="N35" s="12">
        <v>-7.5753699999999997E-4</v>
      </c>
      <c r="O35"/>
      <c r="P35">
        <v>6.3754010369999996</v>
      </c>
      <c r="Q35"/>
      <c r="R35">
        <v>8.6418499999999998</v>
      </c>
      <c r="S35"/>
      <c r="T35">
        <v>3.7998699999999999</v>
      </c>
      <c r="U35"/>
      <c r="V35" s="26">
        <v>4.1643400000000002</v>
      </c>
      <c r="W35"/>
      <c r="X35"/>
      <c r="Y35"/>
      <c r="Z35"/>
      <c r="AA35"/>
      <c r="AB35"/>
      <c r="AC35"/>
      <c r="AD35"/>
      <c r="AE35"/>
      <c r="AF35"/>
      <c r="AG35"/>
      <c r="AH35" s="12">
        <f t="shared" si="8"/>
        <v>-7.5753699999999997E-4</v>
      </c>
      <c r="AI35" s="12">
        <f t="shared" si="9"/>
        <v>0</v>
      </c>
      <c r="AJ35">
        <f t="shared" si="10"/>
        <v>6.3761585739999997</v>
      </c>
      <c r="AK35">
        <f t="shared" si="11"/>
        <v>8.642607537</v>
      </c>
      <c r="AL35">
        <f t="shared" si="12"/>
        <v>3.800627537</v>
      </c>
      <c r="AM35">
        <f t="shared" si="13"/>
        <v>4.1650975370000003</v>
      </c>
      <c r="AN35">
        <f t="shared" si="14"/>
        <v>7.5753699999999997E-4</v>
      </c>
      <c r="AO35">
        <f t="shared" si="15"/>
        <v>7.5753699999999997E-4</v>
      </c>
      <c r="AP35">
        <f t="shared" si="16"/>
        <v>7.5753699999999997E-4</v>
      </c>
      <c r="AQ35">
        <f t="shared" si="17"/>
        <v>7.5753699999999997E-4</v>
      </c>
      <c r="AR35">
        <f t="shared" si="18"/>
        <v>7.5753699999999997E-4</v>
      </c>
      <c r="AS35">
        <f t="shared" si="19"/>
        <v>2.6404127180714756</v>
      </c>
      <c r="AT35">
        <f t="shared" si="19"/>
        <v>2.6306693385847839</v>
      </c>
      <c r="AU35">
        <f t="shared" si="19"/>
        <v>2.6204671542178528</v>
      </c>
      <c r="AV35">
        <f t="shared" si="19"/>
        <v>2.677995263329473</v>
      </c>
      <c r="AW35" t="str">
        <f t="shared" si="19"/>
        <v/>
      </c>
      <c r="AX35" t="str">
        <f t="shared" si="19"/>
        <v/>
      </c>
      <c r="AY35" t="str">
        <f t="shared" si="19"/>
        <v/>
      </c>
      <c r="AZ35" t="str">
        <f t="shared" si="19"/>
        <v/>
      </c>
      <c r="BA35" t="str">
        <f t="shared" si="19"/>
        <v/>
      </c>
      <c r="BB35" s="30" t="str">
        <f t="shared" si="27"/>
        <v/>
      </c>
      <c r="BC35">
        <f t="shared" si="20"/>
        <v>0.48247325058928109</v>
      </c>
      <c r="BD35">
        <f t="shared" ca="1" si="20"/>
        <v>0.41255638471791489</v>
      </c>
      <c r="BE35">
        <f t="shared" si="20"/>
        <v>0.42391031974996207</v>
      </c>
      <c r="BF35">
        <f t="shared" si="20"/>
        <v>0.5726736754836278</v>
      </c>
      <c r="BG35" t="str">
        <f t="shared" si="20"/>
        <v/>
      </c>
      <c r="BH35" t="str">
        <f t="shared" si="20"/>
        <v/>
      </c>
      <c r="BI35" t="str">
        <f t="shared" si="20"/>
        <v/>
      </c>
      <c r="BJ35" t="str">
        <f t="shared" si="20"/>
        <v/>
      </c>
      <c r="BK35" t="str">
        <f t="shared" si="20"/>
        <v/>
      </c>
      <c r="BL35" s="30" t="str">
        <f t="shared" si="28"/>
        <v/>
      </c>
      <c r="BM35" t="str">
        <f t="shared" si="21"/>
        <v/>
      </c>
      <c r="BN35">
        <f t="shared" ca="1" si="21"/>
        <v>0.19459774251356643</v>
      </c>
      <c r="BO35">
        <f t="shared" si="21"/>
        <v>8.9567453159638113E-2</v>
      </c>
      <c r="BP35" t="str">
        <f t="shared" si="21"/>
        <v/>
      </c>
      <c r="BQ35" t="str">
        <f t="shared" si="21"/>
        <v/>
      </c>
      <c r="BR35" t="str">
        <f t="shared" si="21"/>
        <v/>
      </c>
      <c r="BS35" t="str">
        <f t="shared" si="21"/>
        <v/>
      </c>
      <c r="BT35" t="str">
        <f t="shared" si="21"/>
        <v/>
      </c>
      <c r="BU35" t="str">
        <f t="shared" si="21"/>
        <v/>
      </c>
      <c r="BV35" s="30" t="str">
        <f t="shared" si="22"/>
        <v/>
      </c>
      <c r="BW35" t="str">
        <f t="shared" si="23"/>
        <v/>
      </c>
      <c r="BX35">
        <f t="shared" ca="1" si="23"/>
        <v>0.51192231458825588</v>
      </c>
      <c r="BY35">
        <f t="shared" si="23"/>
        <v>0.23470856909177773</v>
      </c>
      <c r="BZ35" t="str">
        <f t="shared" si="23"/>
        <v/>
      </c>
      <c r="CA35" t="str">
        <f t="shared" si="23"/>
        <v/>
      </c>
      <c r="CB35" t="str">
        <f t="shared" si="23"/>
        <v/>
      </c>
      <c r="CC35" t="str">
        <f t="shared" si="23"/>
        <v/>
      </c>
      <c r="CD35" t="str">
        <f t="shared" si="23"/>
        <v/>
      </c>
      <c r="CE35" t="str">
        <f t="shared" si="23"/>
        <v/>
      </c>
      <c r="CF35" s="30" t="str">
        <f t="shared" si="23"/>
        <v/>
      </c>
      <c r="CG35" t="str">
        <f t="shared" si="24"/>
        <v/>
      </c>
      <c r="CH35">
        <f t="shared" ca="1" si="24"/>
        <v>8.0282541125664658E-2</v>
      </c>
      <c r="CI35">
        <f t="shared" si="24"/>
        <v>3.7968567708091941E-2</v>
      </c>
      <c r="CJ35" t="str">
        <f t="shared" si="24"/>
        <v/>
      </c>
      <c r="CK35" t="str">
        <f t="shared" si="24"/>
        <v/>
      </c>
      <c r="CL35" t="str">
        <f t="shared" si="24"/>
        <v/>
      </c>
      <c r="CM35" t="str">
        <f t="shared" si="24"/>
        <v/>
      </c>
      <c r="CN35" t="str">
        <f t="shared" si="24"/>
        <v/>
      </c>
      <c r="CO35" t="str">
        <f t="shared" si="24"/>
        <v/>
      </c>
      <c r="CP35" s="30" t="str">
        <f t="shared" si="24"/>
        <v/>
      </c>
      <c r="CQ35"/>
      <c r="CR35"/>
      <c r="CS35"/>
      <c r="CT35"/>
      <c r="CU35"/>
      <c r="CV35" s="31">
        <f t="shared" ca="1" si="29"/>
        <v>35</v>
      </c>
      <c r="CW35" s="31"/>
      <c r="CX35" s="31"/>
      <c r="CY35"/>
      <c r="CZ35"/>
      <c r="DA35"/>
      <c r="DB35"/>
      <c r="DC35"/>
      <c r="DD35"/>
      <c r="DE35" t="str">
        <f t="shared" ca="1" si="30"/>
        <v/>
      </c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 s="60">
        <f t="shared" si="31"/>
        <v>2.2469741206831476E-3</v>
      </c>
      <c r="DV35">
        <f t="shared" si="32"/>
        <v>7.6111787443122157E-3</v>
      </c>
      <c r="DW35">
        <f t="shared" si="32"/>
        <v>9.054283132754465E-4</v>
      </c>
      <c r="DX35" t="str">
        <f t="shared" si="32"/>
        <v/>
      </c>
      <c r="DY35" t="str">
        <f t="shared" si="32"/>
        <v/>
      </c>
      <c r="DZ35" t="str">
        <f t="shared" si="32"/>
        <v/>
      </c>
      <c r="EA35" t="str">
        <f t="shared" si="32"/>
        <v/>
      </c>
      <c r="EB35" t="str">
        <f t="shared" si="32"/>
        <v/>
      </c>
      <c r="EC35" t="str">
        <f t="shared" si="32"/>
        <v/>
      </c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</row>
    <row r="36" spans="1:164" s="32" customFormat="1">
      <c r="A36"/>
      <c r="B36">
        <v>22</v>
      </c>
      <c r="C36">
        <f t="shared" si="0"/>
        <v>15.078125</v>
      </c>
      <c r="D36" s="26">
        <v>2.0579499999999999</v>
      </c>
      <c r="E36" s="26"/>
      <c r="F36">
        <f t="shared" si="26"/>
        <v>2.0583216040000001</v>
      </c>
      <c r="G36">
        <f t="shared" ca="1" si="1"/>
        <v>2.057839397169102</v>
      </c>
      <c r="H36">
        <f t="shared" ca="1" si="2"/>
        <v>2.6860277375026844</v>
      </c>
      <c r="I36">
        <f t="shared" ca="1" si="33"/>
        <v>0.41616322514733584</v>
      </c>
      <c r="J36">
        <f t="shared" ca="1" si="34"/>
        <v>2.6860277375026844</v>
      </c>
      <c r="K36">
        <f t="shared" ca="1" si="35"/>
        <v>0.41616322514733584</v>
      </c>
      <c r="L36">
        <f t="shared" si="6"/>
        <v>5.4768603805044114E-2</v>
      </c>
      <c r="M36">
        <f t="shared" si="7"/>
        <v>0.8203903234714981</v>
      </c>
      <c r="N36" s="12">
        <v>-3.7160399999999999E-4</v>
      </c>
      <c r="O36"/>
      <c r="P36">
        <v>6.3739170999999999</v>
      </c>
      <c r="Q36"/>
      <c r="R36">
        <v>8.62012</v>
      </c>
      <c r="S36"/>
      <c r="T36">
        <v>3.7843200000000001</v>
      </c>
      <c r="U36"/>
      <c r="V36" s="26">
        <v>4.1637000000000004</v>
      </c>
      <c r="W36"/>
      <c r="X36"/>
      <c r="Y36"/>
      <c r="Z36"/>
      <c r="AA36"/>
      <c r="AB36"/>
      <c r="AC36"/>
      <c r="AD36"/>
      <c r="AE36"/>
      <c r="AF36"/>
      <c r="AG36"/>
      <c r="AH36" s="12">
        <f t="shared" si="8"/>
        <v>-3.7160399999999999E-4</v>
      </c>
      <c r="AI36" s="12">
        <f t="shared" si="9"/>
        <v>0</v>
      </c>
      <c r="AJ36">
        <f t="shared" si="10"/>
        <v>6.3742887039999996</v>
      </c>
      <c r="AK36">
        <f t="shared" si="11"/>
        <v>8.6204916039999997</v>
      </c>
      <c r="AL36">
        <f t="shared" si="12"/>
        <v>3.7846916040000003</v>
      </c>
      <c r="AM36">
        <f t="shared" si="13"/>
        <v>4.1640716040000001</v>
      </c>
      <c r="AN36">
        <f t="shared" si="14"/>
        <v>3.7160399999999999E-4</v>
      </c>
      <c r="AO36">
        <f t="shared" si="15"/>
        <v>3.7160399999999999E-4</v>
      </c>
      <c r="AP36">
        <f t="shared" si="16"/>
        <v>3.7160399999999999E-4</v>
      </c>
      <c r="AQ36">
        <f t="shared" si="17"/>
        <v>3.7160399999999999E-4</v>
      </c>
      <c r="AR36">
        <f t="shared" si="18"/>
        <v>3.7160399999999999E-4</v>
      </c>
      <c r="AS36">
        <f t="shared" si="19"/>
        <v>2.7608861480099773</v>
      </c>
      <c r="AT36">
        <f t="shared" si="19"/>
        <v>2.68038225720887</v>
      </c>
      <c r="AU36">
        <f t="shared" si="19"/>
        <v>2.6982238576367861</v>
      </c>
      <c r="AV36">
        <f t="shared" si="19"/>
        <v>2.743604228661078</v>
      </c>
      <c r="AW36" t="str">
        <f t="shared" si="19"/>
        <v/>
      </c>
      <c r="AX36" t="str">
        <f t="shared" si="19"/>
        <v/>
      </c>
      <c r="AY36" t="str">
        <f t="shared" si="19"/>
        <v/>
      </c>
      <c r="AZ36" t="str">
        <f t="shared" si="19"/>
        <v/>
      </c>
      <c r="BA36" t="str">
        <f t="shared" si="19"/>
        <v/>
      </c>
      <c r="BB36" s="30" t="str">
        <f t="shared" si="27"/>
        <v/>
      </c>
      <c r="BC36">
        <f t="shared" si="20"/>
        <v>0.53282220479050457</v>
      </c>
      <c r="BD36">
        <f t="shared" ca="1" si="20"/>
        <v>0.41256409152323742</v>
      </c>
      <c r="BE36">
        <f t="shared" si="20"/>
        <v>0.4239385540429621</v>
      </c>
      <c r="BF36">
        <f t="shared" si="20"/>
        <v>0.54616755276665541</v>
      </c>
      <c r="BG36" t="str">
        <f t="shared" si="20"/>
        <v/>
      </c>
      <c r="BH36" t="str">
        <f t="shared" si="20"/>
        <v/>
      </c>
      <c r="BI36" t="str">
        <f t="shared" si="20"/>
        <v/>
      </c>
      <c r="BJ36" t="str">
        <f t="shared" si="20"/>
        <v/>
      </c>
      <c r="BK36" t="str">
        <f t="shared" si="20"/>
        <v/>
      </c>
      <c r="BL36" s="30" t="str">
        <f t="shared" si="28"/>
        <v/>
      </c>
      <c r="BM36" t="str">
        <f t="shared" si="21"/>
        <v/>
      </c>
      <c r="BN36">
        <f t="shared" ca="1" si="21"/>
        <v>0.18872213284053857</v>
      </c>
      <c r="BO36">
        <f t="shared" si="21"/>
        <v>8.7357870391829281E-2</v>
      </c>
      <c r="BP36" t="str">
        <f t="shared" si="21"/>
        <v/>
      </c>
      <c r="BQ36" t="str">
        <f t="shared" si="21"/>
        <v/>
      </c>
      <c r="BR36" t="str">
        <f t="shared" si="21"/>
        <v/>
      </c>
      <c r="BS36" t="str">
        <f t="shared" si="21"/>
        <v/>
      </c>
      <c r="BT36" t="str">
        <f t="shared" si="21"/>
        <v/>
      </c>
      <c r="BU36" t="str">
        <f t="shared" si="21"/>
        <v/>
      </c>
      <c r="BV36" s="30" t="str">
        <f t="shared" si="22"/>
        <v/>
      </c>
      <c r="BW36" t="str">
        <f t="shared" si="23"/>
        <v/>
      </c>
      <c r="BX36">
        <f t="shared" ca="1" si="23"/>
        <v>0.50584745640839501</v>
      </c>
      <c r="BY36">
        <f t="shared" si="23"/>
        <v>0.23571109004357599</v>
      </c>
      <c r="BZ36" t="str">
        <f t="shared" si="23"/>
        <v/>
      </c>
      <c r="CA36" t="str">
        <f t="shared" si="23"/>
        <v/>
      </c>
      <c r="CB36" t="str">
        <f t="shared" si="23"/>
        <v/>
      </c>
      <c r="CC36" t="str">
        <f t="shared" si="23"/>
        <v/>
      </c>
      <c r="CD36" t="str">
        <f t="shared" si="23"/>
        <v/>
      </c>
      <c r="CE36" t="str">
        <f t="shared" si="23"/>
        <v/>
      </c>
      <c r="CF36" s="30" t="str">
        <f t="shared" si="23"/>
        <v/>
      </c>
      <c r="CG36" t="str">
        <f t="shared" si="24"/>
        <v/>
      </c>
      <c r="CH36">
        <f t="shared" ca="1" si="24"/>
        <v>7.785997528568453E-2</v>
      </c>
      <c r="CI36">
        <f t="shared" si="24"/>
        <v>3.7034369258184596E-2</v>
      </c>
      <c r="CJ36" t="str">
        <f t="shared" si="24"/>
        <v/>
      </c>
      <c r="CK36" t="str">
        <f t="shared" si="24"/>
        <v/>
      </c>
      <c r="CL36" t="str">
        <f t="shared" si="24"/>
        <v/>
      </c>
      <c r="CM36" t="str">
        <f t="shared" si="24"/>
        <v/>
      </c>
      <c r="CN36" t="str">
        <f t="shared" si="24"/>
        <v/>
      </c>
      <c r="CO36" t="str">
        <f t="shared" si="24"/>
        <v/>
      </c>
      <c r="CP36" s="30" t="str">
        <f t="shared" si="24"/>
        <v/>
      </c>
      <c r="CQ36"/>
      <c r="CR36"/>
      <c r="CS36"/>
      <c r="CT36"/>
      <c r="CU36"/>
      <c r="CV36" s="31">
        <f t="shared" ca="1" si="29"/>
        <v>36</v>
      </c>
      <c r="CW36" s="31"/>
      <c r="CX36" s="31"/>
      <c r="CY36"/>
      <c r="CZ36"/>
      <c r="DA36"/>
      <c r="DB36"/>
      <c r="DC36"/>
      <c r="DD36"/>
      <c r="DE36" t="str">
        <f t="shared" ca="1" si="30"/>
        <v/>
      </c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 s="60">
        <f t="shared" si="31"/>
        <v>1.8759821821322323E-3</v>
      </c>
      <c r="DV36">
        <f t="shared" si="32"/>
        <v>7.0753581763523549E-3</v>
      </c>
      <c r="DW36">
        <f t="shared" si="32"/>
        <v>8.1726344655952941E-4</v>
      </c>
      <c r="DX36" t="str">
        <f t="shared" si="32"/>
        <v/>
      </c>
      <c r="DY36" t="str">
        <f t="shared" si="32"/>
        <v/>
      </c>
      <c r="DZ36" t="str">
        <f t="shared" si="32"/>
        <v/>
      </c>
      <c r="EA36" t="str">
        <f t="shared" si="32"/>
        <v/>
      </c>
      <c r="EB36" t="str">
        <f t="shared" si="32"/>
        <v/>
      </c>
      <c r="EC36" t="str">
        <f t="shared" si="32"/>
        <v/>
      </c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</row>
    <row r="37" spans="1:164" s="32" customFormat="1">
      <c r="A37"/>
      <c r="B37">
        <v>23</v>
      </c>
      <c r="C37">
        <f t="shared" si="0"/>
        <v>15.546875</v>
      </c>
      <c r="D37" s="26">
        <v>2.05803</v>
      </c>
      <c r="E37" s="26"/>
      <c r="F37">
        <f t="shared" si="26"/>
        <v>2.0584173259999998</v>
      </c>
      <c r="G37">
        <f t="shared" ca="1" si="1"/>
        <v>2.0577598587742174</v>
      </c>
      <c r="H37">
        <f t="shared" ca="1" si="2"/>
        <v>2.7566488750256775</v>
      </c>
      <c r="I37">
        <f t="shared" ca="1" si="33"/>
        <v>0.41625119610600037</v>
      </c>
      <c r="J37">
        <f t="shared" ca="1" si="34"/>
        <v>2.7566488750256775</v>
      </c>
      <c r="K37">
        <f t="shared" ca="1" si="35"/>
        <v>0.41625119610600037</v>
      </c>
      <c r="L37">
        <f t="shared" si="6"/>
        <v>5.3476659115017033E-2</v>
      </c>
      <c r="M37">
        <f t="shared" si="7"/>
        <v>0.8213406068686292</v>
      </c>
      <c r="N37" s="12">
        <v>-3.8732600000000001E-4</v>
      </c>
      <c r="O37"/>
      <c r="P37">
        <v>6.37249614</v>
      </c>
      <c r="Q37"/>
      <c r="R37">
        <v>8.5883000000000003</v>
      </c>
      <c r="S37"/>
      <c r="T37">
        <v>3.7719800000000001</v>
      </c>
      <c r="U37"/>
      <c r="V37" s="26">
        <v>4.1632699999999998</v>
      </c>
      <c r="W37"/>
      <c r="X37"/>
      <c r="Y37"/>
      <c r="Z37"/>
      <c r="AA37"/>
      <c r="AB37"/>
      <c r="AC37"/>
      <c r="AD37"/>
      <c r="AE37"/>
      <c r="AF37"/>
      <c r="AG37"/>
      <c r="AH37" s="12">
        <f t="shared" si="8"/>
        <v>-3.8732600000000001E-4</v>
      </c>
      <c r="AI37" s="12">
        <f t="shared" si="9"/>
        <v>0</v>
      </c>
      <c r="AJ37">
        <f t="shared" si="10"/>
        <v>6.3728834660000002</v>
      </c>
      <c r="AK37">
        <f t="shared" si="11"/>
        <v>8.5886873260000005</v>
      </c>
      <c r="AL37">
        <f t="shared" si="12"/>
        <v>3.7723673259999999</v>
      </c>
      <c r="AM37">
        <f t="shared" si="13"/>
        <v>4.163657326</v>
      </c>
      <c r="AN37">
        <f t="shared" si="14"/>
        <v>3.8732600000000001E-4</v>
      </c>
      <c r="AO37">
        <f t="shared" si="15"/>
        <v>3.8732600000000001E-4</v>
      </c>
      <c r="AP37">
        <f t="shared" si="16"/>
        <v>3.8732600000000001E-4</v>
      </c>
      <c r="AQ37">
        <f t="shared" si="17"/>
        <v>3.8732600000000001E-4</v>
      </c>
      <c r="AR37">
        <f t="shared" si="18"/>
        <v>3.8732600000000001E-4</v>
      </c>
      <c r="AS37" t="str">
        <f t="shared" si="19"/>
        <v/>
      </c>
      <c r="AT37">
        <f t="shared" si="19"/>
        <v>2.7551054385356823</v>
      </c>
      <c r="AU37">
        <f t="shared" si="19"/>
        <v>2.7598965687582004</v>
      </c>
      <c r="AV37">
        <f t="shared" si="19"/>
        <v>2.7680112271410007</v>
      </c>
      <c r="AW37" t="str">
        <f t="shared" si="19"/>
        <v/>
      </c>
      <c r="AX37" t="str">
        <f t="shared" si="19"/>
        <v/>
      </c>
      <c r="AY37" t="str">
        <f t="shared" si="19"/>
        <v/>
      </c>
      <c r="AZ37" t="str">
        <f t="shared" si="19"/>
        <v/>
      </c>
      <c r="BA37" t="str">
        <f t="shared" si="19"/>
        <v/>
      </c>
      <c r="BB37" s="30" t="str">
        <f t="shared" si="27"/>
        <v/>
      </c>
      <c r="BC37" t="str">
        <f t="shared" si="20"/>
        <v/>
      </c>
      <c r="BD37">
        <f t="shared" ca="1" si="20"/>
        <v>0.41258004952038169</v>
      </c>
      <c r="BE37">
        <f t="shared" si="20"/>
        <v>0.42397601007442265</v>
      </c>
      <c r="BF37">
        <f t="shared" si="20"/>
        <v>0.53800894308881031</v>
      </c>
      <c r="BG37" t="str">
        <f t="shared" si="20"/>
        <v/>
      </c>
      <c r="BH37" t="str">
        <f t="shared" si="20"/>
        <v/>
      </c>
      <c r="BI37" t="str">
        <f t="shared" si="20"/>
        <v/>
      </c>
      <c r="BJ37" t="str">
        <f t="shared" si="20"/>
        <v/>
      </c>
      <c r="BK37" t="str">
        <f t="shared" si="20"/>
        <v/>
      </c>
      <c r="BL37" s="30" t="str">
        <f t="shared" si="28"/>
        <v/>
      </c>
      <c r="BM37" t="str">
        <f t="shared" si="21"/>
        <v/>
      </c>
      <c r="BN37">
        <f t="shared" ca="1" si="21"/>
        <v>0.17819518465725531</v>
      </c>
      <c r="BO37">
        <f t="shared" si="21"/>
        <v>8.4685617854664011E-2</v>
      </c>
      <c r="BP37" t="str">
        <f t="shared" si="21"/>
        <v/>
      </c>
      <c r="BQ37" t="str">
        <f t="shared" si="21"/>
        <v/>
      </c>
      <c r="BR37" t="str">
        <f t="shared" si="21"/>
        <v/>
      </c>
      <c r="BS37" t="str">
        <f t="shared" si="21"/>
        <v/>
      </c>
      <c r="BT37" t="str">
        <f t="shared" si="21"/>
        <v/>
      </c>
      <c r="BU37" t="str">
        <f t="shared" si="21"/>
        <v/>
      </c>
      <c r="BV37" s="30" t="str">
        <f t="shared" si="22"/>
        <v/>
      </c>
      <c r="BW37" t="str">
        <f t="shared" si="23"/>
        <v/>
      </c>
      <c r="BX37">
        <f t="shared" ca="1" si="23"/>
        <v>0.4909465223700743</v>
      </c>
      <c r="BY37">
        <f t="shared" si="23"/>
        <v>0.23372354614025539</v>
      </c>
      <c r="BZ37" t="str">
        <f t="shared" si="23"/>
        <v/>
      </c>
      <c r="CA37" t="str">
        <f t="shared" si="23"/>
        <v/>
      </c>
      <c r="CB37" t="str">
        <f t="shared" si="23"/>
        <v/>
      </c>
      <c r="CC37" t="str">
        <f t="shared" si="23"/>
        <v/>
      </c>
      <c r="CD37" t="str">
        <f t="shared" si="23"/>
        <v/>
      </c>
      <c r="CE37" t="str">
        <f t="shared" si="23"/>
        <v/>
      </c>
      <c r="CF37" s="30" t="str">
        <f t="shared" si="23"/>
        <v/>
      </c>
      <c r="CG37" t="str">
        <f t="shared" si="24"/>
        <v/>
      </c>
      <c r="CH37">
        <f t="shared" ca="1" si="24"/>
        <v>7.3519778110183953E-2</v>
      </c>
      <c r="CI37">
        <f t="shared" si="24"/>
        <v>3.5904670368707738E-2</v>
      </c>
      <c r="CJ37" t="str">
        <f t="shared" si="24"/>
        <v/>
      </c>
      <c r="CK37" t="str">
        <f t="shared" si="24"/>
        <v/>
      </c>
      <c r="CL37" t="str">
        <f t="shared" si="24"/>
        <v/>
      </c>
      <c r="CM37" t="str">
        <f t="shared" si="24"/>
        <v/>
      </c>
      <c r="CN37" t="str">
        <f t="shared" si="24"/>
        <v/>
      </c>
      <c r="CO37" t="str">
        <f t="shared" si="24"/>
        <v/>
      </c>
      <c r="CP37" s="30" t="str">
        <f t="shared" si="24"/>
        <v/>
      </c>
      <c r="CQ37"/>
      <c r="CR37"/>
      <c r="CS37"/>
      <c r="CT37"/>
      <c r="CU37"/>
      <c r="CV37" s="31">
        <f t="shared" ca="1" si="29"/>
        <v>37</v>
      </c>
      <c r="CW37" s="31"/>
      <c r="CX37" s="31"/>
      <c r="CY37"/>
      <c r="CZ37"/>
      <c r="DA37"/>
      <c r="DB37"/>
      <c r="DC37"/>
      <c r="DD37"/>
      <c r="DE37" t="str">
        <f t="shared" ca="1" si="30"/>
        <v/>
      </c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 s="60">
        <f t="shared" si="31"/>
        <v>1.422768958092403E-3</v>
      </c>
      <c r="DV37">
        <f t="shared" si="32"/>
        <v>6.304810250496699E-3</v>
      </c>
      <c r="DW37">
        <f t="shared" si="32"/>
        <v>7.4907990642793135E-4</v>
      </c>
      <c r="DX37" t="str">
        <f t="shared" si="32"/>
        <v/>
      </c>
      <c r="DY37" t="str">
        <f t="shared" si="32"/>
        <v/>
      </c>
      <c r="DZ37" t="str">
        <f t="shared" si="32"/>
        <v/>
      </c>
      <c r="EA37" t="str">
        <f t="shared" si="32"/>
        <v/>
      </c>
      <c r="EB37" t="str">
        <f t="shared" si="32"/>
        <v/>
      </c>
      <c r="EC37" t="str">
        <f t="shared" si="32"/>
        <v/>
      </c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</row>
    <row r="38" spans="1:164" s="32" customFormat="1">
      <c r="A38"/>
      <c r="B38">
        <v>24</v>
      </c>
      <c r="C38">
        <f t="shared" si="0"/>
        <v>16.015625</v>
      </c>
      <c r="D38" s="26">
        <v>2.0568900000000001</v>
      </c>
      <c r="E38" s="26"/>
      <c r="F38">
        <f t="shared" si="26"/>
        <v>2.0572504600000001</v>
      </c>
      <c r="G38">
        <f t="shared" ca="1" si="1"/>
        <v>2.0576376308830207</v>
      </c>
      <c r="H38">
        <f t="shared" ca="1" si="2"/>
        <v>2.8468510931924271</v>
      </c>
      <c r="I38">
        <f t="shared" ca="1" si="33"/>
        <v>0.41640279357302501</v>
      </c>
      <c r="J38">
        <f t="shared" ca="1" si="34"/>
        <v>2.8468510931924271</v>
      </c>
      <c r="K38">
        <f t="shared" ca="1" si="35"/>
        <v>0.41640279357302501</v>
      </c>
      <c r="L38">
        <f t="shared" si="6"/>
        <v>5.2133004538888292E-2</v>
      </c>
      <c r="M38">
        <f t="shared" si="7"/>
        <v>0.82235498600066703</v>
      </c>
      <c r="N38" s="12">
        <v>-3.6046E-4</v>
      </c>
      <c r="O38"/>
      <c r="P38">
        <v>6.3704375280000001</v>
      </c>
      <c r="Q38"/>
      <c r="R38">
        <v>8.5498600000000007</v>
      </c>
      <c r="S38"/>
      <c r="T38">
        <v>3.7575699999999999</v>
      </c>
      <c r="U38"/>
      <c r="V38" s="26">
        <v>4.1602399999999999</v>
      </c>
      <c r="W38"/>
      <c r="X38"/>
      <c r="Y38"/>
      <c r="Z38"/>
      <c r="AA38"/>
      <c r="AB38"/>
      <c r="AC38"/>
      <c r="AD38"/>
      <c r="AE38"/>
      <c r="AF38"/>
      <c r="AG38"/>
      <c r="AH38" s="12">
        <f t="shared" si="8"/>
        <v>-3.6046E-4</v>
      </c>
      <c r="AI38" s="12">
        <f t="shared" si="9"/>
        <v>0</v>
      </c>
      <c r="AJ38">
        <f t="shared" si="10"/>
        <v>6.3707979879999996</v>
      </c>
      <c r="AK38">
        <f t="shared" si="11"/>
        <v>8.5502204600000002</v>
      </c>
      <c r="AL38">
        <f t="shared" si="12"/>
        <v>3.7579304599999999</v>
      </c>
      <c r="AM38">
        <f t="shared" si="13"/>
        <v>4.1606004599999995</v>
      </c>
      <c r="AN38">
        <f t="shared" si="14"/>
        <v>3.6046E-4</v>
      </c>
      <c r="AO38">
        <f t="shared" si="15"/>
        <v>3.6046E-4</v>
      </c>
      <c r="AP38">
        <f t="shared" si="16"/>
        <v>3.6046E-4</v>
      </c>
      <c r="AQ38">
        <f t="shared" si="17"/>
        <v>3.6046E-4</v>
      </c>
      <c r="AR38">
        <f t="shared" si="18"/>
        <v>3.6046E-4</v>
      </c>
      <c r="AS38" t="str">
        <f t="shared" si="19"/>
        <v/>
      </c>
      <c r="AT38">
        <f t="shared" si="19"/>
        <v>2.8526292063247789</v>
      </c>
      <c r="AU38">
        <f t="shared" si="19"/>
        <v>2.8352076201367225</v>
      </c>
      <c r="AV38">
        <f t="shared" si="19"/>
        <v>2.9146006839792573</v>
      </c>
      <c r="AW38" t="str">
        <f t="shared" si="19"/>
        <v/>
      </c>
      <c r="AX38" t="str">
        <f t="shared" si="19"/>
        <v/>
      </c>
      <c r="AY38" t="str">
        <f t="shared" si="19"/>
        <v/>
      </c>
      <c r="AZ38" t="str">
        <f t="shared" si="19"/>
        <v/>
      </c>
      <c r="BA38" t="str">
        <f t="shared" si="19"/>
        <v/>
      </c>
      <c r="BB38" s="30" t="str">
        <f t="shared" si="27"/>
        <v/>
      </c>
      <c r="BC38" t="str">
        <f t="shared" si="20"/>
        <v/>
      </c>
      <c r="BD38">
        <f t="shared" ca="1" si="20"/>
        <v>0.41261113464808646</v>
      </c>
      <c r="BE38">
        <f t="shared" si="20"/>
        <v>0.42404336368954965</v>
      </c>
      <c r="BF38">
        <f t="shared" si="20"/>
        <v>0.50204166146631324</v>
      </c>
      <c r="BG38" t="str">
        <f t="shared" si="20"/>
        <v/>
      </c>
      <c r="BH38" t="str">
        <f t="shared" si="20"/>
        <v/>
      </c>
      <c r="BI38" t="str">
        <f t="shared" si="20"/>
        <v/>
      </c>
      <c r="BJ38" t="str">
        <f t="shared" si="20"/>
        <v/>
      </c>
      <c r="BK38" t="str">
        <f t="shared" si="20"/>
        <v/>
      </c>
      <c r="BL38" s="30" t="str">
        <f t="shared" si="28"/>
        <v/>
      </c>
      <c r="BM38" t="str">
        <f t="shared" si="21"/>
        <v/>
      </c>
      <c r="BN38">
        <f t="shared" ca="1" si="21"/>
        <v>0.16218845369031926</v>
      </c>
      <c r="BO38">
        <f t="shared" si="21"/>
        <v>8.0486572150794952E-2</v>
      </c>
      <c r="BP38" t="str">
        <f t="shared" si="21"/>
        <v/>
      </c>
      <c r="BQ38" t="str">
        <f t="shared" si="21"/>
        <v/>
      </c>
      <c r="BR38" t="str">
        <f t="shared" si="21"/>
        <v/>
      </c>
      <c r="BS38" t="str">
        <f t="shared" si="21"/>
        <v/>
      </c>
      <c r="BT38" t="str">
        <f t="shared" si="21"/>
        <v/>
      </c>
      <c r="BU38" t="str">
        <f t="shared" si="21"/>
        <v/>
      </c>
      <c r="BV38" s="30" t="str">
        <f t="shared" si="22"/>
        <v/>
      </c>
      <c r="BW38" t="str">
        <f t="shared" si="23"/>
        <v/>
      </c>
      <c r="BX38">
        <f t="shared" ca="1" si="23"/>
        <v>0.46266351992565857</v>
      </c>
      <c r="BY38">
        <f t="shared" si="23"/>
        <v>0.22819614268061797</v>
      </c>
      <c r="BZ38" t="str">
        <f t="shared" si="23"/>
        <v/>
      </c>
      <c r="CA38" t="str">
        <f t="shared" si="23"/>
        <v/>
      </c>
      <c r="CB38" t="str">
        <f t="shared" si="23"/>
        <v/>
      </c>
      <c r="CC38" t="str">
        <f t="shared" si="23"/>
        <v/>
      </c>
      <c r="CD38" t="str">
        <f t="shared" si="23"/>
        <v/>
      </c>
      <c r="CE38" t="str">
        <f t="shared" si="23"/>
        <v/>
      </c>
      <c r="CF38" s="30" t="str">
        <f t="shared" si="23"/>
        <v/>
      </c>
      <c r="CG38" t="str">
        <f t="shared" si="24"/>
        <v/>
      </c>
      <c r="CH38">
        <f t="shared" ca="1" si="24"/>
        <v>6.692076190398126E-2</v>
      </c>
      <c r="CI38">
        <f t="shared" si="24"/>
        <v>3.4129796786664723E-2</v>
      </c>
      <c r="CJ38" t="str">
        <f t="shared" si="24"/>
        <v/>
      </c>
      <c r="CK38" t="str">
        <f t="shared" si="24"/>
        <v/>
      </c>
      <c r="CL38" t="str">
        <f t="shared" si="24"/>
        <v/>
      </c>
      <c r="CM38" t="str">
        <f t="shared" si="24"/>
        <v/>
      </c>
      <c r="CN38" t="str">
        <f t="shared" si="24"/>
        <v/>
      </c>
      <c r="CO38" t="str">
        <f t="shared" si="24"/>
        <v/>
      </c>
      <c r="CP38" s="30" t="str">
        <f t="shared" si="24"/>
        <v/>
      </c>
      <c r="CQ38"/>
      <c r="CR38"/>
      <c r="CS38"/>
      <c r="CT38"/>
      <c r="CU38"/>
      <c r="CV38" s="31">
        <f t="shared" ca="1" si="29"/>
        <v>38</v>
      </c>
      <c r="CW38" s="31"/>
      <c r="CX38" s="31"/>
      <c r="CY38"/>
      <c r="CZ38"/>
      <c r="DA38"/>
      <c r="DB38"/>
      <c r="DC38"/>
      <c r="DD38"/>
      <c r="DE38" t="str">
        <f t="shared" ca="1" si="30"/>
        <v/>
      </c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 s="60">
        <f t="shared" si="31"/>
        <v>1.0909535502518363E-3</v>
      </c>
      <c r="DV38">
        <f t="shared" si="32"/>
        <v>5.3728424249586239E-3</v>
      </c>
      <c r="DW38">
        <f t="shared" si="32"/>
        <v>6.6920856367783436E-4</v>
      </c>
      <c r="DX38" t="str">
        <f t="shared" si="32"/>
        <v/>
      </c>
      <c r="DY38" t="str">
        <f t="shared" si="32"/>
        <v/>
      </c>
      <c r="DZ38" t="str">
        <f t="shared" si="32"/>
        <v/>
      </c>
      <c r="EA38" t="str">
        <f t="shared" si="32"/>
        <v/>
      </c>
      <c r="EB38" t="str">
        <f t="shared" si="32"/>
        <v/>
      </c>
      <c r="EC38" t="str">
        <f t="shared" si="32"/>
        <v/>
      </c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</row>
    <row r="39" spans="1:164" s="32" customFormat="1">
      <c r="A39"/>
      <c r="B39">
        <v>25</v>
      </c>
      <c r="C39">
        <f t="shared" si="0"/>
        <v>16.484375</v>
      </c>
      <c r="D39" s="26">
        <v>2.05688</v>
      </c>
      <c r="E39" s="26"/>
      <c r="F39">
        <f t="shared" si="26"/>
        <v>2.0582532100000002</v>
      </c>
      <c r="G39">
        <f t="shared" ca="1" si="1"/>
        <v>2.0575143084825087</v>
      </c>
      <c r="H39">
        <f t="shared" ca="1" si="2"/>
        <v>2.9222975212722413</v>
      </c>
      <c r="I39">
        <f t="shared" ca="1" si="33"/>
        <v>0.41645786236380716</v>
      </c>
      <c r="J39">
        <f t="shared" ca="1" si="34"/>
        <v>2.9222975212722413</v>
      </c>
      <c r="K39">
        <f t="shared" ca="1" si="35"/>
        <v>0.41645786236380716</v>
      </c>
      <c r="L39">
        <f t="shared" si="6"/>
        <v>5.0970243228296921E-2</v>
      </c>
      <c r="M39">
        <f t="shared" si="7"/>
        <v>0.82325526660954185</v>
      </c>
      <c r="N39">
        <v>-1.3732099999999999E-3</v>
      </c>
      <c r="O39"/>
      <c r="P39">
        <v>6.3697328280000001</v>
      </c>
      <c r="Q39"/>
      <c r="R39">
        <v>8.5243699999999993</v>
      </c>
      <c r="S39"/>
      <c r="T39">
        <v>3.7401800000000001</v>
      </c>
      <c r="U39"/>
      <c r="V39" s="26">
        <v>4.1594800000000003</v>
      </c>
      <c r="W39"/>
      <c r="X39"/>
      <c r="Y39"/>
      <c r="Z39"/>
      <c r="AA39"/>
      <c r="AB39"/>
      <c r="AC39"/>
      <c r="AD39"/>
      <c r="AE39"/>
      <c r="AF39"/>
      <c r="AG39"/>
      <c r="AH39" s="12">
        <f t="shared" si="8"/>
        <v>-1.3732099999999999E-3</v>
      </c>
      <c r="AI39" s="12">
        <f t="shared" si="9"/>
        <v>0</v>
      </c>
      <c r="AJ39">
        <f t="shared" si="10"/>
        <v>6.3711060379999997</v>
      </c>
      <c r="AK39">
        <f t="shared" si="11"/>
        <v>8.5257432099999999</v>
      </c>
      <c r="AL39">
        <f t="shared" si="12"/>
        <v>3.7415532100000002</v>
      </c>
      <c r="AM39">
        <f t="shared" si="13"/>
        <v>4.16085321</v>
      </c>
      <c r="AN39">
        <f t="shared" si="14"/>
        <v>1.3732099999999999E-3</v>
      </c>
      <c r="AO39">
        <f t="shared" si="15"/>
        <v>1.3732099999999999E-3</v>
      </c>
      <c r="AP39">
        <f t="shared" si="16"/>
        <v>1.3732099999999999E-3</v>
      </c>
      <c r="AQ39">
        <f t="shared" si="17"/>
        <v>1.3732099999999999E-3</v>
      </c>
      <c r="AR39">
        <f t="shared" si="18"/>
        <v>1.3732099999999999E-3</v>
      </c>
      <c r="AS39" t="str">
        <f t="shared" si="19"/>
        <v/>
      </c>
      <c r="AT39">
        <f t="shared" si="19"/>
        <v>2.9202073453667121</v>
      </c>
      <c r="AU39">
        <f t="shared" si="19"/>
        <v>2.9265195574125613</v>
      </c>
      <c r="AV39">
        <f t="shared" si="19"/>
        <v>2.9045990493619493</v>
      </c>
      <c r="AW39" t="str">
        <f t="shared" si="19"/>
        <v/>
      </c>
      <c r="AX39" t="str">
        <f t="shared" si="19"/>
        <v/>
      </c>
      <c r="AY39" t="str">
        <f t="shared" si="19"/>
        <v/>
      </c>
      <c r="AZ39" t="str">
        <f t="shared" si="19"/>
        <v/>
      </c>
      <c r="BA39" t="str">
        <f t="shared" si="19"/>
        <v/>
      </c>
      <c r="BB39" s="30" t="str">
        <f t="shared" si="27"/>
        <v/>
      </c>
      <c r="BC39" t="str">
        <f t="shared" si="20"/>
        <v/>
      </c>
      <c r="BD39">
        <f t="shared" ca="1" si="20"/>
        <v>0.41264199457544354</v>
      </c>
      <c r="BE39">
        <f t="shared" si="20"/>
        <v>0.42416569770270579</v>
      </c>
      <c r="BF39">
        <f t="shared" si="20"/>
        <v>0.50396855395290929</v>
      </c>
      <c r="BG39" t="str">
        <f t="shared" si="20"/>
        <v/>
      </c>
      <c r="BH39" t="str">
        <f t="shared" si="20"/>
        <v/>
      </c>
      <c r="BI39" t="str">
        <f t="shared" si="20"/>
        <v/>
      </c>
      <c r="BJ39" t="str">
        <f t="shared" si="20"/>
        <v/>
      </c>
      <c r="BK39" t="str">
        <f t="shared" si="20"/>
        <v/>
      </c>
      <c r="BL39" s="30" t="str">
        <f t="shared" si="28"/>
        <v/>
      </c>
      <c r="BM39" t="str">
        <f t="shared" si="21"/>
        <v/>
      </c>
      <c r="BN39">
        <f t="shared" ca="1" si="21"/>
        <v>0.15013665711205851</v>
      </c>
      <c r="BO39">
        <f t="shared" si="21"/>
        <v>7.4327175988734132E-2</v>
      </c>
      <c r="BP39" t="str">
        <f t="shared" si="21"/>
        <v/>
      </c>
      <c r="BQ39" t="str">
        <f t="shared" si="21"/>
        <v/>
      </c>
      <c r="BR39" t="str">
        <f t="shared" si="21"/>
        <v/>
      </c>
      <c r="BS39" t="str">
        <f t="shared" si="21"/>
        <v/>
      </c>
      <c r="BT39" t="str">
        <f t="shared" si="21"/>
        <v/>
      </c>
      <c r="BU39" t="str">
        <f t="shared" si="21"/>
        <v/>
      </c>
      <c r="BV39" s="30" t="str">
        <f t="shared" si="22"/>
        <v/>
      </c>
      <c r="BW39" t="str">
        <f t="shared" si="23"/>
        <v/>
      </c>
      <c r="BX39">
        <f t="shared" ca="1" si="23"/>
        <v>0.43843016890743669</v>
      </c>
      <c r="BY39">
        <f t="shared" si="23"/>
        <v>0.21751993417827575</v>
      </c>
      <c r="BZ39" t="str">
        <f t="shared" si="23"/>
        <v/>
      </c>
      <c r="CA39" t="str">
        <f t="shared" si="23"/>
        <v/>
      </c>
      <c r="CB39" t="str">
        <f t="shared" si="23"/>
        <v/>
      </c>
      <c r="CC39" t="str">
        <f t="shared" si="23"/>
        <v/>
      </c>
      <c r="CD39" t="str">
        <f t="shared" si="23"/>
        <v/>
      </c>
      <c r="CE39" t="str">
        <f t="shared" si="23"/>
        <v/>
      </c>
      <c r="CF39" s="30" t="str">
        <f t="shared" si="23"/>
        <v/>
      </c>
      <c r="CG39" t="str">
        <f t="shared" si="24"/>
        <v/>
      </c>
      <c r="CH39">
        <f t="shared" ca="1" si="24"/>
        <v>6.1952689649609274E-2</v>
      </c>
      <c r="CI39">
        <f t="shared" si="24"/>
        <v>3.1527038461533215E-2</v>
      </c>
      <c r="CJ39" t="str">
        <f t="shared" si="24"/>
        <v/>
      </c>
      <c r="CK39" t="str">
        <f t="shared" si="24"/>
        <v/>
      </c>
      <c r="CL39" t="str">
        <f t="shared" si="24"/>
        <v/>
      </c>
      <c r="CM39" t="str">
        <f t="shared" si="24"/>
        <v/>
      </c>
      <c r="CN39" t="str">
        <f t="shared" si="24"/>
        <v/>
      </c>
      <c r="CO39" t="str">
        <f t="shared" si="24"/>
        <v/>
      </c>
      <c r="CP39" s="30" t="str">
        <f t="shared" si="24"/>
        <v/>
      </c>
      <c r="CQ39"/>
      <c r="CR39"/>
      <c r="CS39"/>
      <c r="CT39"/>
      <c r="CU39"/>
      <c r="CV39" s="31">
        <f t="shared" ca="1" si="29"/>
        <v>39</v>
      </c>
      <c r="CW39" s="31"/>
      <c r="CX39" s="31"/>
      <c r="CY39"/>
      <c r="CZ39"/>
      <c r="DA39"/>
      <c r="DB39"/>
      <c r="DC39"/>
      <c r="DD39"/>
      <c r="DE39" t="str">
        <f t="shared" ca="1" si="30"/>
        <v/>
      </c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 s="60">
        <f t="shared" si="31"/>
        <v>6.1182877551669874E-4</v>
      </c>
      <c r="DV39">
        <f t="shared" si="32"/>
        <v>4.7798123232172442E-3</v>
      </c>
      <c r="DW39">
        <f t="shared" si="32"/>
        <v>5.7860212956297905E-4</v>
      </c>
      <c r="DX39" t="str">
        <f t="shared" si="32"/>
        <v/>
      </c>
      <c r="DY39" t="str">
        <f t="shared" si="32"/>
        <v/>
      </c>
      <c r="DZ39" t="str">
        <f t="shared" si="32"/>
        <v/>
      </c>
      <c r="EA39" t="str">
        <f t="shared" si="32"/>
        <v/>
      </c>
      <c r="EB39" t="str">
        <f t="shared" si="32"/>
        <v/>
      </c>
      <c r="EC39" t="str">
        <f t="shared" si="32"/>
        <v/>
      </c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</row>
    <row r="40" spans="1:164" s="32" customFormat="1">
      <c r="A40"/>
      <c r="B40">
        <v>26</v>
      </c>
      <c r="C40">
        <f t="shared" si="0"/>
        <v>16.953125</v>
      </c>
      <c r="D40" s="26">
        <v>2.0560999999999998</v>
      </c>
      <c r="E40" s="26"/>
      <c r="F40">
        <f t="shared" si="26"/>
        <v>2.0573842499999997</v>
      </c>
      <c r="G40">
        <f t="shared" ca="1" si="1"/>
        <v>2.0572904957002054</v>
      </c>
      <c r="H40">
        <f t="shared" ca="1" si="2"/>
        <v>3.0326566707592959</v>
      </c>
      <c r="I40">
        <f t="shared" ca="1" si="33"/>
        <v>0.41666286846097567</v>
      </c>
      <c r="J40">
        <f t="shared" ca="1" si="34"/>
        <v>3.0326566707592959</v>
      </c>
      <c r="K40">
        <f t="shared" ca="1" si="35"/>
        <v>0.41666286846097567</v>
      </c>
      <c r="L40">
        <f t="shared" si="6"/>
        <v>5.0065505246673019E-2</v>
      </c>
      <c r="M40">
        <f t="shared" si="7"/>
        <v>0.82397081461624111</v>
      </c>
      <c r="N40">
        <v>-1.28425E-3</v>
      </c>
      <c r="O40"/>
      <c r="P40">
        <v>6.3688557939999999</v>
      </c>
      <c r="Q40"/>
      <c r="R40">
        <v>8.4881899999999995</v>
      </c>
      <c r="S40"/>
      <c r="T40">
        <v>3.72295</v>
      </c>
      <c r="U40"/>
      <c r="V40" s="26">
        <v>4.1554200000000003</v>
      </c>
      <c r="W40"/>
      <c r="X40"/>
      <c r="Y40"/>
      <c r="Z40"/>
      <c r="AA40"/>
      <c r="AB40"/>
      <c r="AC40"/>
      <c r="AD40"/>
      <c r="AE40"/>
      <c r="AF40"/>
      <c r="AG40"/>
      <c r="AH40" s="12">
        <f t="shared" si="8"/>
        <v>-1.28425E-3</v>
      </c>
      <c r="AI40" s="12">
        <f t="shared" si="9"/>
        <v>0</v>
      </c>
      <c r="AJ40">
        <f t="shared" si="10"/>
        <v>6.3701400440000002</v>
      </c>
      <c r="AK40">
        <f t="shared" si="11"/>
        <v>8.4894742499999989</v>
      </c>
      <c r="AL40">
        <f t="shared" si="12"/>
        <v>3.7242342499999999</v>
      </c>
      <c r="AM40">
        <f t="shared" si="13"/>
        <v>4.1567042500000007</v>
      </c>
      <c r="AN40">
        <f t="shared" si="14"/>
        <v>1.28425E-3</v>
      </c>
      <c r="AO40">
        <f t="shared" si="15"/>
        <v>1.28425E-3</v>
      </c>
      <c r="AP40">
        <f t="shared" si="16"/>
        <v>1.28425E-3</v>
      </c>
      <c r="AQ40">
        <f t="shared" si="17"/>
        <v>1.28425E-3</v>
      </c>
      <c r="AR40">
        <f t="shared" si="18"/>
        <v>1.28425E-3</v>
      </c>
      <c r="AS40" t="str">
        <f t="shared" si="19"/>
        <v/>
      </c>
      <c r="AT40">
        <f t="shared" si="19"/>
        <v>3.0324306902379941</v>
      </c>
      <c r="AU40">
        <f t="shared" si="19"/>
        <v>3.0330991128846296</v>
      </c>
      <c r="AV40">
        <f t="shared" si="19"/>
        <v>3.052996972213939</v>
      </c>
      <c r="AW40" t="str">
        <f t="shared" si="19"/>
        <v/>
      </c>
      <c r="AX40" t="str">
        <f t="shared" si="19"/>
        <v/>
      </c>
      <c r="AY40" t="str">
        <f t="shared" si="19"/>
        <v/>
      </c>
      <c r="AZ40" t="str">
        <f t="shared" si="19"/>
        <v/>
      </c>
      <c r="BA40" t="str">
        <f t="shared" si="19"/>
        <v/>
      </c>
      <c r="BB40" s="30" t="str">
        <f t="shared" si="27"/>
        <v/>
      </c>
      <c r="BC40" t="str">
        <f t="shared" si="20"/>
        <v/>
      </c>
      <c r="BD40">
        <f t="shared" ca="1" si="20"/>
        <v>0.41271746776572082</v>
      </c>
      <c r="BE40">
        <f t="shared" si="20"/>
        <v>0.42438747878951832</v>
      </c>
      <c r="BF40">
        <f t="shared" si="20"/>
        <v>0.48325014553122364</v>
      </c>
      <c r="BG40" t="str">
        <f t="shared" si="20"/>
        <v/>
      </c>
      <c r="BH40" t="str">
        <f t="shared" si="20"/>
        <v/>
      </c>
      <c r="BI40" t="str">
        <f t="shared" si="20"/>
        <v/>
      </c>
      <c r="BJ40" t="str">
        <f t="shared" si="20"/>
        <v/>
      </c>
      <c r="BK40" t="str">
        <f t="shared" si="20"/>
        <v/>
      </c>
      <c r="BL40" s="30" t="str">
        <f t="shared" si="28"/>
        <v/>
      </c>
      <c r="BM40" t="str">
        <f t="shared" si="21"/>
        <v/>
      </c>
      <c r="BN40">
        <f t="shared" ca="1" si="21"/>
        <v>0.12961007102891028</v>
      </c>
      <c r="BO40">
        <f t="shared" si="21"/>
        <v>6.6199282889389824E-2</v>
      </c>
      <c r="BP40" t="str">
        <f t="shared" si="21"/>
        <v/>
      </c>
      <c r="BQ40" t="str">
        <f t="shared" si="21"/>
        <v/>
      </c>
      <c r="BR40" t="str">
        <f t="shared" si="21"/>
        <v/>
      </c>
      <c r="BS40" t="str">
        <f t="shared" si="21"/>
        <v/>
      </c>
      <c r="BT40" t="str">
        <f t="shared" si="21"/>
        <v/>
      </c>
      <c r="BU40" t="str">
        <f t="shared" si="21"/>
        <v/>
      </c>
      <c r="BV40" s="30" t="str">
        <f t="shared" si="22"/>
        <v/>
      </c>
      <c r="BW40" t="str">
        <f t="shared" si="23"/>
        <v/>
      </c>
      <c r="BX40">
        <f t="shared" ca="1" si="23"/>
        <v>0.39303355715199384</v>
      </c>
      <c r="BY40">
        <f t="shared" si="23"/>
        <v>0.20078898620540692</v>
      </c>
      <c r="BZ40" t="str">
        <f t="shared" si="23"/>
        <v/>
      </c>
      <c r="CA40" t="str">
        <f t="shared" si="23"/>
        <v/>
      </c>
      <c r="CB40" t="str">
        <f t="shared" si="23"/>
        <v/>
      </c>
      <c r="CC40" t="str">
        <f t="shared" ref="CC40:CF46" si="36">IF(BS40="","",AY40*BS40)</f>
        <v/>
      </c>
      <c r="CD40" t="str">
        <f t="shared" si="36"/>
        <v/>
      </c>
      <c r="CE40" t="str">
        <f t="shared" si="36"/>
        <v/>
      </c>
      <c r="CF40" s="30" t="str">
        <f t="shared" si="36"/>
        <v/>
      </c>
      <c r="CG40" t="str">
        <f t="shared" si="24"/>
        <v/>
      </c>
      <c r="CH40">
        <f t="shared" ca="1" si="24"/>
        <v>5.3492340311987067E-2</v>
      </c>
      <c r="CI40">
        <f t="shared" si="24"/>
        <v>2.8094146763102248E-2</v>
      </c>
      <c r="CJ40" t="str">
        <f t="shared" si="24"/>
        <v/>
      </c>
      <c r="CK40" t="str">
        <f t="shared" si="24"/>
        <v/>
      </c>
      <c r="CL40" t="str">
        <f t="shared" ref="CJ40:CP46" si="37">IF(BR40="","",BH40*BR40)</f>
        <v/>
      </c>
      <c r="CM40" t="str">
        <f t="shared" si="37"/>
        <v/>
      </c>
      <c r="CN40" t="str">
        <f t="shared" si="37"/>
        <v/>
      </c>
      <c r="CO40" t="str">
        <f t="shared" si="37"/>
        <v/>
      </c>
      <c r="CP40" s="30" t="str">
        <f t="shared" si="37"/>
        <v/>
      </c>
      <c r="CQ40"/>
      <c r="CR40"/>
      <c r="CS40"/>
      <c r="CT40"/>
      <c r="CU40"/>
      <c r="CV40" s="31">
        <f t="shared" ca="1" si="29"/>
        <v>40</v>
      </c>
      <c r="CW40" s="31"/>
      <c r="CX40" s="31"/>
      <c r="CY40"/>
      <c r="CZ40"/>
      <c r="DA40"/>
      <c r="DB40"/>
      <c r="DC40"/>
      <c r="DD40"/>
      <c r="DE40" t="str">
        <f t="shared" ca="1" si="30"/>
        <v/>
      </c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 s="60">
        <f t="shared" si="31"/>
        <v>6.8162458025709067E-4</v>
      </c>
      <c r="DV40">
        <f t="shared" si="32"/>
        <v>3.9010949412052001E-3</v>
      </c>
      <c r="DW40">
        <f t="shared" si="32"/>
        <v>4.8278572521072969E-4</v>
      </c>
      <c r="DX40" t="str">
        <f t="shared" si="32"/>
        <v/>
      </c>
      <c r="DY40" t="str">
        <f t="shared" si="32"/>
        <v/>
      </c>
      <c r="DZ40" t="str">
        <f t="shared" si="32"/>
        <v/>
      </c>
      <c r="EA40" t="str">
        <f t="shared" si="32"/>
        <v/>
      </c>
      <c r="EB40" t="str">
        <f t="shared" si="32"/>
        <v/>
      </c>
      <c r="EC40" t="str">
        <f t="shared" si="32"/>
        <v/>
      </c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</row>
    <row r="41" spans="1:164" s="32" customFormat="1">
      <c r="A41"/>
      <c r="B41">
        <v>27</v>
      </c>
      <c r="C41">
        <f t="shared" si="0"/>
        <v>17.421875</v>
      </c>
      <c r="D41" s="26">
        <v>2.05586</v>
      </c>
      <c r="E41" s="26"/>
      <c r="F41">
        <f t="shared" si="26"/>
        <v>2.0542503600000002</v>
      </c>
      <c r="G41">
        <f t="shared" ca="1" si="1"/>
        <v>2.056887034377866</v>
      </c>
      <c r="H41">
        <f t="shared" ca="1" si="2"/>
        <v>3.1807459268897422</v>
      </c>
      <c r="I41">
        <f t="shared" ca="1" si="33"/>
        <v>0.41720363962929224</v>
      </c>
      <c r="J41">
        <f t="shared" ca="1" si="34"/>
        <v>3.1807459268897422</v>
      </c>
      <c r="K41">
        <f t="shared" ca="1" si="35"/>
        <v>0.41720363962929224</v>
      </c>
      <c r="L41">
        <f t="shared" si="6"/>
        <v>4.8691880541970767E-2</v>
      </c>
      <c r="M41">
        <f t="shared" si="7"/>
        <v>0.82508350117905305</v>
      </c>
      <c r="N41">
        <v>1.6096400000000001E-3</v>
      </c>
      <c r="O41"/>
      <c r="P41">
        <v>6.3685497370000004</v>
      </c>
      <c r="Q41"/>
      <c r="R41">
        <v>8.4471900000000009</v>
      </c>
      <c r="S41"/>
      <c r="T41">
        <v>3.7091400000000001</v>
      </c>
      <c r="U41"/>
      <c r="V41" s="26">
        <v>4.1517600000000003</v>
      </c>
      <c r="W41"/>
      <c r="X41"/>
      <c r="Y41"/>
      <c r="Z41"/>
      <c r="AA41"/>
      <c r="AB41"/>
      <c r="AC41"/>
      <c r="AD41"/>
      <c r="AE41"/>
      <c r="AF41"/>
      <c r="AG41"/>
      <c r="AH41" s="12">
        <f t="shared" si="8"/>
        <v>1.6096400000000001E-3</v>
      </c>
      <c r="AI41" s="12">
        <f t="shared" si="9"/>
        <v>0</v>
      </c>
      <c r="AJ41">
        <f t="shared" si="10"/>
        <v>6.3669400970000005</v>
      </c>
      <c r="AK41">
        <f t="shared" si="11"/>
        <v>8.445580360000001</v>
      </c>
      <c r="AL41">
        <f t="shared" si="12"/>
        <v>3.7075303600000002</v>
      </c>
      <c r="AM41">
        <f t="shared" si="13"/>
        <v>4.1501503600000005</v>
      </c>
      <c r="AN41">
        <f t="shared" si="14"/>
        <v>-1.6096400000000001E-3</v>
      </c>
      <c r="AO41">
        <f t="shared" si="15"/>
        <v>-1.6096400000000001E-3</v>
      </c>
      <c r="AP41">
        <f t="shared" si="16"/>
        <v>-1.6096400000000001E-3</v>
      </c>
      <c r="AQ41">
        <f t="shared" si="17"/>
        <v>-1.6096400000000001E-3</v>
      </c>
      <c r="AR41">
        <f t="shared" si="18"/>
        <v>-1.6096400000000001E-3</v>
      </c>
      <c r="AS41" t="str">
        <f t="shared" si="19"/>
        <v/>
      </c>
      <c r="AT41">
        <f t="shared" si="19"/>
        <v>3.1978541109050664</v>
      </c>
      <c r="AU41">
        <f t="shared" si="19"/>
        <v>3.1504671640313218</v>
      </c>
      <c r="AV41">
        <f t="shared" si="19"/>
        <v>3.2218405110880157</v>
      </c>
      <c r="AW41" t="str">
        <f t="shared" si="19"/>
        <v/>
      </c>
      <c r="AX41" t="str">
        <f t="shared" si="19"/>
        <v/>
      </c>
      <c r="AY41" t="str">
        <f t="shared" si="19"/>
        <v/>
      </c>
      <c r="AZ41" t="str">
        <f t="shared" si="19"/>
        <v/>
      </c>
      <c r="BA41" t="str">
        <f t="shared" si="19"/>
        <v/>
      </c>
      <c r="BB41" s="30" t="str">
        <f t="shared" si="27"/>
        <v/>
      </c>
      <c r="BC41" t="str">
        <f t="shared" si="20"/>
        <v/>
      </c>
      <c r="BD41">
        <f t="shared" ca="1" si="20"/>
        <v>0.41292090220377314</v>
      </c>
      <c r="BE41">
        <f t="shared" si="20"/>
        <v>0.42478340325446778</v>
      </c>
      <c r="BF41">
        <f t="shared" si="20"/>
        <v>0.47121246668809252</v>
      </c>
      <c r="BG41" t="str">
        <f t="shared" si="20"/>
        <v/>
      </c>
      <c r="BH41" t="str">
        <f t="shared" si="20"/>
        <v/>
      </c>
      <c r="BI41" t="str">
        <f t="shared" si="20"/>
        <v/>
      </c>
      <c r="BJ41" t="str">
        <f t="shared" si="20"/>
        <v/>
      </c>
      <c r="BK41" t="str">
        <f t="shared" si="20"/>
        <v/>
      </c>
      <c r="BL41" s="30" t="str">
        <f t="shared" si="28"/>
        <v/>
      </c>
      <c r="BM41" t="str">
        <f t="shared" si="21"/>
        <v/>
      </c>
      <c r="BN41">
        <f t="shared" ca="1" si="21"/>
        <v>0.10050565041961525</v>
      </c>
      <c r="BO41">
        <f t="shared" si="21"/>
        <v>5.6787959600553495E-2</v>
      </c>
      <c r="BP41" t="str">
        <f t="shared" si="21"/>
        <v/>
      </c>
      <c r="BQ41" t="str">
        <f t="shared" si="21"/>
        <v/>
      </c>
      <c r="BR41" t="str">
        <f t="shared" si="21"/>
        <v/>
      </c>
      <c r="BS41" t="str">
        <f t="shared" si="21"/>
        <v/>
      </c>
      <c r="BT41" t="str">
        <f t="shared" si="21"/>
        <v/>
      </c>
      <c r="BU41" t="str">
        <f t="shared" si="21"/>
        <v/>
      </c>
      <c r="BV41" s="30" t="str">
        <f t="shared" si="22"/>
        <v/>
      </c>
      <c r="BW41" t="str">
        <f t="shared" ref="BW41:CF68" si="38">IF(BM41="","",AS41*BM41)</f>
        <v/>
      </c>
      <c r="BX41">
        <f t="shared" ca="1" si="38"/>
        <v>0.32140240736355413</v>
      </c>
      <c r="BY41">
        <f t="shared" si="38"/>
        <v>0.17890860203388104</v>
      </c>
      <c r="BZ41" t="str">
        <f t="shared" si="38"/>
        <v/>
      </c>
      <c r="CA41" t="str">
        <f t="shared" si="38"/>
        <v/>
      </c>
      <c r="CB41" t="str">
        <f t="shared" si="38"/>
        <v/>
      </c>
      <c r="CC41" t="str">
        <f t="shared" si="36"/>
        <v/>
      </c>
      <c r="CD41" t="str">
        <f t="shared" si="36"/>
        <v/>
      </c>
      <c r="CE41" t="str">
        <f t="shared" si="36"/>
        <v/>
      </c>
      <c r="CF41" s="30" t="str">
        <f t="shared" si="36"/>
        <v/>
      </c>
      <c r="CG41" t="str">
        <f t="shared" ref="CG41:CP70" si="39">IF(BM41="","",BC41*BM41)</f>
        <v/>
      </c>
      <c r="CH41">
        <f t="shared" ca="1" si="39"/>
        <v>4.1500883847844561E-2</v>
      </c>
      <c r="CI41">
        <f t="shared" si="39"/>
        <v>2.4122582743000342E-2</v>
      </c>
      <c r="CJ41" t="str">
        <f t="shared" si="37"/>
        <v/>
      </c>
      <c r="CK41" t="str">
        <f t="shared" si="37"/>
        <v/>
      </c>
      <c r="CL41" t="str">
        <f t="shared" si="37"/>
        <v/>
      </c>
      <c r="CM41" t="str">
        <f t="shared" si="37"/>
        <v/>
      </c>
      <c r="CN41" t="str">
        <f t="shared" si="37"/>
        <v/>
      </c>
      <c r="CO41" t="str">
        <f t="shared" si="37"/>
        <v/>
      </c>
      <c r="CP41" s="30" t="str">
        <f t="shared" si="37"/>
        <v/>
      </c>
      <c r="CQ41"/>
      <c r="CR41"/>
      <c r="CS41"/>
      <c r="CT41"/>
      <c r="CU41"/>
      <c r="CV41" s="31">
        <f t="shared" ca="1" si="29"/>
        <v>41</v>
      </c>
      <c r="CW41" s="31"/>
      <c r="CX41" s="31"/>
      <c r="CY41"/>
      <c r="CZ41"/>
      <c r="DA41"/>
      <c r="DB41"/>
      <c r="DC41"/>
      <c r="DD41"/>
      <c r="DE41" t="str">
        <f t="shared" ca="1" si="30"/>
        <v/>
      </c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 s="60">
        <f t="shared" si="31"/>
        <v>4.6386614992184502E-4</v>
      </c>
      <c r="DV41">
        <f t="shared" si="32"/>
        <v>2.8376422227616126E-3</v>
      </c>
      <c r="DW41">
        <f t="shared" si="32"/>
        <v>3.9037216928731246E-4</v>
      </c>
      <c r="DX41" t="str">
        <f t="shared" si="32"/>
        <v/>
      </c>
      <c r="DY41" t="str">
        <f t="shared" si="32"/>
        <v/>
      </c>
      <c r="DZ41" t="str">
        <f t="shared" si="32"/>
        <v/>
      </c>
      <c r="EA41" t="str">
        <f t="shared" si="32"/>
        <v/>
      </c>
      <c r="EB41" t="str">
        <f t="shared" si="32"/>
        <v/>
      </c>
      <c r="EC41" t="str">
        <f t="shared" si="32"/>
        <v/>
      </c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</row>
    <row r="42" spans="1:164">
      <c r="A42" s="2"/>
      <c r="B42">
        <v>28</v>
      </c>
      <c r="C42">
        <f t="shared" si="0"/>
        <v>17.890625</v>
      </c>
      <c r="D42" s="26">
        <v>2.0553599999999999</v>
      </c>
      <c r="E42" s="26"/>
      <c r="F42">
        <f t="shared" si="26"/>
        <v>2.0547679479999998</v>
      </c>
      <c r="G42">
        <f t="shared" ca="1" si="1"/>
        <v>2.0562851670862474</v>
      </c>
      <c r="H42">
        <f t="shared" ca="1" si="2"/>
        <v>3.3371088947346093</v>
      </c>
      <c r="I42">
        <f t="shared" ca="1" si="33"/>
        <v>0.417694387059727</v>
      </c>
      <c r="J42">
        <f t="shared" ca="1" si="34"/>
        <v>3.3371088947346093</v>
      </c>
      <c r="K42">
        <f t="shared" ca="1" si="35"/>
        <v>0.417694387059727</v>
      </c>
      <c r="L42">
        <f t="shared" si="6"/>
        <v>4.7419652582372539E-2</v>
      </c>
      <c r="M42">
        <f t="shared" si="7"/>
        <v>0.82614368205620592</v>
      </c>
      <c r="N42">
        <v>5.9205200000000003E-4</v>
      </c>
      <c r="P42">
        <v>6.3664276769999999</v>
      </c>
      <c r="R42">
        <v>8.4177700000000009</v>
      </c>
      <c r="T42">
        <v>3.6863899999999998</v>
      </c>
      <c r="V42" s="26">
        <v>4.1459099999999998</v>
      </c>
      <c r="AH42">
        <f t="shared" si="8"/>
        <v>5.9205200000000003E-4</v>
      </c>
      <c r="AI42">
        <f t="shared" si="9"/>
        <v>0</v>
      </c>
      <c r="AJ42">
        <f t="shared" si="10"/>
        <v>6.3658356249999999</v>
      </c>
      <c r="AK42">
        <f t="shared" si="11"/>
        <v>8.4171779480000009</v>
      </c>
      <c r="AL42">
        <f t="shared" si="12"/>
        <v>3.6857979479999998</v>
      </c>
      <c r="AM42">
        <f t="shared" si="13"/>
        <v>4.1453179479999998</v>
      </c>
      <c r="AN42">
        <f t="shared" si="14"/>
        <v>-5.9205200000000003E-4</v>
      </c>
      <c r="AO42">
        <f t="shared" si="15"/>
        <v>-5.9205200000000003E-4</v>
      </c>
      <c r="AP42">
        <f t="shared" si="16"/>
        <v>-5.9205200000000003E-4</v>
      </c>
      <c r="AQ42">
        <f t="shared" si="17"/>
        <v>-5.9205200000000003E-4</v>
      </c>
      <c r="AR42">
        <f t="shared" si="18"/>
        <v>-5.9205200000000003E-4</v>
      </c>
      <c r="AS42" t="str">
        <f t="shared" si="19"/>
        <v/>
      </c>
      <c r="AT42">
        <f t="shared" si="19"/>
        <v>3.3349868691157276</v>
      </c>
      <c r="AU42">
        <f t="shared" si="19"/>
        <v>3.3410876483039362</v>
      </c>
      <c r="AV42">
        <f t="shared" si="19"/>
        <v>3.318039072515111</v>
      </c>
      <c r="AW42" t="str">
        <f t="shared" si="19"/>
        <v/>
      </c>
      <c r="AX42" t="str">
        <f t="shared" si="19"/>
        <v/>
      </c>
      <c r="AY42" t="str">
        <f t="shared" si="19"/>
        <v/>
      </c>
      <c r="AZ42" t="str">
        <f t="shared" si="19"/>
        <v/>
      </c>
      <c r="BA42" t="str">
        <f t="shared" si="19"/>
        <v/>
      </c>
      <c r="BB42" s="30" t="str">
        <f t="shared" si="27"/>
        <v/>
      </c>
      <c r="BC42" t="str">
        <f t="shared" si="20"/>
        <v/>
      </c>
      <c r="BD42">
        <f t="shared" ca="1" si="20"/>
        <v>0.41324276217363481</v>
      </c>
      <c r="BE42">
        <f t="shared" si="20"/>
        <v>0.42604109043938998</v>
      </c>
      <c r="BF42">
        <f t="shared" si="20"/>
        <v>0.46740594600030666</v>
      </c>
      <c r="BG42" t="str">
        <f t="shared" si="20"/>
        <v/>
      </c>
      <c r="BH42" t="str">
        <f t="shared" si="20"/>
        <v/>
      </c>
      <c r="BI42" t="str">
        <f t="shared" si="20"/>
        <v/>
      </c>
      <c r="BJ42" t="str">
        <f t="shared" si="20"/>
        <v/>
      </c>
      <c r="BK42" t="str">
        <f t="shared" si="20"/>
        <v/>
      </c>
      <c r="BL42" s="30" t="str">
        <f t="shared" si="28"/>
        <v/>
      </c>
      <c r="BM42" t="str">
        <f t="shared" si="21"/>
        <v/>
      </c>
      <c r="BN42">
        <f t="shared" ca="1" si="21"/>
        <v>7.91856017802266E-2</v>
      </c>
      <c r="BO42">
        <f t="shared" si="21"/>
        <v>4.2232792932827452E-2</v>
      </c>
      <c r="BP42" t="str">
        <f t="shared" si="21"/>
        <v/>
      </c>
      <c r="BQ42" t="str">
        <f t="shared" si="21"/>
        <v/>
      </c>
      <c r="BR42" t="str">
        <f t="shared" si="21"/>
        <v/>
      </c>
      <c r="BS42" t="str">
        <f t="shared" si="21"/>
        <v/>
      </c>
      <c r="BT42" t="str">
        <f t="shared" si="21"/>
        <v/>
      </c>
      <c r="BU42" t="str">
        <f t="shared" si="21"/>
        <v/>
      </c>
      <c r="BV42" s="30" t="str">
        <f t="shared" si="22"/>
        <v/>
      </c>
      <c r="BW42" t="str">
        <f t="shared" si="38"/>
        <v/>
      </c>
      <c r="BX42">
        <f t="shared" ca="1" si="38"/>
        <v>0.26408294216008271</v>
      </c>
      <c r="BY42">
        <f t="shared" si="38"/>
        <v>0.14110346282124758</v>
      </c>
      <c r="BZ42" t="str">
        <f t="shared" si="38"/>
        <v/>
      </c>
      <c r="CA42" t="str">
        <f t="shared" si="38"/>
        <v/>
      </c>
      <c r="CB42" t="str">
        <f t="shared" si="38"/>
        <v/>
      </c>
      <c r="CC42" t="str">
        <f t="shared" si="36"/>
        <v/>
      </c>
      <c r="CD42" t="str">
        <f t="shared" si="36"/>
        <v/>
      </c>
      <c r="CE42" t="str">
        <f t="shared" si="36"/>
        <v/>
      </c>
      <c r="CF42" s="30" t="str">
        <f t="shared" si="36"/>
        <v/>
      </c>
      <c r="CG42" t="str">
        <f t="shared" si="39"/>
        <v/>
      </c>
      <c r="CH42">
        <f t="shared" ca="1" si="39"/>
        <v>3.2722876804042338E-2</v>
      </c>
      <c r="CI42">
        <f t="shared" si="39"/>
        <v>1.799290515340277E-2</v>
      </c>
      <c r="CJ42" t="str">
        <f t="shared" si="37"/>
        <v/>
      </c>
      <c r="CK42" t="str">
        <f t="shared" si="37"/>
        <v/>
      </c>
      <c r="CL42" t="str">
        <f t="shared" si="37"/>
        <v/>
      </c>
      <c r="CM42" t="str">
        <f t="shared" si="37"/>
        <v/>
      </c>
      <c r="CN42" t="str">
        <f t="shared" si="37"/>
        <v/>
      </c>
      <c r="CO42" t="str">
        <f t="shared" si="37"/>
        <v/>
      </c>
      <c r="CP42" s="30" t="str">
        <f t="shared" si="37"/>
        <v/>
      </c>
      <c r="CV42" s="31">
        <f t="shared" ca="1" si="29"/>
        <v>42</v>
      </c>
      <c r="DE42" t="str">
        <f t="shared" ca="1" si="30"/>
        <v/>
      </c>
      <c r="DU42" s="60" t="str">
        <f t="shared" si="31"/>
        <v/>
      </c>
      <c r="DV42">
        <f t="shared" si="32"/>
        <v>2.1495140515797838E-3</v>
      </c>
      <c r="DW42">
        <f t="shared" si="32"/>
        <v>2.7013853079275644E-4</v>
      </c>
      <c r="DX42" t="str">
        <f t="shared" si="32"/>
        <v/>
      </c>
      <c r="DY42" t="str">
        <f t="shared" si="32"/>
        <v/>
      </c>
      <c r="DZ42" t="str">
        <f t="shared" si="32"/>
        <v/>
      </c>
      <c r="EA42" t="str">
        <f t="shared" si="32"/>
        <v/>
      </c>
      <c r="EB42" t="str">
        <f t="shared" si="32"/>
        <v/>
      </c>
      <c r="EC42" t="str">
        <f t="shared" si="32"/>
        <v/>
      </c>
      <c r="ED42"/>
    </row>
    <row r="43" spans="1:164">
      <c r="A43" s="2"/>
      <c r="B43">
        <v>29</v>
      </c>
      <c r="C43">
        <f t="shared" si="0"/>
        <v>18.359375</v>
      </c>
      <c r="D43" s="26">
        <v>2.0535199999999998</v>
      </c>
      <c r="E43" s="26"/>
      <c r="F43">
        <f t="shared" si="26"/>
        <v>2.0533630459999999</v>
      </c>
      <c r="G43">
        <f t="shared" ca="1" si="1"/>
        <v>2.0552233338456292</v>
      </c>
      <c r="H43">
        <f t="shared" ca="1" si="2"/>
        <v>3.5238126659414646</v>
      </c>
      <c r="I43">
        <f t="shared" ca="1" si="33"/>
        <v>0.41415705648386375</v>
      </c>
      <c r="J43">
        <f t="shared" ca="1" si="34"/>
        <v>3.5238126659414646</v>
      </c>
      <c r="K43">
        <f t="shared" ca="1" si="35"/>
        <v>0.41415705648386375</v>
      </c>
      <c r="L43">
        <f t="shared" si="6"/>
        <v>4.6640371167141641E-2</v>
      </c>
      <c r="M43">
        <f t="shared" si="7"/>
        <v>0.82680780427856493</v>
      </c>
      <c r="N43" s="12">
        <v>1.56954E-4</v>
      </c>
      <c r="P43">
        <v>6.3642113140000003</v>
      </c>
      <c r="R43">
        <v>8.3882700000000003</v>
      </c>
      <c r="T43">
        <v>3.67238</v>
      </c>
      <c r="V43" s="26">
        <v>4.1349299999999998</v>
      </c>
      <c r="AH43">
        <f t="shared" si="8"/>
        <v>1.56954E-4</v>
      </c>
      <c r="AI43">
        <f t="shared" si="9"/>
        <v>0</v>
      </c>
      <c r="AJ43">
        <f t="shared" si="10"/>
        <v>6.3640543599999999</v>
      </c>
      <c r="AK43">
        <f t="shared" si="11"/>
        <v>8.3881130460000008</v>
      </c>
      <c r="AL43">
        <f t="shared" si="12"/>
        <v>3.672223046</v>
      </c>
      <c r="AM43">
        <f t="shared" si="13"/>
        <v>4.1347730459999994</v>
      </c>
      <c r="AN43">
        <f t="shared" si="14"/>
        <v>-1.56954E-4</v>
      </c>
      <c r="AO43">
        <f t="shared" si="15"/>
        <v>-1.56954E-4</v>
      </c>
      <c r="AP43">
        <f t="shared" si="16"/>
        <v>-1.56954E-4</v>
      </c>
      <c r="AQ43">
        <f t="shared" si="17"/>
        <v>-1.56954E-4</v>
      </c>
      <c r="AR43">
        <f t="shared" si="18"/>
        <v>-1.56954E-4</v>
      </c>
      <c r="AS43" t="str">
        <f t="shared" si="19"/>
        <v/>
      </c>
      <c r="AT43">
        <f t="shared" si="19"/>
        <v>3.5238126659414646</v>
      </c>
      <c r="AU43">
        <f t="shared" si="19"/>
        <v>3.5006677195901994</v>
      </c>
      <c r="AV43">
        <f t="shared" ref="AV43:BA74" si="40">IF(AM43&lt;AM$6+$C$3,"",IF(AM43&gt;AM$5-$C$3,"",AM$4-AM$8*LOG10($M43)+LOG10((AM$5-AM43)/(AM43-AM$6))))</f>
        <v>3.4814416434719191</v>
      </c>
      <c r="AW43" t="str">
        <f t="shared" si="40"/>
        <v/>
      </c>
      <c r="AX43" t="str">
        <f t="shared" si="40"/>
        <v/>
      </c>
      <c r="AY43" t="str">
        <f t="shared" si="40"/>
        <v/>
      </c>
      <c r="AZ43" t="str">
        <f t="shared" si="40"/>
        <v/>
      </c>
      <c r="BA43" t="str">
        <f t="shared" si="40"/>
        <v/>
      </c>
      <c r="BB43" s="30" t="str">
        <f t="shared" si="27"/>
        <v/>
      </c>
      <c r="BC43" t="str">
        <f t="shared" si="20"/>
        <v/>
      </c>
      <c r="BD43">
        <f t="shared" ca="1" si="20"/>
        <v>0.41415705648386369</v>
      </c>
      <c r="BE43">
        <f t="shared" si="20"/>
        <v>0.42825622465158236</v>
      </c>
      <c r="BF43">
        <f t="shared" ref="BF43:BK74" si="41">IF(AV43="","",SQRT(AM$3^2+($C$3/(2.303*(AM43-AM$5)))^2+($C$3/(2.303*(AM$6-AM43)))^2+($C$2*(AM$6-AM$5)/(2.303*(AM43-AM$5)*(AM$6-AM43)))^2))</f>
        <v>0.46365148506315879</v>
      </c>
      <c r="BG43" t="str">
        <f t="shared" si="41"/>
        <v/>
      </c>
      <c r="BH43" t="str">
        <f t="shared" si="41"/>
        <v/>
      </c>
      <c r="BI43" t="str">
        <f t="shared" si="41"/>
        <v/>
      </c>
      <c r="BJ43" t="str">
        <f t="shared" si="41"/>
        <v/>
      </c>
      <c r="BK43" t="str">
        <f t="shared" si="41"/>
        <v/>
      </c>
      <c r="BL43" s="30" t="str">
        <f t="shared" si="28"/>
        <v/>
      </c>
      <c r="BM43" t="str">
        <f t="shared" si="21"/>
        <v/>
      </c>
      <c r="BN43">
        <f t="shared" ca="1" si="21"/>
        <v>5.5344896840600746E-2</v>
      </c>
      <c r="BO43" t="str">
        <f t="shared" si="21"/>
        <v/>
      </c>
      <c r="BP43" t="str">
        <f t="shared" ref="BP43:BU74" si="42">IF(BF43="","",IF(SQRT((BF43^2)-(AM$3^2))&gt;$C$1,"",SQRT(((AM$6-AM43)*(AM43-AM$5)/(AM$5-AM$6))^2)))</f>
        <v/>
      </c>
      <c r="BQ43" t="str">
        <f t="shared" si="42"/>
        <v/>
      </c>
      <c r="BR43" t="str">
        <f t="shared" si="42"/>
        <v/>
      </c>
      <c r="BS43" t="str">
        <f t="shared" si="42"/>
        <v/>
      </c>
      <c r="BT43" t="str">
        <f t="shared" si="42"/>
        <v/>
      </c>
      <c r="BU43" t="str">
        <f t="shared" si="42"/>
        <v/>
      </c>
      <c r="BV43" s="30" t="str">
        <f t="shared" si="22"/>
        <v/>
      </c>
      <c r="BW43" t="str">
        <f t="shared" si="38"/>
        <v/>
      </c>
      <c r="BX43">
        <f t="shared" ca="1" si="38"/>
        <v>0.19502504848213265</v>
      </c>
      <c r="BY43" t="str">
        <f t="shared" si="38"/>
        <v/>
      </c>
      <c r="BZ43" t="str">
        <f t="shared" si="38"/>
        <v/>
      </c>
      <c r="CA43" t="str">
        <f t="shared" si="38"/>
        <v/>
      </c>
      <c r="CB43" t="str">
        <f t="shared" si="38"/>
        <v/>
      </c>
      <c r="CC43" t="str">
        <f t="shared" si="36"/>
        <v/>
      </c>
      <c r="CD43" t="str">
        <f t="shared" si="36"/>
        <v/>
      </c>
      <c r="CE43" t="str">
        <f t="shared" si="36"/>
        <v/>
      </c>
      <c r="CF43" s="30" t="str">
        <f t="shared" si="36"/>
        <v/>
      </c>
      <c r="CG43" t="str">
        <f t="shared" si="39"/>
        <v/>
      </c>
      <c r="CH43">
        <f t="shared" ca="1" si="39"/>
        <v>2.2921479566906294E-2</v>
      </c>
      <c r="CI43" t="str">
        <f t="shared" si="39"/>
        <v/>
      </c>
      <c r="CJ43" t="str">
        <f t="shared" si="37"/>
        <v/>
      </c>
      <c r="CK43" t="str">
        <f t="shared" si="37"/>
        <v/>
      </c>
      <c r="CL43" t="str">
        <f t="shared" si="37"/>
        <v/>
      </c>
      <c r="CM43" t="str">
        <f t="shared" si="37"/>
        <v/>
      </c>
      <c r="CN43" t="str">
        <f t="shared" si="37"/>
        <v/>
      </c>
      <c r="CO43" t="str">
        <f t="shared" si="37"/>
        <v/>
      </c>
      <c r="CP43" s="30" t="str">
        <f t="shared" si="37"/>
        <v/>
      </c>
      <c r="CV43" s="31">
        <f t="shared" ca="1" si="29"/>
        <v>43</v>
      </c>
      <c r="DE43" t="str">
        <f t="shared" ca="1" si="30"/>
        <v/>
      </c>
      <c r="DU43" s="60" t="str">
        <f t="shared" si="31"/>
        <v/>
      </c>
      <c r="DV43">
        <f t="shared" si="32"/>
        <v>1.4453352001907191E-3</v>
      </c>
      <c r="DW43">
        <f t="shared" si="32"/>
        <v>1.9503596695092569E-4</v>
      </c>
      <c r="DX43" t="str">
        <f t="shared" si="32"/>
        <v/>
      </c>
      <c r="DY43" t="str">
        <f t="shared" si="32"/>
        <v/>
      </c>
      <c r="DZ43" t="str">
        <f t="shared" si="32"/>
        <v/>
      </c>
      <c r="EA43" t="str">
        <f t="shared" si="32"/>
        <v/>
      </c>
      <c r="EB43" t="str">
        <f t="shared" si="32"/>
        <v/>
      </c>
      <c r="EC43" t="str">
        <f t="shared" si="32"/>
        <v/>
      </c>
      <c r="ED43"/>
    </row>
    <row r="44" spans="1:164">
      <c r="A44" s="2"/>
      <c r="B44">
        <v>30</v>
      </c>
      <c r="C44">
        <f t="shared" si="0"/>
        <v>18.828125</v>
      </c>
      <c r="D44" s="26">
        <v>2.0516200000000002</v>
      </c>
      <c r="E44" s="26"/>
      <c r="F44">
        <f t="shared" si="26"/>
        <v>2.0496130400000001</v>
      </c>
      <c r="G44">
        <f t="shared" ca="1" si="1"/>
        <v>2.0533148596098889</v>
      </c>
      <c r="H44">
        <f t="shared" ca="1" si="2"/>
        <v>3.7378757080642107</v>
      </c>
      <c r="I44">
        <f t="shared" ca="1" si="33"/>
        <v>0.46654970643909294</v>
      </c>
      <c r="J44">
        <f t="shared" ca="1" si="34"/>
        <v>3.6923926937284373</v>
      </c>
      <c r="K44">
        <f t="shared" ca="1" si="35"/>
        <v>0.46145134823546013</v>
      </c>
      <c r="L44">
        <f t="shared" si="6"/>
        <v>4.583296507130466E-2</v>
      </c>
      <c r="M44">
        <f t="shared" si="7"/>
        <v>0.82750816219041801</v>
      </c>
      <c r="N44" s="12">
        <v>2.0069599999999999E-3</v>
      </c>
      <c r="P44">
        <v>6.3652555299999998</v>
      </c>
      <c r="R44">
        <v>8.3601899999999993</v>
      </c>
      <c r="T44">
        <v>3.6593599999999999</v>
      </c>
      <c r="V44" s="26">
        <v>4.1179399999999999</v>
      </c>
      <c r="AH44">
        <f t="shared" si="8"/>
        <v>2.0069599999999999E-3</v>
      </c>
      <c r="AI44">
        <f t="shared" si="9"/>
        <v>0</v>
      </c>
      <c r="AJ44">
        <f t="shared" si="10"/>
        <v>6.3632485699999997</v>
      </c>
      <c r="AK44">
        <f t="shared" si="11"/>
        <v>8.3581830400000001</v>
      </c>
      <c r="AL44">
        <f t="shared" si="12"/>
        <v>3.6573530399999998</v>
      </c>
      <c r="AM44">
        <f t="shared" si="13"/>
        <v>4.1159330399999998</v>
      </c>
      <c r="AN44">
        <f t="shared" si="14"/>
        <v>-2.0069599999999999E-3</v>
      </c>
      <c r="AO44">
        <f t="shared" si="15"/>
        <v>-2.0069599999999999E-3</v>
      </c>
      <c r="AP44">
        <f t="shared" si="16"/>
        <v>-2.0069599999999999E-3</v>
      </c>
      <c r="AQ44">
        <f t="shared" si="17"/>
        <v>-2.0069599999999999E-3</v>
      </c>
      <c r="AR44">
        <f t="shared" si="18"/>
        <v>-2.0069599999999999E-3</v>
      </c>
      <c r="AS44" t="str">
        <f t="shared" ref="AS44:BA75" si="43">IF(AJ44&lt;AJ$6+$C$3,"",IF(AJ44&gt;AJ$5-$C$3,"",AJ$4-AJ$8*LOG10($M44)+LOG10((AJ$5-AJ44)/(AJ44-AJ$6))))</f>
        <v/>
      </c>
      <c r="AT44">
        <f t="shared" si="43"/>
        <v>3.8426118382438892</v>
      </c>
      <c r="AU44">
        <f t="shared" si="43"/>
        <v>3.7575843631909702</v>
      </c>
      <c r="AV44">
        <f t="shared" si="40"/>
        <v>3.6923926937284373</v>
      </c>
      <c r="AW44" t="str">
        <f t="shared" si="40"/>
        <v/>
      </c>
      <c r="AX44" t="str">
        <f t="shared" si="40"/>
        <v/>
      </c>
      <c r="AY44" t="str">
        <f t="shared" si="40"/>
        <v/>
      </c>
      <c r="AZ44" t="str">
        <f t="shared" si="40"/>
        <v/>
      </c>
      <c r="BA44" t="str">
        <f t="shared" si="40"/>
        <v/>
      </c>
      <c r="BB44" s="30">
        <f t="shared" si="27"/>
        <v>3.9867338792276912</v>
      </c>
      <c r="BC44" t="str">
        <f t="shared" ref="BC44:BK75" si="44">IF(AS44="","",SQRT(AJ$3^2+($C$3/(2.303*(AJ44-AJ$5)))^2+($C$3/(2.303*(AJ$6-AJ44)))^2+($C$2*(AJ$6-AJ$5)/(2.303*(AJ44-AJ$5)*(AJ$6-AJ44)))^2))</f>
        <v/>
      </c>
      <c r="BD44">
        <f t="shared" ca="1" si="44"/>
        <v>0.41916985229863801</v>
      </c>
      <c r="BE44">
        <f t="shared" si="44"/>
        <v>0.437350517377185</v>
      </c>
      <c r="BF44">
        <f t="shared" si="41"/>
        <v>0.46145134823546008</v>
      </c>
      <c r="BG44" t="str">
        <f t="shared" si="41"/>
        <v/>
      </c>
      <c r="BH44" t="str">
        <f t="shared" si="41"/>
        <v/>
      </c>
      <c r="BI44" t="str">
        <f t="shared" si="41"/>
        <v/>
      </c>
      <c r="BJ44" t="str">
        <f t="shared" si="41"/>
        <v/>
      </c>
      <c r="BK44" t="str">
        <f t="shared" si="41"/>
        <v/>
      </c>
      <c r="BL44" s="30">
        <f t="shared" ca="1" si="28"/>
        <v>0.49444513327087364</v>
      </c>
      <c r="BM44" t="str">
        <f t="shared" ref="BM44:BU75" si="45">IF(BC44="","",IF(SQRT((BC44^2)-(AJ$3^2))&gt;$C$1,"",SQRT(((AJ$6-AJ44)*(AJ44-AJ$5)/(AJ$5-AJ$6))^2)))</f>
        <v/>
      </c>
      <c r="BN44" t="str">
        <f t="shared" ca="1" si="45"/>
        <v/>
      </c>
      <c r="BO44" t="str">
        <f t="shared" si="45"/>
        <v/>
      </c>
      <c r="BP44">
        <f t="shared" si="42"/>
        <v>4.5644986676544458E-2</v>
      </c>
      <c r="BQ44" t="str">
        <f t="shared" si="42"/>
        <v/>
      </c>
      <c r="BR44" t="str">
        <f t="shared" si="42"/>
        <v/>
      </c>
      <c r="BS44" t="str">
        <f t="shared" si="42"/>
        <v/>
      </c>
      <c r="BT44" t="str">
        <f t="shared" si="42"/>
        <v/>
      </c>
      <c r="BU44" t="str">
        <f t="shared" si="42"/>
        <v/>
      </c>
      <c r="BV44" s="30">
        <f t="shared" ca="1" si="22"/>
        <v>8.3423886531806043E-3</v>
      </c>
      <c r="BW44" t="str">
        <f t="shared" si="38"/>
        <v/>
      </c>
      <c r="BX44" t="str">
        <f t="shared" ca="1" si="38"/>
        <v/>
      </c>
      <c r="BY44" t="str">
        <f t="shared" si="38"/>
        <v/>
      </c>
      <c r="BZ44">
        <f t="shared" si="38"/>
        <v>0.16853921530980462</v>
      </c>
      <c r="CA44" t="str">
        <f t="shared" si="38"/>
        <v/>
      </c>
      <c r="CB44" t="str">
        <f t="shared" si="38"/>
        <v/>
      </c>
      <c r="CC44" t="str">
        <f t="shared" si="36"/>
        <v/>
      </c>
      <c r="CD44" t="str">
        <f t="shared" si="36"/>
        <v/>
      </c>
      <c r="CE44" t="str">
        <f t="shared" si="36"/>
        <v/>
      </c>
      <c r="CF44" s="30">
        <f t="shared" ca="1" si="36"/>
        <v>3.3258883477319784E-2</v>
      </c>
      <c r="CG44" t="str">
        <f t="shared" si="39"/>
        <v/>
      </c>
      <c r="CH44" t="str">
        <f t="shared" ca="1" si="39"/>
        <v/>
      </c>
      <c r="CI44" t="str">
        <f t="shared" si="39"/>
        <v/>
      </c>
      <c r="CJ44">
        <f t="shared" si="37"/>
        <v>2.1062940642081054E-2</v>
      </c>
      <c r="CK44" t="str">
        <f t="shared" si="37"/>
        <v/>
      </c>
      <c r="CL44" t="str">
        <f t="shared" si="37"/>
        <v/>
      </c>
      <c r="CM44" t="str">
        <f t="shared" si="37"/>
        <v/>
      </c>
      <c r="CN44" t="str">
        <f t="shared" si="37"/>
        <v/>
      </c>
      <c r="CO44" t="str">
        <f t="shared" si="37"/>
        <v/>
      </c>
      <c r="CP44" s="30">
        <f t="shared" ca="1" si="37"/>
        <v>4.1248534694193076E-3</v>
      </c>
      <c r="CV44" s="31">
        <f t="shared" ca="1" si="29"/>
        <v>44</v>
      </c>
      <c r="DE44">
        <f t="shared" ca="1" si="30"/>
        <v>0.29434118549925392</v>
      </c>
      <c r="DU44" s="60" t="str">
        <f t="shared" si="31"/>
        <v/>
      </c>
      <c r="DV44">
        <f t="shared" si="32"/>
        <v>7.2019677560052715E-4</v>
      </c>
      <c r="DW44">
        <f t="shared" si="32"/>
        <v>1.1276829570413219E-4</v>
      </c>
      <c r="DX44" t="str">
        <f t="shared" si="32"/>
        <v/>
      </c>
      <c r="DY44" t="str">
        <f t="shared" si="32"/>
        <v/>
      </c>
      <c r="DZ44" t="str">
        <f t="shared" si="32"/>
        <v/>
      </c>
      <c r="EA44" t="str">
        <f t="shared" si="32"/>
        <v/>
      </c>
      <c r="EB44" t="str">
        <f t="shared" si="32"/>
        <v/>
      </c>
      <c r="EC44" t="str">
        <f t="shared" si="32"/>
        <v/>
      </c>
      <c r="ED44"/>
    </row>
    <row r="45" spans="1:164">
      <c r="A45" s="2"/>
      <c r="B45">
        <v>31</v>
      </c>
      <c r="C45">
        <f t="shared" si="0"/>
        <v>19.296875</v>
      </c>
      <c r="D45" s="26">
        <v>2.0482800000000001</v>
      </c>
      <c r="E45" s="26"/>
      <c r="F45">
        <f t="shared" si="26"/>
        <v>2.0469764500000003</v>
      </c>
      <c r="G45">
        <f t="shared" ca="1" si="1"/>
        <v>2.0504910477065352</v>
      </c>
      <c r="H45">
        <f t="shared" ca="1" si="2"/>
        <v>3.9387625934148947</v>
      </c>
      <c r="I45">
        <f t="shared" ca="1" si="33"/>
        <v>0.46144532108995162</v>
      </c>
      <c r="J45">
        <f t="shared" ca="1" si="34"/>
        <v>3.9087136619503404</v>
      </c>
      <c r="K45">
        <f t="shared" ca="1" si="35"/>
        <v>0.46053786916334311</v>
      </c>
      <c r="L45">
        <f t="shared" si="6"/>
        <v>4.5580491732356995E-2</v>
      </c>
      <c r="M45">
        <f t="shared" si="7"/>
        <v>0.82772978987271273</v>
      </c>
      <c r="N45">
        <v>1.3035500000000001E-3</v>
      </c>
      <c r="P45">
        <v>6.3652849170000003</v>
      </c>
      <c r="R45">
        <v>8.3506999999999998</v>
      </c>
      <c r="T45">
        <v>3.6515</v>
      </c>
      <c r="V45" s="26">
        <v>4.0908499999999997</v>
      </c>
      <c r="AH45">
        <f t="shared" si="8"/>
        <v>1.3035500000000001E-3</v>
      </c>
      <c r="AI45">
        <f t="shared" si="9"/>
        <v>0</v>
      </c>
      <c r="AJ45">
        <f t="shared" si="10"/>
        <v>6.3639813670000001</v>
      </c>
      <c r="AK45">
        <f t="shared" si="11"/>
        <v>8.3493964500000004</v>
      </c>
      <c r="AL45">
        <f t="shared" si="12"/>
        <v>3.6501964500000001</v>
      </c>
      <c r="AM45">
        <f t="shared" si="13"/>
        <v>4.0895464499999994</v>
      </c>
      <c r="AN45">
        <f t="shared" si="14"/>
        <v>-1.3035500000000001E-3</v>
      </c>
      <c r="AO45">
        <f t="shared" si="15"/>
        <v>-1.3035500000000001E-3</v>
      </c>
      <c r="AP45">
        <f t="shared" si="16"/>
        <v>-1.3035500000000001E-3</v>
      </c>
      <c r="AQ45">
        <f t="shared" si="17"/>
        <v>-1.3035500000000001E-3</v>
      </c>
      <c r="AR45">
        <f t="shared" si="18"/>
        <v>-1.3035500000000001E-3</v>
      </c>
      <c r="AS45" t="str">
        <f t="shared" si="43"/>
        <v/>
      </c>
      <c r="AT45">
        <f t="shared" si="43"/>
        <v>3.9994363502438883</v>
      </c>
      <c r="AU45">
        <f t="shared" si="43"/>
        <v>3.9543108269096847</v>
      </c>
      <c r="AV45">
        <f t="shared" si="40"/>
        <v>3.90871366195034</v>
      </c>
      <c r="AW45" t="str">
        <f t="shared" si="40"/>
        <v/>
      </c>
      <c r="AX45" t="str">
        <f t="shared" si="40"/>
        <v/>
      </c>
      <c r="AY45" t="str">
        <f t="shared" si="40"/>
        <v/>
      </c>
      <c r="AZ45" t="str">
        <f t="shared" si="40"/>
        <v/>
      </c>
      <c r="BA45" t="str">
        <f t="shared" si="40"/>
        <v/>
      </c>
      <c r="BB45" s="30">
        <f t="shared" si="27"/>
        <v>4.1074229884937363</v>
      </c>
      <c r="BC45" t="str">
        <f t="shared" si="44"/>
        <v/>
      </c>
      <c r="BD45">
        <f t="shared" ca="1" si="44"/>
        <v>0.42584304324258027</v>
      </c>
      <c r="BE45">
        <f t="shared" si="44"/>
        <v>0.45554836058389969</v>
      </c>
      <c r="BF45">
        <f t="shared" si="41"/>
        <v>0.46053786916334305</v>
      </c>
      <c r="BG45" t="str">
        <f t="shared" si="41"/>
        <v/>
      </c>
      <c r="BH45" t="str">
        <f t="shared" si="41"/>
        <v/>
      </c>
      <c r="BI45" t="str">
        <f t="shared" si="41"/>
        <v/>
      </c>
      <c r="BJ45" t="str">
        <f t="shared" si="41"/>
        <v/>
      </c>
      <c r="BK45" t="str">
        <f t="shared" si="41"/>
        <v/>
      </c>
      <c r="BL45" s="30">
        <f t="shared" ca="1" si="28"/>
        <v>0.46653872018926379</v>
      </c>
      <c r="BM45" t="str">
        <f t="shared" si="45"/>
        <v/>
      </c>
      <c r="BN45" t="str">
        <f t="shared" ca="1" si="45"/>
        <v/>
      </c>
      <c r="BO45" t="str">
        <f t="shared" si="45"/>
        <v/>
      </c>
      <c r="BP45">
        <f t="shared" si="42"/>
        <v>6.0292177297299049E-2</v>
      </c>
      <c r="BQ45" t="str">
        <f t="shared" si="42"/>
        <v/>
      </c>
      <c r="BR45" t="str">
        <f t="shared" si="42"/>
        <v/>
      </c>
      <c r="BS45" t="str">
        <f t="shared" si="42"/>
        <v/>
      </c>
      <c r="BT45" t="str">
        <f t="shared" si="42"/>
        <v/>
      </c>
      <c r="BU45" t="str">
        <f t="shared" si="42"/>
        <v/>
      </c>
      <c r="BV45" s="30">
        <f t="shared" ca="1" si="22"/>
        <v>1.0741795681247205E-2</v>
      </c>
      <c r="BW45" t="str">
        <f t="shared" si="38"/>
        <v/>
      </c>
      <c r="BX45" t="str">
        <f t="shared" ca="1" si="38"/>
        <v/>
      </c>
      <c r="BY45" t="str">
        <f t="shared" si="38"/>
        <v/>
      </c>
      <c r="BZ45">
        <f t="shared" si="38"/>
        <v>0.23566485711068491</v>
      </c>
      <c r="CA45" t="str">
        <f t="shared" si="38"/>
        <v/>
      </c>
      <c r="CB45" t="str">
        <f t="shared" si="38"/>
        <v/>
      </c>
      <c r="CC45" t="str">
        <f t="shared" si="36"/>
        <v/>
      </c>
      <c r="CD45" t="str">
        <f t="shared" si="36"/>
        <v/>
      </c>
      <c r="CE45" t="str">
        <f t="shared" si="36"/>
        <v/>
      </c>
      <c r="CF45" s="30">
        <f t="shared" ca="1" si="36"/>
        <v>4.4121098518857503E-2</v>
      </c>
      <c r="CG45" t="str">
        <f t="shared" si="39"/>
        <v/>
      </c>
      <c r="CH45" t="str">
        <f t="shared" ca="1" si="39"/>
        <v/>
      </c>
      <c r="CI45" t="str">
        <f t="shared" si="39"/>
        <v/>
      </c>
      <c r="CJ45">
        <f t="shared" si="37"/>
        <v>2.7766830859716592E-2</v>
      </c>
      <c r="CK45" t="str">
        <f t="shared" si="37"/>
        <v/>
      </c>
      <c r="CL45" t="str">
        <f t="shared" si="37"/>
        <v/>
      </c>
      <c r="CM45" t="str">
        <f t="shared" si="37"/>
        <v/>
      </c>
      <c r="CN45" t="str">
        <f t="shared" si="37"/>
        <v/>
      </c>
      <c r="CO45" t="str">
        <f t="shared" si="37"/>
        <v/>
      </c>
      <c r="CP45" s="30">
        <f t="shared" ca="1" si="37"/>
        <v>5.0114636096636319E-3</v>
      </c>
      <c r="CV45" s="31">
        <f t="shared" ca="1" si="29"/>
        <v>45</v>
      </c>
      <c r="DE45">
        <f t="shared" ca="1" si="30"/>
        <v>0.1987093265433959</v>
      </c>
      <c r="DU45" s="60" t="str">
        <f t="shared" si="31"/>
        <v/>
      </c>
      <c r="DV45">
        <f t="shared" si="32"/>
        <v>5.0731696427942135E-4</v>
      </c>
      <c r="DW45">
        <f t="shared" si="32"/>
        <v>7.3174768077576043E-5</v>
      </c>
      <c r="DX45" t="str">
        <f t="shared" si="32"/>
        <v/>
      </c>
      <c r="DY45" t="str">
        <f t="shared" si="32"/>
        <v/>
      </c>
      <c r="DZ45" t="str">
        <f t="shared" si="32"/>
        <v/>
      </c>
      <c r="EA45" t="str">
        <f t="shared" si="32"/>
        <v/>
      </c>
      <c r="EB45" t="str">
        <f t="shared" si="32"/>
        <v/>
      </c>
      <c r="EC45" t="str">
        <f t="shared" si="32"/>
        <v/>
      </c>
      <c r="ED45"/>
    </row>
    <row r="46" spans="1:164">
      <c r="A46" s="2"/>
      <c r="B46">
        <v>32</v>
      </c>
      <c r="C46">
        <f t="shared" si="0"/>
        <v>19.765625</v>
      </c>
      <c r="D46" s="26">
        <v>2.0446900000000001</v>
      </c>
      <c r="E46" s="26"/>
      <c r="F46">
        <f t="shared" si="26"/>
        <v>2.0444006410000002</v>
      </c>
      <c r="G46">
        <f t="shared" ca="1" si="1"/>
        <v>2.0462777855891021</v>
      </c>
      <c r="H46">
        <f t="shared" ca="1" si="2"/>
        <v>4.1349576318364951</v>
      </c>
      <c r="I46">
        <f t="shared" ca="1" si="33"/>
        <v>0.4590108071493087</v>
      </c>
      <c r="J46">
        <f t="shared" ca="1" si="34"/>
        <v>4.1228899477771712</v>
      </c>
      <c r="K46">
        <f t="shared" ca="1" si="35"/>
        <v>0.46018412403022485</v>
      </c>
      <c r="L46">
        <f t="shared" si="6"/>
        <v>4.5407753613199431E-2</v>
      </c>
      <c r="M46">
        <f t="shared" si="7"/>
        <v>0.82788215769916518</v>
      </c>
      <c r="N46" s="12">
        <v>2.8935899999999999E-4</v>
      </c>
      <c r="P46">
        <v>6.3636236750000004</v>
      </c>
      <c r="R46">
        <v>8.3431099999999994</v>
      </c>
      <c r="T46">
        <v>3.6480600000000001</v>
      </c>
      <c r="V46" s="26">
        <v>4.0569699999999997</v>
      </c>
      <c r="AH46">
        <f t="shared" si="8"/>
        <v>2.8935899999999999E-4</v>
      </c>
      <c r="AI46">
        <f t="shared" si="9"/>
        <v>0</v>
      </c>
      <c r="AJ46">
        <f t="shared" si="10"/>
        <v>6.3633343160000004</v>
      </c>
      <c r="AK46">
        <f t="shared" si="11"/>
        <v>8.3428206409999994</v>
      </c>
      <c r="AL46">
        <f t="shared" si="12"/>
        <v>3.6477706410000001</v>
      </c>
      <c r="AM46">
        <f t="shared" si="13"/>
        <v>4.0566806409999998</v>
      </c>
      <c r="AN46">
        <f t="shared" si="14"/>
        <v>-2.8935899999999999E-4</v>
      </c>
      <c r="AO46">
        <f t="shared" si="15"/>
        <v>-2.8935899999999999E-4</v>
      </c>
      <c r="AP46">
        <f t="shared" si="16"/>
        <v>-2.8935899999999999E-4</v>
      </c>
      <c r="AQ46">
        <f t="shared" si="17"/>
        <v>-2.8935899999999999E-4</v>
      </c>
      <c r="AR46">
        <f t="shared" si="18"/>
        <v>-2.8935899999999999E-4</v>
      </c>
      <c r="AS46" t="str">
        <f t="shared" si="43"/>
        <v/>
      </c>
      <c r="AT46">
        <f t="shared" si="43"/>
        <v>4.1665922862047182</v>
      </c>
      <c r="AU46">
        <f t="shared" si="43"/>
        <v>4.0452391065312803</v>
      </c>
      <c r="AV46">
        <f t="shared" si="40"/>
        <v>4.1228899477771712</v>
      </c>
      <c r="AW46" t="str">
        <f t="shared" si="40"/>
        <v/>
      </c>
      <c r="AX46" t="str">
        <f t="shared" si="40"/>
        <v/>
      </c>
      <c r="AY46" t="str">
        <f t="shared" si="40"/>
        <v/>
      </c>
      <c r="AZ46" t="str">
        <f t="shared" si="40"/>
        <v/>
      </c>
      <c r="BA46" t="str">
        <f t="shared" si="40"/>
        <v/>
      </c>
      <c r="BB46" s="30">
        <f t="shared" si="27"/>
        <v>4.201889012181983</v>
      </c>
      <c r="BC46" t="str">
        <f t="shared" si="44"/>
        <v/>
      </c>
      <c r="BD46">
        <f t="shared" ca="1" si="44"/>
        <v>0.44037752477910552</v>
      </c>
      <c r="BE46">
        <f t="shared" si="44"/>
        <v>0.47068290564309134</v>
      </c>
      <c r="BF46">
        <f t="shared" si="41"/>
        <v>0.46018412403022491</v>
      </c>
      <c r="BG46" t="str">
        <f t="shared" si="41"/>
        <v/>
      </c>
      <c r="BH46" t="str">
        <f t="shared" si="41"/>
        <v/>
      </c>
      <c r="BI46" t="str">
        <f t="shared" si="41"/>
        <v/>
      </c>
      <c r="BJ46" t="str">
        <f t="shared" si="41"/>
        <v/>
      </c>
      <c r="BK46" t="str">
        <f t="shared" si="41"/>
        <v/>
      </c>
      <c r="BL46" s="30">
        <f t="shared" ca="1" si="28"/>
        <v>0.45250320237308733</v>
      </c>
      <c r="BM46" t="str">
        <f t="shared" si="45"/>
        <v/>
      </c>
      <c r="BN46" t="str">
        <f t="shared" ca="1" si="45"/>
        <v/>
      </c>
      <c r="BO46" t="str">
        <f t="shared" si="45"/>
        <v/>
      </c>
      <c r="BP46">
        <f t="shared" si="42"/>
        <v>7.2243734065966653E-2</v>
      </c>
      <c r="BQ46" t="str">
        <f t="shared" si="42"/>
        <v/>
      </c>
      <c r="BR46" t="str">
        <f t="shared" si="42"/>
        <v/>
      </c>
      <c r="BS46" t="str">
        <f t="shared" si="42"/>
        <v/>
      </c>
      <c r="BT46" t="str">
        <f t="shared" si="42"/>
        <v/>
      </c>
      <c r="BU46" t="str">
        <f t="shared" si="42"/>
        <v/>
      </c>
      <c r="BV46" s="30">
        <f t="shared" ca="1" si="22"/>
        <v>1.3025497957366468E-2</v>
      </c>
      <c r="BW46" t="str">
        <f t="shared" si="38"/>
        <v/>
      </c>
      <c r="BX46" t="str">
        <f t="shared" ca="1" si="38"/>
        <v/>
      </c>
      <c r="BY46" t="str">
        <f t="shared" si="38"/>
        <v/>
      </c>
      <c r="BZ46">
        <f t="shared" si="38"/>
        <v>0.2978529649704611</v>
      </c>
      <c r="CA46" t="str">
        <f t="shared" si="38"/>
        <v/>
      </c>
      <c r="CB46" t="str">
        <f t="shared" si="38"/>
        <v/>
      </c>
      <c r="CC46" t="str">
        <f t="shared" si="36"/>
        <v/>
      </c>
      <c r="CD46" t="str">
        <f t="shared" si="36"/>
        <v/>
      </c>
      <c r="CE46" t="str">
        <f t="shared" si="36"/>
        <v/>
      </c>
      <c r="CF46" s="30">
        <f t="shared" ca="1" si="36"/>
        <v>5.4731696745257026E-2</v>
      </c>
      <c r="CG46" t="str">
        <f t="shared" si="39"/>
        <v/>
      </c>
      <c r="CH46" t="str">
        <f t="shared" ca="1" si="39"/>
        <v/>
      </c>
      <c r="CI46" t="str">
        <f t="shared" si="39"/>
        <v/>
      </c>
      <c r="CJ46">
        <f t="shared" si="37"/>
        <v>3.324541947781938E-2</v>
      </c>
      <c r="CK46" t="str">
        <f t="shared" si="37"/>
        <v/>
      </c>
      <c r="CL46" t="str">
        <f t="shared" si="37"/>
        <v/>
      </c>
      <c r="CM46" t="str">
        <f t="shared" si="37"/>
        <v/>
      </c>
      <c r="CN46" t="str">
        <f t="shared" si="37"/>
        <v/>
      </c>
      <c r="CO46" t="str">
        <f t="shared" si="37"/>
        <v/>
      </c>
      <c r="CP46" s="30">
        <f t="shared" ca="1" si="37"/>
        <v>5.8940795382124347E-3</v>
      </c>
      <c r="CV46" s="31">
        <f t="shared" ca="1" si="29"/>
        <v>46</v>
      </c>
      <c r="DE46">
        <f t="shared" ca="1" si="30"/>
        <v>7.8999064404811747E-2</v>
      </c>
      <c r="DU46" s="60" t="str">
        <f t="shared" si="31"/>
        <v/>
      </c>
      <c r="DV46">
        <f t="shared" si="32"/>
        <v>3.4799952950621729E-4</v>
      </c>
      <c r="DW46">
        <f t="shared" si="32"/>
        <v>5.975408369321801E-5</v>
      </c>
      <c r="DX46" t="str">
        <f t="shared" si="32"/>
        <v/>
      </c>
      <c r="DY46" t="str">
        <f t="shared" si="32"/>
        <v/>
      </c>
      <c r="DZ46" t="str">
        <f t="shared" si="32"/>
        <v/>
      </c>
      <c r="EA46" t="str">
        <f t="shared" si="32"/>
        <v/>
      </c>
      <c r="EB46" t="str">
        <f t="shared" si="32"/>
        <v/>
      </c>
      <c r="EC46" t="str">
        <f t="shared" si="32"/>
        <v/>
      </c>
      <c r="ED46"/>
    </row>
    <row r="47" spans="1:164">
      <c r="B47">
        <v>33</v>
      </c>
      <c r="C47">
        <f t="shared" si="0"/>
        <v>20.234375</v>
      </c>
      <c r="D47" s="26">
        <v>2.0389900000000001</v>
      </c>
      <c r="E47" s="26"/>
      <c r="F47">
        <f>D47-AH47</f>
        <v>2.0398529390000002</v>
      </c>
      <c r="G47">
        <f t="shared" ca="1" si="1"/>
        <v>2.0414125996222285</v>
      </c>
      <c r="H47">
        <f t="shared" ca="1" si="2"/>
        <v>4.292812424138722</v>
      </c>
      <c r="I47">
        <f t="shared" ref="I47:I52" ca="1" si="46">IF(B47&lt;$C$7,"",IF(B47&gt;$C$8,"",IF(SUM(BW47:CE47)&gt;0,(1/(SUM(BM47:BV47)))*SUM(CG47:CP47),"")))</f>
        <v>0.45650144347747951</v>
      </c>
      <c r="J47">
        <f t="shared" ca="1" si="34"/>
        <v>4.2836447142285419</v>
      </c>
      <c r="K47">
        <f t="shared" ca="1" si="35"/>
        <v>0.46009202959523637</v>
      </c>
      <c r="L47">
        <f t="shared" si="6"/>
        <v>4.529284450265101E-2</v>
      </c>
      <c r="M47">
        <f t="shared" si="7"/>
        <v>0.82798384877786879</v>
      </c>
      <c r="N47" s="12">
        <v>-8.6293899999999996E-4</v>
      </c>
      <c r="P47">
        <v>6.3624273090000001</v>
      </c>
      <c r="R47">
        <v>8.3378399999999999</v>
      </c>
      <c r="T47">
        <v>3.6441699999999999</v>
      </c>
      <c r="V47" s="26">
        <v>4.0280800000000001</v>
      </c>
      <c r="AH47">
        <f t="shared" si="8"/>
        <v>-8.6293899999999996E-4</v>
      </c>
      <c r="AI47">
        <f t="shared" si="9"/>
        <v>0</v>
      </c>
      <c r="AJ47">
        <f t="shared" si="10"/>
        <v>6.3632902480000002</v>
      </c>
      <c r="AK47">
        <f t="shared" si="11"/>
        <v>8.3387029389999991</v>
      </c>
      <c r="AL47">
        <f t="shared" si="12"/>
        <v>3.645032939</v>
      </c>
      <c r="AM47">
        <f t="shared" si="13"/>
        <v>4.0289429390000002</v>
      </c>
      <c r="AN47">
        <f t="shared" si="14"/>
        <v>8.6293899999999996E-4</v>
      </c>
      <c r="AO47">
        <f t="shared" si="15"/>
        <v>8.6293899999999996E-4</v>
      </c>
      <c r="AP47">
        <f t="shared" si="16"/>
        <v>8.6293899999999996E-4</v>
      </c>
      <c r="AQ47">
        <f t="shared" si="17"/>
        <v>8.6293899999999996E-4</v>
      </c>
      <c r="AR47">
        <f t="shared" si="18"/>
        <v>8.6293899999999996E-4</v>
      </c>
      <c r="AS47" t="str">
        <f t="shared" si="43"/>
        <v/>
      </c>
      <c r="AT47">
        <f t="shared" si="43"/>
        <v>4.3154508278996602</v>
      </c>
      <c r="AU47">
        <f t="shared" si="43"/>
        <v>4.1755190070107133</v>
      </c>
      <c r="AV47">
        <f t="shared" si="40"/>
        <v>4.2836447142285419</v>
      </c>
      <c r="AW47" t="str">
        <f t="shared" si="40"/>
        <v/>
      </c>
      <c r="AX47" t="str">
        <f t="shared" si="40"/>
        <v/>
      </c>
      <c r="AY47" t="str">
        <f t="shared" si="40"/>
        <v/>
      </c>
      <c r="AZ47" t="str">
        <f t="shared" si="40"/>
        <v/>
      </c>
      <c r="BA47" t="str">
        <f t="shared" si="40"/>
        <v/>
      </c>
      <c r="BB47" s="30">
        <f>IF(F47&lt;G$9+$C$3,"",IF(F47&gt;G$8-$C$3,"",G$7-G$11*LOG10($M47)+LOG10((G$8-F47)/(F47-G$9))))</f>
        <v>4.3344986333004378</v>
      </c>
      <c r="BC47" t="str">
        <f t="shared" si="44"/>
        <v/>
      </c>
      <c r="BD47">
        <f t="shared" ca="1" si="44"/>
        <v>0.46570459084409943</v>
      </c>
      <c r="BE47">
        <f t="shared" si="44"/>
        <v>0.50493204250212054</v>
      </c>
      <c r="BF47">
        <f t="shared" si="41"/>
        <v>0.46009202959523637</v>
      </c>
      <c r="BG47" t="str">
        <f t="shared" si="41"/>
        <v/>
      </c>
      <c r="BH47" t="str">
        <f t="shared" si="41"/>
        <v/>
      </c>
      <c r="BI47" t="str">
        <f t="shared" si="41"/>
        <v/>
      </c>
      <c r="BJ47" t="str">
        <f t="shared" si="41"/>
        <v/>
      </c>
      <c r="BK47" t="str">
        <f t="shared" si="41"/>
        <v/>
      </c>
      <c r="BL47" s="30">
        <f t="shared" ca="1" si="28"/>
        <v>0.44017480079523796</v>
      </c>
      <c r="BM47" t="str">
        <f t="shared" si="45"/>
        <v/>
      </c>
      <c r="BN47" t="str">
        <f t="shared" ca="1" si="45"/>
        <v/>
      </c>
      <c r="BO47" t="str">
        <f t="shared" si="45"/>
        <v/>
      </c>
      <c r="BP47">
        <f t="shared" si="42"/>
        <v>7.689891979373345E-2</v>
      </c>
      <c r="BQ47" t="str">
        <f t="shared" si="42"/>
        <v/>
      </c>
      <c r="BR47" t="str">
        <f t="shared" si="42"/>
        <v/>
      </c>
      <c r="BS47" t="str">
        <f t="shared" si="42"/>
        <v/>
      </c>
      <c r="BT47" t="str">
        <f t="shared" si="42"/>
        <v/>
      </c>
      <c r="BU47" t="str">
        <f t="shared" si="42"/>
        <v/>
      </c>
      <c r="BV47" s="30">
        <f t="shared" ca="1" si="22"/>
        <v>1.691175578811465E-2</v>
      </c>
      <c r="BW47" t="str">
        <f t="shared" si="38"/>
        <v/>
      </c>
      <c r="BX47" t="str">
        <f t="shared" ca="1" si="38"/>
        <v/>
      </c>
      <c r="BY47" t="str">
        <f t="shared" si="38"/>
        <v/>
      </c>
      <c r="BZ47">
        <f t="shared" si="38"/>
        <v>0.32940765130431088</v>
      </c>
      <c r="CA47" t="str">
        <f t="shared" si="38"/>
        <v/>
      </c>
      <c r="CB47" t="str">
        <f t="shared" si="38"/>
        <v/>
      </c>
      <c r="CC47" t="str">
        <f t="shared" si="38"/>
        <v/>
      </c>
      <c r="CD47" t="str">
        <f t="shared" si="38"/>
        <v/>
      </c>
      <c r="CE47" t="str">
        <f t="shared" si="38"/>
        <v/>
      </c>
      <c r="CF47" s="30">
        <f ca="1">IF(BV47="","",BB47*BV47)</f>
        <v>7.3303982350293728E-2</v>
      </c>
      <c r="CG47" t="str">
        <f t="shared" si="39"/>
        <v/>
      </c>
      <c r="CH47" t="str">
        <f t="shared" ca="1" si="39"/>
        <v/>
      </c>
      <c r="CI47" t="str">
        <f t="shared" si="39"/>
        <v/>
      </c>
      <c r="CJ47">
        <f t="shared" si="39"/>
        <v>3.5380580081580119E-2</v>
      </c>
      <c r="CK47" t="str">
        <f t="shared" si="39"/>
        <v/>
      </c>
      <c r="CL47" t="str">
        <f t="shared" si="39"/>
        <v/>
      </c>
      <c r="CM47" t="str">
        <f t="shared" si="39"/>
        <v/>
      </c>
      <c r="CN47" t="str">
        <f t="shared" si="39"/>
        <v/>
      </c>
      <c r="CO47" t="str">
        <f t="shared" si="39"/>
        <v/>
      </c>
      <c r="CP47" s="30">
        <f t="shared" ca="1" si="39"/>
        <v>7.4441287351310788E-3</v>
      </c>
      <c r="CV47" s="31">
        <f t="shared" ca="1" si="29"/>
        <v>47</v>
      </c>
      <c r="DE47">
        <f ca="1">IF(J47="","",IF(BV47="","",SQRT((SQRT((BB47-J47)^2))^2)))</f>
        <v>5.0853919071895959E-2</v>
      </c>
      <c r="DU47" s="60" t="str">
        <f>IF(AJ47&lt;$AJ$6,"",IF(AJ47&gt;$AJ$5,"",(10^-$AJ$4)*(AJ47-$AJ$6)/($AJ$5-AJ47)))</f>
        <v/>
      </c>
      <c r="DV47">
        <f t="shared" si="32"/>
        <v>2.4823663800489207E-4</v>
      </c>
      <c r="DW47">
        <f t="shared" si="32"/>
        <v>4.4607864646117706E-5</v>
      </c>
      <c r="DX47" t="str">
        <f t="shared" si="32"/>
        <v/>
      </c>
      <c r="DY47" t="str">
        <f t="shared" si="32"/>
        <v/>
      </c>
      <c r="DZ47" t="str">
        <f t="shared" si="32"/>
        <v/>
      </c>
      <c r="EA47" t="str">
        <f t="shared" si="32"/>
        <v/>
      </c>
      <c r="EB47" t="str">
        <f t="shared" si="32"/>
        <v/>
      </c>
      <c r="EC47" t="str">
        <f t="shared" si="32"/>
        <v/>
      </c>
      <c r="ED47"/>
    </row>
    <row r="48" spans="1:164">
      <c r="B48">
        <v>34</v>
      </c>
      <c r="C48">
        <f t="shared" si="0"/>
        <v>20.703125</v>
      </c>
      <c r="D48" s="26">
        <v>2.03241</v>
      </c>
      <c r="E48" s="26"/>
      <c r="F48">
        <f t="shared" ref="F48:F78" si="47">D48-AH48</f>
        <v>2.0324590618</v>
      </c>
      <c r="G48">
        <f t="shared" ca="1" si="1"/>
        <v>2.035113383209842</v>
      </c>
      <c r="H48">
        <f t="shared" ca="1" si="2"/>
        <v>4.444088304309382</v>
      </c>
      <c r="I48">
        <f t="shared" ca="1" si="46"/>
        <v>0.45366555166677408</v>
      </c>
      <c r="J48">
        <f t="shared" ca="1" si="34"/>
        <v>4.4283526301866551</v>
      </c>
      <c r="K48">
        <f t="shared" ca="1" si="35"/>
        <v>0.46009427362857752</v>
      </c>
      <c r="L48">
        <f t="shared" si="6"/>
        <v>4.5212542531621241E-2</v>
      </c>
      <c r="M48">
        <f t="shared" si="7"/>
        <v>0.82805507220347874</v>
      </c>
      <c r="N48" s="12">
        <v>-4.9061799999999998E-5</v>
      </c>
      <c r="P48">
        <v>6.3620093229999997</v>
      </c>
      <c r="R48">
        <v>8.3356600000000007</v>
      </c>
      <c r="T48">
        <v>3.64358</v>
      </c>
      <c r="V48" s="26">
        <v>4.0031800000000004</v>
      </c>
      <c r="AH48">
        <f t="shared" si="8"/>
        <v>-4.9061799999999998E-5</v>
      </c>
      <c r="AI48">
        <f t="shared" si="9"/>
        <v>0</v>
      </c>
      <c r="AJ48">
        <f t="shared" si="10"/>
        <v>6.3620583848000001</v>
      </c>
      <c r="AK48">
        <f t="shared" si="11"/>
        <v>8.3357090618000012</v>
      </c>
      <c r="AL48">
        <f t="shared" si="12"/>
        <v>3.6436290618</v>
      </c>
      <c r="AM48">
        <f t="shared" si="13"/>
        <v>4.0032290618000008</v>
      </c>
      <c r="AN48">
        <f t="shared" si="14"/>
        <v>4.9061799999999998E-5</v>
      </c>
      <c r="AO48">
        <f t="shared" si="15"/>
        <v>4.9061799999999998E-5</v>
      </c>
      <c r="AP48">
        <f t="shared" si="16"/>
        <v>4.9061799999999998E-5</v>
      </c>
      <c r="AQ48">
        <f t="shared" si="17"/>
        <v>4.9061799999999998E-5</v>
      </c>
      <c r="AR48">
        <f t="shared" si="18"/>
        <v>4.9061799999999998E-5</v>
      </c>
      <c r="AS48" t="str">
        <f t="shared" si="43"/>
        <v/>
      </c>
      <c r="AT48">
        <f t="shared" si="43"/>
        <v>4.46709569420024</v>
      </c>
      <c r="AU48">
        <f t="shared" si="43"/>
        <v>4.2602835961911056</v>
      </c>
      <c r="AV48">
        <f t="shared" si="40"/>
        <v>4.4283526301866551</v>
      </c>
      <c r="AW48" t="str">
        <f t="shared" si="40"/>
        <v/>
      </c>
      <c r="AX48" t="str">
        <f t="shared" si="40"/>
        <v/>
      </c>
      <c r="AY48" t="str">
        <f t="shared" si="40"/>
        <v/>
      </c>
      <c r="AZ48" t="str">
        <f t="shared" si="40"/>
        <v/>
      </c>
      <c r="BA48" t="str">
        <f t="shared" si="40"/>
        <v/>
      </c>
      <c r="BB48" s="30">
        <f t="shared" ref="BB48:BB78" si="48">IF(F48&lt;G$9+$C$3,"",IF(F48&gt;G$8-$C$3,"",G$7-G$11*LOG10($M48)+LOG10((G$8-F48)/(F48-G$9))))</f>
        <v>4.496997592250346</v>
      </c>
      <c r="BC48" t="str">
        <f t="shared" si="44"/>
        <v/>
      </c>
      <c r="BD48">
        <f t="shared" ca="1" si="44"/>
        <v>0.51323763145480528</v>
      </c>
      <c r="BE48">
        <f t="shared" si="44"/>
        <v>0.53863598871160889</v>
      </c>
      <c r="BF48">
        <f t="shared" si="41"/>
        <v>0.46009427362857752</v>
      </c>
      <c r="BG48" t="str">
        <f t="shared" si="41"/>
        <v/>
      </c>
      <c r="BH48" t="str">
        <f t="shared" si="41"/>
        <v/>
      </c>
      <c r="BI48" t="str">
        <f t="shared" si="41"/>
        <v/>
      </c>
      <c r="BJ48" t="str">
        <f t="shared" si="41"/>
        <v/>
      </c>
      <c r="BK48" t="str">
        <f t="shared" si="41"/>
        <v/>
      </c>
      <c r="BL48" s="30">
        <f t="shared" ca="1" si="28"/>
        <v>0.43204975696254982</v>
      </c>
      <c r="BM48" t="str">
        <f t="shared" si="45"/>
        <v/>
      </c>
      <c r="BN48" t="str">
        <f t="shared" ca="1" si="45"/>
        <v/>
      </c>
      <c r="BO48" t="str">
        <f t="shared" si="45"/>
        <v/>
      </c>
      <c r="BP48">
        <f t="shared" si="42"/>
        <v>7.6773420481668075E-2</v>
      </c>
      <c r="BQ48" t="str">
        <f t="shared" si="42"/>
        <v/>
      </c>
      <c r="BR48" t="str">
        <f t="shared" si="42"/>
        <v/>
      </c>
      <c r="BS48" t="str">
        <f t="shared" si="42"/>
        <v/>
      </c>
      <c r="BT48" t="str">
        <f t="shared" si="42"/>
        <v/>
      </c>
      <c r="BU48" t="str">
        <f t="shared" si="42"/>
        <v/>
      </c>
      <c r="BV48" s="30">
        <f t="shared" ca="1" si="22"/>
        <v>2.2833070959765084E-2</v>
      </c>
      <c r="BW48" t="str">
        <f t="shared" si="38"/>
        <v/>
      </c>
      <c r="BX48" t="str">
        <f t="shared" ca="1" si="38"/>
        <v/>
      </c>
      <c r="BY48" t="str">
        <f t="shared" si="38"/>
        <v/>
      </c>
      <c r="BZ48">
        <f t="shared" si="38"/>
        <v>0.33997977851842082</v>
      </c>
      <c r="CA48" t="str">
        <f t="shared" si="38"/>
        <v/>
      </c>
      <c r="CB48" t="str">
        <f t="shared" si="38"/>
        <v/>
      </c>
      <c r="CC48" t="str">
        <f t="shared" si="38"/>
        <v/>
      </c>
      <c r="CD48" t="str">
        <f t="shared" si="38"/>
        <v/>
      </c>
      <c r="CE48" t="str">
        <f t="shared" si="38"/>
        <v/>
      </c>
      <c r="CF48" s="30">
        <f t="shared" ca="1" si="38"/>
        <v>0.10268026512974487</v>
      </c>
      <c r="CG48" t="str">
        <f t="shared" si="39"/>
        <v/>
      </c>
      <c r="CH48" t="str">
        <f t="shared" ca="1" si="39"/>
        <v/>
      </c>
      <c r="CI48" t="str">
        <f t="shared" si="39"/>
        <v/>
      </c>
      <c r="CJ48">
        <f t="shared" si="39"/>
        <v>3.5323011130494429E-2</v>
      </c>
      <c r="CK48" t="str">
        <f t="shared" si="39"/>
        <v/>
      </c>
      <c r="CL48" t="str">
        <f t="shared" si="39"/>
        <v/>
      </c>
      <c r="CM48" t="str">
        <f t="shared" si="39"/>
        <v/>
      </c>
      <c r="CN48" t="str">
        <f t="shared" si="39"/>
        <v/>
      </c>
      <c r="CO48" t="str">
        <f t="shared" si="39"/>
        <v/>
      </c>
      <c r="CP48" s="30">
        <f t="shared" ca="1" si="39"/>
        <v>9.8650227588751582E-3</v>
      </c>
      <c r="CV48" s="31">
        <f t="shared" ca="1" si="29"/>
        <v>48</v>
      </c>
      <c r="DE48">
        <f t="shared" ref="DE48:DE78" ca="1" si="49">IF(J48="","",IF(BV48="","",SQRT((SQRT((BB48-J48)^2))^2)))</f>
        <v>6.8644962063690862E-2</v>
      </c>
      <c r="DU48" s="60" t="str">
        <f t="shared" ref="DU48:DU78" si="50">IF(AJ47&lt;$AJ$6,"",IF(AJ47&gt;$AJ$5,"",(10^-$AJ$4)*(AJ47-$AJ$6)/($AJ$5-AJ47)))</f>
        <v/>
      </c>
      <c r="DV48">
        <f t="shared" si="32"/>
        <v>1.7570155744984679E-4</v>
      </c>
      <c r="DW48">
        <f t="shared" si="32"/>
        <v>3.6840974171395061E-5</v>
      </c>
      <c r="DX48" t="str">
        <f t="shared" si="32"/>
        <v/>
      </c>
      <c r="DY48" t="str">
        <f t="shared" si="32"/>
        <v/>
      </c>
      <c r="DZ48" t="str">
        <f t="shared" si="32"/>
        <v/>
      </c>
      <c r="EA48" t="str">
        <f t="shared" si="32"/>
        <v/>
      </c>
      <c r="EB48" t="str">
        <f t="shared" si="32"/>
        <v/>
      </c>
      <c r="EC48" t="str">
        <f t="shared" si="32"/>
        <v/>
      </c>
      <c r="ED48"/>
    </row>
    <row r="49" spans="1:164">
      <c r="B49">
        <v>35</v>
      </c>
      <c r="C49">
        <f t="shared" si="0"/>
        <v>21.171875</v>
      </c>
      <c r="D49" s="26">
        <v>2.02651</v>
      </c>
      <c r="E49" s="26"/>
      <c r="F49">
        <f t="shared" si="47"/>
        <v>2.026220635</v>
      </c>
      <c r="G49">
        <f t="shared" ca="1" si="1"/>
        <v>2.0270533224295266</v>
      </c>
      <c r="H49">
        <f t="shared" ca="1" si="2"/>
        <v>4.5916541366802921</v>
      </c>
      <c r="I49">
        <f t="shared" ca="1" si="46"/>
        <v>0.45159397429353559</v>
      </c>
      <c r="J49">
        <f t="shared" ca="1" si="34"/>
        <v>4.5865750621127734</v>
      </c>
      <c r="K49">
        <f t="shared" ca="1" si="35"/>
        <v>0.46018987703635922</v>
      </c>
      <c r="L49">
        <f t="shared" si="6"/>
        <v>4.5150705250513734E-2</v>
      </c>
      <c r="M49">
        <f t="shared" si="7"/>
        <v>0.82811000772541155</v>
      </c>
      <c r="N49" s="12">
        <v>2.8936499999999998E-4</v>
      </c>
      <c r="P49">
        <v>6.3604831810000002</v>
      </c>
      <c r="R49">
        <v>8.3337699999999995</v>
      </c>
      <c r="T49">
        <v>3.6425000000000001</v>
      </c>
      <c r="V49" s="26">
        <v>3.9762900000000001</v>
      </c>
      <c r="AH49">
        <f t="shared" si="8"/>
        <v>2.8936499999999998E-4</v>
      </c>
      <c r="AI49">
        <f t="shared" si="9"/>
        <v>0</v>
      </c>
      <c r="AJ49">
        <f t="shared" si="10"/>
        <v>6.3601938159999998</v>
      </c>
      <c r="AK49">
        <f t="shared" si="11"/>
        <v>8.333480634999999</v>
      </c>
      <c r="AL49">
        <f t="shared" si="12"/>
        <v>3.6422106350000001</v>
      </c>
      <c r="AM49">
        <f t="shared" si="13"/>
        <v>3.9760006350000001</v>
      </c>
      <c r="AN49">
        <f t="shared" si="14"/>
        <v>-2.8936499999999998E-4</v>
      </c>
      <c r="AO49">
        <f t="shared" si="15"/>
        <v>-2.8936499999999998E-4</v>
      </c>
      <c r="AP49">
        <f t="shared" si="16"/>
        <v>-2.8936499999999998E-4</v>
      </c>
      <c r="AQ49">
        <f t="shared" si="17"/>
        <v>-2.8936499999999998E-4</v>
      </c>
      <c r="AR49">
        <f t="shared" si="18"/>
        <v>-2.8936499999999998E-4</v>
      </c>
      <c r="AS49" t="str">
        <f t="shared" si="43"/>
        <v/>
      </c>
      <c r="AT49">
        <f t="shared" si="43"/>
        <v>4.6276914603805075</v>
      </c>
      <c r="AU49">
        <f t="shared" si="43"/>
        <v>4.3660164731329552</v>
      </c>
      <c r="AV49">
        <f t="shared" si="40"/>
        <v>4.5865750621127725</v>
      </c>
      <c r="AW49" t="str">
        <f t="shared" si="40"/>
        <v/>
      </c>
      <c r="AX49" t="str">
        <f t="shared" si="40"/>
        <v/>
      </c>
      <c r="AY49" t="str">
        <f t="shared" si="40"/>
        <v/>
      </c>
      <c r="AZ49" t="str">
        <f t="shared" si="40"/>
        <v/>
      </c>
      <c r="BA49" t="str">
        <f t="shared" si="40"/>
        <v/>
      </c>
      <c r="BB49" s="30">
        <f t="shared" si="48"/>
        <v>4.6049747916191723</v>
      </c>
      <c r="BC49" t="str">
        <f t="shared" si="44"/>
        <v/>
      </c>
      <c r="BD49">
        <f t="shared" ca="1" si="44"/>
        <v>0.60371809206902027</v>
      </c>
      <c r="BE49">
        <f t="shared" si="44"/>
        <v>0.59842475480123758</v>
      </c>
      <c r="BF49">
        <f t="shared" si="41"/>
        <v>0.46018987703635922</v>
      </c>
      <c r="BG49" t="str">
        <f t="shared" si="41"/>
        <v/>
      </c>
      <c r="BH49" t="str">
        <f t="shared" si="41"/>
        <v/>
      </c>
      <c r="BI49" t="str">
        <f t="shared" si="41"/>
        <v/>
      </c>
      <c r="BJ49" t="str">
        <f t="shared" si="41"/>
        <v/>
      </c>
      <c r="BK49" t="str">
        <f t="shared" si="41"/>
        <v/>
      </c>
      <c r="BL49" s="30">
        <f t="shared" ca="1" si="28"/>
        <v>0.42904989607551386</v>
      </c>
      <c r="BM49" t="str">
        <f t="shared" si="45"/>
        <v/>
      </c>
      <c r="BN49" t="str">
        <f t="shared" ca="1" si="45"/>
        <v/>
      </c>
      <c r="BO49" t="str">
        <f t="shared" si="45"/>
        <v/>
      </c>
      <c r="BP49">
        <f t="shared" si="42"/>
        <v>7.198272876563705E-2</v>
      </c>
      <c r="BQ49" t="str">
        <f t="shared" si="42"/>
        <v/>
      </c>
      <c r="BR49" t="str">
        <f t="shared" si="42"/>
        <v/>
      </c>
      <c r="BS49" t="str">
        <f t="shared" si="42"/>
        <v/>
      </c>
      <c r="BT49" t="str">
        <f t="shared" si="42"/>
        <v/>
      </c>
      <c r="BU49" t="str">
        <f t="shared" si="42"/>
        <v/>
      </c>
      <c r="BV49" s="30">
        <f t="shared" ca="1" si="22"/>
        <v>2.7446521860353922E-2</v>
      </c>
      <c r="BW49" t="str">
        <f t="shared" si="38"/>
        <v/>
      </c>
      <c r="BX49" t="str">
        <f t="shared" ca="1" si="38"/>
        <v/>
      </c>
      <c r="BY49" t="str">
        <f t="shared" si="38"/>
        <v/>
      </c>
      <c r="BZ49">
        <f t="shared" si="38"/>
        <v>0.33015418865929863</v>
      </c>
      <c r="CA49" t="str">
        <f t="shared" si="38"/>
        <v/>
      </c>
      <c r="CB49" t="str">
        <f t="shared" si="38"/>
        <v/>
      </c>
      <c r="CC49" t="str">
        <f t="shared" si="38"/>
        <v/>
      </c>
      <c r="CD49" t="str">
        <f t="shared" si="38"/>
        <v/>
      </c>
      <c r="CE49" t="str">
        <f t="shared" si="38"/>
        <v/>
      </c>
      <c r="CF49" s="30">
        <f t="shared" ca="1" si="38"/>
        <v>0.12639054128455435</v>
      </c>
      <c r="CG49" t="str">
        <f t="shared" si="39"/>
        <v/>
      </c>
      <c r="CH49" t="str">
        <f t="shared" ca="1" si="39"/>
        <v/>
      </c>
      <c r="CI49" t="str">
        <f t="shared" si="39"/>
        <v/>
      </c>
      <c r="CJ49">
        <f t="shared" si="39"/>
        <v>3.3125723099400109E-2</v>
      </c>
      <c r="CK49" t="str">
        <f t="shared" si="39"/>
        <v/>
      </c>
      <c r="CL49" t="str">
        <f t="shared" si="39"/>
        <v/>
      </c>
      <c r="CM49" t="str">
        <f t="shared" si="39"/>
        <v/>
      </c>
      <c r="CN49" t="str">
        <f t="shared" si="39"/>
        <v/>
      </c>
      <c r="CO49" t="str">
        <f t="shared" si="39"/>
        <v/>
      </c>
      <c r="CP49" s="30">
        <f t="shared" ca="1" si="39"/>
        <v>1.177592735181917E-2</v>
      </c>
      <c r="CV49" s="31">
        <f t="shared" ca="1" si="29"/>
        <v>49</v>
      </c>
      <c r="DE49">
        <f t="shared" ca="1" si="49"/>
        <v>1.8399729506398899E-2</v>
      </c>
      <c r="DU49" s="60" t="str">
        <f t="shared" si="50"/>
        <v/>
      </c>
      <c r="DV49">
        <f t="shared" si="32"/>
        <v>1.2171166185583771E-4</v>
      </c>
      <c r="DW49">
        <f t="shared" si="32"/>
        <v>2.8993588657896701E-5</v>
      </c>
      <c r="DX49" t="str">
        <f t="shared" si="32"/>
        <v/>
      </c>
      <c r="DY49" t="str">
        <f t="shared" si="32"/>
        <v/>
      </c>
      <c r="DZ49" t="str">
        <f t="shared" si="32"/>
        <v/>
      </c>
      <c r="EA49" t="str">
        <f t="shared" si="32"/>
        <v/>
      </c>
      <c r="EB49" t="str">
        <f t="shared" si="32"/>
        <v/>
      </c>
      <c r="EC49" t="str">
        <f t="shared" si="32"/>
        <v/>
      </c>
      <c r="ED49"/>
    </row>
    <row r="50" spans="1:164">
      <c r="B50">
        <v>36</v>
      </c>
      <c r="C50">
        <f t="shared" si="0"/>
        <v>21.640625</v>
      </c>
      <c r="D50" s="26">
        <v>2.0211399999999999</v>
      </c>
      <c r="E50" s="26"/>
      <c r="F50">
        <f t="shared" si="47"/>
        <v>2.021270033</v>
      </c>
      <c r="G50">
        <f t="shared" ca="1" si="1"/>
        <v>2.0201887022691611</v>
      </c>
      <c r="H50">
        <f t="shared" ca="1" si="2"/>
        <v>4.6938147950602227</v>
      </c>
      <c r="I50">
        <f t="shared" ca="1" si="46"/>
        <v>0.44994069038145262</v>
      </c>
      <c r="J50">
        <f t="shared" si="34"/>
        <v>4.7008371306695853</v>
      </c>
      <c r="K50">
        <f t="shared" si="35"/>
        <v>0.46033978308573426</v>
      </c>
      <c r="L50">
        <f t="shared" si="6"/>
        <v>4.513515667262364E-2</v>
      </c>
      <c r="M50">
        <f t="shared" si="7"/>
        <v>0.82812383314769611</v>
      </c>
      <c r="N50" s="12">
        <v>-1.3003299999999999E-4</v>
      </c>
      <c r="P50">
        <v>6.3609445100000004</v>
      </c>
      <c r="R50">
        <v>8.3328299999999995</v>
      </c>
      <c r="T50">
        <v>3.6415500000000001</v>
      </c>
      <c r="V50" s="26">
        <v>3.9576699999999998</v>
      </c>
      <c r="AH50">
        <f t="shared" si="8"/>
        <v>-1.3003299999999999E-4</v>
      </c>
      <c r="AI50">
        <f t="shared" si="9"/>
        <v>0</v>
      </c>
      <c r="AJ50">
        <f t="shared" si="10"/>
        <v>6.361074543</v>
      </c>
      <c r="AK50">
        <f t="shared" si="11"/>
        <v>8.3329600329999991</v>
      </c>
      <c r="AL50">
        <f t="shared" si="12"/>
        <v>3.6416800330000001</v>
      </c>
      <c r="AM50">
        <f t="shared" si="13"/>
        <v>3.9578000329999998</v>
      </c>
      <c r="AN50">
        <f t="shared" si="14"/>
        <v>1.3003299999999999E-4</v>
      </c>
      <c r="AO50">
        <f t="shared" si="15"/>
        <v>1.3003299999999999E-4</v>
      </c>
      <c r="AP50">
        <f t="shared" si="16"/>
        <v>1.3003299999999999E-4</v>
      </c>
      <c r="AQ50">
        <f t="shared" si="17"/>
        <v>1.3003299999999999E-4</v>
      </c>
      <c r="AR50">
        <f t="shared" si="18"/>
        <v>1.3003299999999999E-4</v>
      </c>
      <c r="AS50" t="str">
        <f t="shared" si="43"/>
        <v/>
      </c>
      <c r="AT50" t="str">
        <f t="shared" si="43"/>
        <v/>
      </c>
      <c r="AU50" t="str">
        <f t="shared" si="43"/>
        <v/>
      </c>
      <c r="AV50">
        <f t="shared" si="40"/>
        <v>4.7008371306695853</v>
      </c>
      <c r="AW50" t="str">
        <f t="shared" si="40"/>
        <v/>
      </c>
      <c r="AX50" t="str">
        <f t="shared" si="40"/>
        <v/>
      </c>
      <c r="AY50" t="str">
        <f t="shared" si="40"/>
        <v/>
      </c>
      <c r="AZ50" t="str">
        <f t="shared" si="40"/>
        <v/>
      </c>
      <c r="BA50" t="str">
        <f t="shared" si="40"/>
        <v/>
      </c>
      <c r="BB50" s="30">
        <f t="shared" si="48"/>
        <v>4.6787706689311239</v>
      </c>
      <c r="BC50" t="str">
        <f t="shared" si="44"/>
        <v/>
      </c>
      <c r="BD50" t="str">
        <f t="shared" si="44"/>
        <v/>
      </c>
      <c r="BE50" t="str">
        <f t="shared" si="44"/>
        <v/>
      </c>
      <c r="BF50">
        <f t="shared" si="41"/>
        <v>0.46033978308573426</v>
      </c>
      <c r="BG50" t="str">
        <f t="shared" si="41"/>
        <v/>
      </c>
      <c r="BH50" t="str">
        <f t="shared" si="41"/>
        <v/>
      </c>
      <c r="BI50" t="str">
        <f t="shared" si="41"/>
        <v/>
      </c>
      <c r="BJ50" t="str">
        <f t="shared" si="41"/>
        <v/>
      </c>
      <c r="BK50" t="str">
        <f t="shared" si="41"/>
        <v/>
      </c>
      <c r="BL50" s="30">
        <f t="shared" ca="1" si="28"/>
        <v>0.42766245263064023</v>
      </c>
      <c r="BM50" t="str">
        <f t="shared" si="45"/>
        <v/>
      </c>
      <c r="BN50" t="str">
        <f t="shared" si="45"/>
        <v/>
      </c>
      <c r="BO50" t="str">
        <f t="shared" si="45"/>
        <v/>
      </c>
      <c r="BP50">
        <f t="shared" si="42"/>
        <v>6.6108813010075138E-2</v>
      </c>
      <c r="BQ50" t="str">
        <f t="shared" si="42"/>
        <v/>
      </c>
      <c r="BR50" t="str">
        <f t="shared" si="42"/>
        <v/>
      </c>
      <c r="BS50" t="str">
        <f t="shared" si="42"/>
        <v/>
      </c>
      <c r="BT50" t="str">
        <f t="shared" si="42"/>
        <v/>
      </c>
      <c r="BU50" t="str">
        <f t="shared" si="42"/>
        <v/>
      </c>
      <c r="BV50" s="30">
        <f t="shared" ca="1" si="22"/>
        <v>3.0858440544146153E-2</v>
      </c>
      <c r="BW50" t="str">
        <f t="shared" si="38"/>
        <v/>
      </c>
      <c r="BX50" t="str">
        <f t="shared" si="38"/>
        <v/>
      </c>
      <c r="BY50" t="str">
        <f t="shared" si="38"/>
        <v/>
      </c>
      <c r="BZ50">
        <f t="shared" si="38"/>
        <v>0.31076676286225374</v>
      </c>
      <c r="CA50" t="str">
        <f t="shared" si="38"/>
        <v/>
      </c>
      <c r="CB50" t="str">
        <f t="shared" si="38"/>
        <v/>
      </c>
      <c r="CC50" t="str">
        <f t="shared" si="38"/>
        <v/>
      </c>
      <c r="CD50" t="str">
        <f t="shared" si="38"/>
        <v/>
      </c>
      <c r="CE50" t="str">
        <f t="shared" si="38"/>
        <v/>
      </c>
      <c r="CF50" s="30">
        <f t="shared" ca="1" si="38"/>
        <v>0.144379566506906</v>
      </c>
      <c r="CG50" t="str">
        <f t="shared" si="39"/>
        <v/>
      </c>
      <c r="CH50" t="str">
        <f t="shared" si="39"/>
        <v/>
      </c>
      <c r="CI50" t="str">
        <f t="shared" si="39"/>
        <v/>
      </c>
      <c r="CJ50">
        <f t="shared" si="39"/>
        <v>3.0432516641113357E-2</v>
      </c>
      <c r="CK50" t="str">
        <f t="shared" si="39"/>
        <v/>
      </c>
      <c r="CL50" t="str">
        <f t="shared" si="39"/>
        <v/>
      </c>
      <c r="CM50" t="str">
        <f t="shared" si="39"/>
        <v/>
      </c>
      <c r="CN50" t="str">
        <f t="shared" si="39"/>
        <v/>
      </c>
      <c r="CO50" t="str">
        <f t="shared" si="39"/>
        <v/>
      </c>
      <c r="CP50" s="30">
        <f t="shared" ca="1" si="39"/>
        <v>1.3196996367466332E-2</v>
      </c>
      <c r="CV50" s="31">
        <f t="shared" si="29"/>
        <v>50</v>
      </c>
      <c r="DE50">
        <f t="shared" ca="1" si="49"/>
        <v>2.2066461738461385E-2</v>
      </c>
      <c r="DU50" s="60" t="str">
        <f t="shared" si="50"/>
        <v/>
      </c>
      <c r="DV50">
        <f t="shared" si="32"/>
        <v>1.0909861680270809E-4</v>
      </c>
      <c r="DW50">
        <f t="shared" si="32"/>
        <v>2.6058055820930137E-5</v>
      </c>
      <c r="DX50" t="str">
        <f t="shared" si="32"/>
        <v/>
      </c>
      <c r="DY50" t="str">
        <f t="shared" si="32"/>
        <v/>
      </c>
      <c r="DZ50" t="str">
        <f t="shared" si="32"/>
        <v/>
      </c>
      <c r="EA50" t="str">
        <f t="shared" si="32"/>
        <v/>
      </c>
      <c r="EB50" t="str">
        <f t="shared" si="32"/>
        <v/>
      </c>
      <c r="EC50" t="str">
        <f t="shared" si="32"/>
        <v/>
      </c>
      <c r="ED50"/>
    </row>
    <row r="51" spans="1:164">
      <c r="A51" s="2"/>
      <c r="B51">
        <v>37</v>
      </c>
      <c r="C51">
        <f t="shared" si="0"/>
        <v>22.109375</v>
      </c>
      <c r="D51" s="26">
        <v>2.0144099999999998</v>
      </c>
      <c r="E51" s="26"/>
      <c r="F51">
        <f t="shared" si="47"/>
        <v>2.0143335738999997</v>
      </c>
      <c r="G51">
        <f t="shared" ca="1" si="1"/>
        <v>2.0117344584409587</v>
      </c>
      <c r="H51">
        <f t="shared" ca="1" si="2"/>
        <v>4.8012583970106295</v>
      </c>
      <c r="I51">
        <f t="shared" ca="1" si="46"/>
        <v>0.44777611155934222</v>
      </c>
      <c r="J51">
        <f t="shared" si="34"/>
        <v>4.8201039180843992</v>
      </c>
      <c r="K51">
        <f t="shared" si="35"/>
        <v>0.46060707627295439</v>
      </c>
      <c r="L51">
        <f t="shared" si="6"/>
        <v>4.5096964864254865E-2</v>
      </c>
      <c r="M51">
        <f t="shared" si="7"/>
        <v>0.82815781331061233</v>
      </c>
      <c r="N51" s="12">
        <v>7.6426099999999997E-5</v>
      </c>
      <c r="P51">
        <v>6.3610567600000003</v>
      </c>
      <c r="R51">
        <v>8.3316099999999995</v>
      </c>
      <c r="T51">
        <v>3.6410999999999998</v>
      </c>
      <c r="V51" s="26">
        <v>3.9407299999999998</v>
      </c>
      <c r="AH51">
        <f t="shared" si="8"/>
        <v>7.6426099999999997E-5</v>
      </c>
      <c r="AI51">
        <f t="shared" si="9"/>
        <v>0</v>
      </c>
      <c r="AJ51">
        <f t="shared" si="10"/>
        <v>6.3609803339000006</v>
      </c>
      <c r="AK51">
        <f t="shared" si="11"/>
        <v>8.3315335738999998</v>
      </c>
      <c r="AL51">
        <f t="shared" si="12"/>
        <v>3.6410235738999996</v>
      </c>
      <c r="AM51">
        <f t="shared" si="13"/>
        <v>3.9406535738999997</v>
      </c>
      <c r="AN51">
        <f t="shared" si="14"/>
        <v>-7.6426099999999997E-5</v>
      </c>
      <c r="AO51">
        <f t="shared" si="15"/>
        <v>-7.6426099999999997E-5</v>
      </c>
      <c r="AP51">
        <f t="shared" si="16"/>
        <v>-7.6426099999999997E-5</v>
      </c>
      <c r="AQ51">
        <f t="shared" si="17"/>
        <v>-7.6426099999999997E-5</v>
      </c>
      <c r="AR51">
        <f t="shared" si="18"/>
        <v>-7.6426099999999997E-5</v>
      </c>
      <c r="AS51" t="str">
        <f t="shared" si="43"/>
        <v/>
      </c>
      <c r="AT51" t="str">
        <f t="shared" si="43"/>
        <v/>
      </c>
      <c r="AU51" t="str">
        <f t="shared" si="43"/>
        <v/>
      </c>
      <c r="AV51">
        <f t="shared" si="40"/>
        <v>4.8201039180843992</v>
      </c>
      <c r="AW51" t="str">
        <f t="shared" si="40"/>
        <v/>
      </c>
      <c r="AX51" t="str">
        <f t="shared" si="40"/>
        <v/>
      </c>
      <c r="AY51" t="str">
        <f t="shared" si="40"/>
        <v/>
      </c>
      <c r="AZ51" t="str">
        <f t="shared" si="40"/>
        <v/>
      </c>
      <c r="BA51" t="str">
        <f t="shared" si="40"/>
        <v/>
      </c>
      <c r="BB51" s="30">
        <f t="shared" si="48"/>
        <v>4.7699365112972707</v>
      </c>
      <c r="BC51" t="str">
        <f t="shared" si="44"/>
        <v/>
      </c>
      <c r="BD51" t="str">
        <f t="shared" si="44"/>
        <v/>
      </c>
      <c r="BE51" t="str">
        <f t="shared" si="44"/>
        <v/>
      </c>
      <c r="BF51">
        <f t="shared" si="41"/>
        <v>0.46060707627295439</v>
      </c>
      <c r="BG51" t="str">
        <f t="shared" si="41"/>
        <v/>
      </c>
      <c r="BH51" t="str">
        <f t="shared" si="41"/>
        <v/>
      </c>
      <c r="BI51" t="str">
        <f t="shared" si="41"/>
        <v/>
      </c>
      <c r="BJ51" t="str">
        <f t="shared" si="41"/>
        <v/>
      </c>
      <c r="BK51" t="str">
        <f t="shared" si="41"/>
        <v/>
      </c>
      <c r="BL51" s="30">
        <f t="shared" ca="1" si="28"/>
        <v>0.42645061948201013</v>
      </c>
      <c r="BM51" t="str">
        <f t="shared" si="45"/>
        <v/>
      </c>
      <c r="BN51" t="str">
        <f t="shared" si="45"/>
        <v/>
      </c>
      <c r="BO51" t="str">
        <f t="shared" si="45"/>
        <v/>
      </c>
      <c r="BP51">
        <f t="shared" si="42"/>
        <v>5.8616784678446929E-2</v>
      </c>
      <c r="BQ51" t="str">
        <f t="shared" si="42"/>
        <v/>
      </c>
      <c r="BR51" t="str">
        <f t="shared" si="42"/>
        <v/>
      </c>
      <c r="BS51" t="str">
        <f t="shared" si="42"/>
        <v/>
      </c>
      <c r="BT51" t="str">
        <f t="shared" si="42"/>
        <v/>
      </c>
      <c r="BU51" t="str">
        <f t="shared" si="42"/>
        <v/>
      </c>
      <c r="BV51" s="30">
        <f t="shared" ca="1" si="22"/>
        <v>3.5268114475727079E-2</v>
      </c>
      <c r="BW51" t="str">
        <f t="shared" si="38"/>
        <v/>
      </c>
      <c r="BX51" t="str">
        <f t="shared" si="38"/>
        <v/>
      </c>
      <c r="BY51" t="str">
        <f t="shared" si="38"/>
        <v/>
      </c>
      <c r="BZ51">
        <f t="shared" si="38"/>
        <v>0.28253899349409162</v>
      </c>
      <c r="CA51" t="str">
        <f t="shared" si="38"/>
        <v/>
      </c>
      <c r="CB51" t="str">
        <f t="shared" si="38"/>
        <v/>
      </c>
      <c r="CC51" t="str">
        <f t="shared" si="38"/>
        <v/>
      </c>
      <c r="CD51" t="str">
        <f t="shared" si="38"/>
        <v/>
      </c>
      <c r="CE51" t="str">
        <f t="shared" si="38"/>
        <v/>
      </c>
      <c r="CF51" s="30">
        <f t="shared" ca="1" si="38"/>
        <v>0.16822666692238239</v>
      </c>
      <c r="CG51" t="str">
        <f t="shared" si="39"/>
        <v/>
      </c>
      <c r="CH51" t="str">
        <f t="shared" si="39"/>
        <v/>
      </c>
      <c r="CI51" t="str">
        <f t="shared" si="39"/>
        <v/>
      </c>
      <c r="CJ51">
        <f t="shared" si="39"/>
        <v>2.6999305811260747E-2</v>
      </c>
      <c r="CK51" t="str">
        <f t="shared" si="39"/>
        <v/>
      </c>
      <c r="CL51" t="str">
        <f t="shared" si="39"/>
        <v/>
      </c>
      <c r="CM51" t="str">
        <f t="shared" si="39"/>
        <v/>
      </c>
      <c r="CN51" t="str">
        <f t="shared" si="39"/>
        <v/>
      </c>
      <c r="CO51" t="str">
        <f t="shared" si="39"/>
        <v/>
      </c>
      <c r="CP51" s="30">
        <f t="shared" ca="1" si="39"/>
        <v>1.5040109266136262E-2</v>
      </c>
      <c r="CV51" s="31">
        <f t="shared" si="29"/>
        <v>51</v>
      </c>
      <c r="DE51">
        <f t="shared" ca="1" si="49"/>
        <v>5.0167406787128499E-2</v>
      </c>
      <c r="DU51" s="60" t="str">
        <f t="shared" si="50"/>
        <v/>
      </c>
      <c r="DV51">
        <f t="shared" si="32"/>
        <v>7.4538640285637088E-5</v>
      </c>
      <c r="DW51">
        <f t="shared" si="32"/>
        <v>2.2426223969227979E-5</v>
      </c>
      <c r="DX51" t="str">
        <f t="shared" si="32"/>
        <v/>
      </c>
      <c r="DY51" t="str">
        <f t="shared" si="32"/>
        <v/>
      </c>
      <c r="DZ51" t="str">
        <f t="shared" si="32"/>
        <v/>
      </c>
      <c r="EA51" t="str">
        <f t="shared" si="32"/>
        <v/>
      </c>
      <c r="EB51" t="str">
        <f t="shared" si="32"/>
        <v/>
      </c>
      <c r="EC51" t="str">
        <f t="shared" si="32"/>
        <v/>
      </c>
      <c r="ED51"/>
    </row>
    <row r="52" spans="1:164">
      <c r="A52" s="2"/>
      <c r="B52">
        <v>38</v>
      </c>
      <c r="C52">
        <f t="shared" si="0"/>
        <v>22.578125</v>
      </c>
      <c r="D52" s="26">
        <v>2.0015200000000002</v>
      </c>
      <c r="E52" s="26"/>
      <c r="F52">
        <f t="shared" si="47"/>
        <v>2.001651292</v>
      </c>
      <c r="G52">
        <f t="shared" ca="1" si="1"/>
        <v>1.999506186803697</v>
      </c>
      <c r="H52">
        <f t="shared" ca="1" si="2"/>
        <v>4.9338767062634705</v>
      </c>
      <c r="I52">
        <f t="shared" ca="1" si="46"/>
        <v>0.44464650528631489</v>
      </c>
      <c r="J52">
        <f t="shared" si="34"/>
        <v>4.9524250929712528</v>
      </c>
      <c r="K52">
        <f t="shared" si="35"/>
        <v>0.46111719364198894</v>
      </c>
      <c r="L52">
        <f t="shared" si="6"/>
        <v>4.5049356835162258E-2</v>
      </c>
      <c r="M52">
        <f t="shared" si="7"/>
        <v>0.8282002130113556</v>
      </c>
      <c r="N52" s="12">
        <v>-1.31292E-4</v>
      </c>
      <c r="P52">
        <v>6.3600694070000001</v>
      </c>
      <c r="R52">
        <v>8.3298100000000002</v>
      </c>
      <c r="T52">
        <v>3.6392600000000002</v>
      </c>
      <c r="V52" s="26">
        <v>3.9240300000000001</v>
      </c>
      <c r="AH52">
        <f t="shared" si="8"/>
        <v>-1.31292E-4</v>
      </c>
      <c r="AI52">
        <f t="shared" si="9"/>
        <v>0</v>
      </c>
      <c r="AJ52">
        <f t="shared" si="10"/>
        <v>6.360200699</v>
      </c>
      <c r="AK52">
        <f t="shared" si="11"/>
        <v>8.3299412920000009</v>
      </c>
      <c r="AL52">
        <f t="shared" si="12"/>
        <v>3.639391292</v>
      </c>
      <c r="AM52">
        <f t="shared" si="13"/>
        <v>3.924161292</v>
      </c>
      <c r="AN52">
        <f t="shared" si="14"/>
        <v>1.31292E-4</v>
      </c>
      <c r="AO52">
        <f t="shared" si="15"/>
        <v>1.31292E-4</v>
      </c>
      <c r="AP52">
        <f t="shared" si="16"/>
        <v>1.31292E-4</v>
      </c>
      <c r="AQ52">
        <f t="shared" si="17"/>
        <v>1.31292E-4</v>
      </c>
      <c r="AR52">
        <f t="shared" si="18"/>
        <v>1.31292E-4</v>
      </c>
      <c r="AS52" t="str">
        <f t="shared" si="43"/>
        <v/>
      </c>
      <c r="AT52" t="str">
        <f t="shared" si="43"/>
        <v/>
      </c>
      <c r="AU52" t="str">
        <f t="shared" si="43"/>
        <v/>
      </c>
      <c r="AV52">
        <f t="shared" si="40"/>
        <v>4.9524250929712519</v>
      </c>
      <c r="AW52" t="str">
        <f t="shared" si="40"/>
        <v/>
      </c>
      <c r="AX52" t="str">
        <f t="shared" si="40"/>
        <v/>
      </c>
      <c r="AY52" t="str">
        <f t="shared" si="40"/>
        <v/>
      </c>
      <c r="AZ52" t="str">
        <f t="shared" si="40"/>
        <v/>
      </c>
      <c r="BA52" t="str">
        <f t="shared" si="40"/>
        <v/>
      </c>
      <c r="BB52" s="30">
        <f t="shared" si="48"/>
        <v>4.9120737177303804</v>
      </c>
      <c r="BC52" t="str">
        <f t="shared" si="44"/>
        <v/>
      </c>
      <c r="BD52" t="str">
        <f t="shared" si="44"/>
        <v/>
      </c>
      <c r="BE52" t="str">
        <f t="shared" si="44"/>
        <v/>
      </c>
      <c r="BF52">
        <f t="shared" si="41"/>
        <v>0.46111719364198889</v>
      </c>
      <c r="BG52" t="str">
        <f t="shared" si="41"/>
        <v/>
      </c>
      <c r="BH52" t="str">
        <f t="shared" si="41"/>
        <v/>
      </c>
      <c r="BI52" t="str">
        <f t="shared" si="41"/>
        <v/>
      </c>
      <c r="BJ52" t="str">
        <f t="shared" si="41"/>
        <v/>
      </c>
      <c r="BK52" t="str">
        <f t="shared" si="41"/>
        <v/>
      </c>
      <c r="BL52" s="30">
        <f t="shared" ca="1" si="28"/>
        <v>0.4252857794718044</v>
      </c>
      <c r="BM52" t="str">
        <f t="shared" si="45"/>
        <v/>
      </c>
      <c r="BN52" t="str">
        <f t="shared" si="45"/>
        <v/>
      </c>
      <c r="BO52" t="str">
        <f t="shared" si="45"/>
        <v/>
      </c>
      <c r="BP52">
        <f t="shared" si="42"/>
        <v>4.9618025216807735E-2</v>
      </c>
      <c r="BQ52" t="str">
        <f t="shared" si="42"/>
        <v/>
      </c>
      <c r="BR52" t="str">
        <f t="shared" si="42"/>
        <v/>
      </c>
      <c r="BS52" t="str">
        <f t="shared" si="42"/>
        <v/>
      </c>
      <c r="BT52" t="str">
        <f t="shared" si="42"/>
        <v/>
      </c>
      <c r="BU52" t="str">
        <f t="shared" si="42"/>
        <v/>
      </c>
      <c r="BV52" s="30">
        <f t="shared" ca="1" si="22"/>
        <v>4.2211383911935178E-2</v>
      </c>
      <c r="BW52" t="str">
        <f t="shared" si="38"/>
        <v/>
      </c>
      <c r="BX52" t="str">
        <f t="shared" si="38"/>
        <v/>
      </c>
      <c r="BY52" t="str">
        <f t="shared" si="38"/>
        <v/>
      </c>
      <c r="BZ52">
        <f t="shared" si="38"/>
        <v>0.24572955314739897</v>
      </c>
      <c r="CA52" t="str">
        <f t="shared" si="38"/>
        <v/>
      </c>
      <c r="CB52" t="str">
        <f t="shared" si="38"/>
        <v/>
      </c>
      <c r="CC52" t="str">
        <f t="shared" si="38"/>
        <v/>
      </c>
      <c r="CD52" t="str">
        <f t="shared" si="38"/>
        <v/>
      </c>
      <c r="CE52" t="str">
        <f t="shared" si="38"/>
        <v/>
      </c>
      <c r="CF52" s="30">
        <f t="shared" ca="1" si="38"/>
        <v>0.20734542950284379</v>
      </c>
      <c r="CG52" t="str">
        <f t="shared" si="39"/>
        <v/>
      </c>
      <c r="CH52" t="str">
        <f t="shared" si="39"/>
        <v/>
      </c>
      <c r="CI52" t="str">
        <f t="shared" si="39"/>
        <v/>
      </c>
      <c r="CJ52">
        <f t="shared" si="39"/>
        <v>2.2879724542031819E-2</v>
      </c>
      <c r="CK52" t="str">
        <f t="shared" si="39"/>
        <v/>
      </c>
      <c r="CL52" t="str">
        <f t="shared" si="39"/>
        <v/>
      </c>
      <c r="CM52" t="str">
        <f t="shared" si="39"/>
        <v/>
      </c>
      <c r="CN52" t="str">
        <f t="shared" si="39"/>
        <v/>
      </c>
      <c r="CO52" t="str">
        <f t="shared" si="39"/>
        <v/>
      </c>
      <c r="CP52" s="30">
        <f t="shared" ca="1" si="39"/>
        <v>1.7951901309570938E-2</v>
      </c>
      <c r="CV52" s="31">
        <f t="shared" si="29"/>
        <v>52</v>
      </c>
      <c r="DE52">
        <f t="shared" ca="1" si="49"/>
        <v>4.03513752408724E-2</v>
      </c>
      <c r="DU52" s="60" t="str">
        <f t="shared" si="50"/>
        <v/>
      </c>
      <c r="DV52">
        <f t="shared" si="32"/>
        <v>3.5961140886917323E-5</v>
      </c>
      <c r="DW52">
        <f t="shared" si="32"/>
        <v>1.3395694275342162E-5</v>
      </c>
      <c r="DX52" t="str">
        <f t="shared" si="32"/>
        <v/>
      </c>
      <c r="DY52" t="str">
        <f t="shared" si="32"/>
        <v/>
      </c>
      <c r="DZ52" t="str">
        <f t="shared" si="32"/>
        <v/>
      </c>
      <c r="EA52" t="str">
        <f t="shared" si="32"/>
        <v/>
      </c>
      <c r="EB52" t="str">
        <f t="shared" si="32"/>
        <v/>
      </c>
      <c r="EC52" t="str">
        <f t="shared" si="32"/>
        <v/>
      </c>
      <c r="ED52"/>
    </row>
    <row r="53" spans="1:164" s="32" customFormat="1">
      <c r="A53"/>
      <c r="B53">
        <v>39</v>
      </c>
      <c r="C53">
        <f t="shared" si="0"/>
        <v>23.046875</v>
      </c>
      <c r="D53" s="26">
        <v>1.9900199999999999</v>
      </c>
      <c r="E53" s="26"/>
      <c r="F53">
        <f t="shared" si="47"/>
        <v>1.9897190739999999</v>
      </c>
      <c r="G53">
        <f t="shared" ca="1" si="1"/>
        <v>1.9893159479745732</v>
      </c>
      <c r="H53">
        <f ca="1">IF(B53&lt;$C$7,"",IF(B53&gt;$C$8,"",IF(SUM(BW53:CE53)&gt;0,(1/(SUM(BM53:BV53)))*SUM(BW53:CF53),"")))</f>
        <v>5.0312310497036954</v>
      </c>
      <c r="I53">
        <f ca="1">IF(B53&lt;$C$7,"",IF(B53&gt;$C$8,"",IF(SUM(BW53:CE53)&gt;0,(1/(SUM(BM53:BV53)))*SUM(CG53:CP53),"")))</f>
        <v>0.44249330006077953</v>
      </c>
      <c r="J53">
        <f>IF(B53&lt;$C$7,"",IF(B53&gt;$C$8,"",IF(SUM(BW53:CE53)&gt;0,(1/(SUM(BM53:BU53)))*SUM(BW53:CE53),"")))</f>
        <v>5.0352020501848109</v>
      </c>
      <c r="K53">
        <f>IF(B53&lt;$C$7,"",IF(B53&gt;$C$8,"",IF(SUM(BW53:CE53)&gt;0,(1/(SUM(BM53:BU53)))*SUM(CG53:CO53),"")))</f>
        <v>0.46161663723354857</v>
      </c>
      <c r="L53">
        <f t="shared" si="6"/>
        <v>4.5073818258079143E-2</v>
      </c>
      <c r="M53">
        <f t="shared" si="7"/>
        <v>0.82817842188784352</v>
      </c>
      <c r="N53" s="12">
        <v>3.0092600000000003E-4</v>
      </c>
      <c r="O53"/>
      <c r="P53">
        <v>6.3607279759999997</v>
      </c>
      <c r="Q53"/>
      <c r="R53">
        <v>8.3310399999999998</v>
      </c>
      <c r="S53"/>
      <c r="T53">
        <v>3.6406200000000002</v>
      </c>
      <c r="U53"/>
      <c r="V53" s="26">
        <v>3.91554</v>
      </c>
      <c r="W53"/>
      <c r="X53"/>
      <c r="Y53"/>
      <c r="Z53"/>
      <c r="AA53"/>
      <c r="AB53"/>
      <c r="AC53"/>
      <c r="AD53"/>
      <c r="AE53"/>
      <c r="AF53"/>
      <c r="AG53"/>
      <c r="AH53" s="12">
        <f t="shared" si="8"/>
        <v>3.0092600000000003E-4</v>
      </c>
      <c r="AI53" s="12">
        <f t="shared" si="9"/>
        <v>0</v>
      </c>
      <c r="AJ53">
        <f t="shared" si="10"/>
        <v>6.3604270499999993</v>
      </c>
      <c r="AK53">
        <f t="shared" si="11"/>
        <v>8.3307390740000002</v>
      </c>
      <c r="AL53">
        <f t="shared" si="12"/>
        <v>3.6403190740000002</v>
      </c>
      <c r="AM53">
        <f t="shared" si="13"/>
        <v>3.915239074</v>
      </c>
      <c r="AN53">
        <f t="shared" si="14"/>
        <v>-3.0092600000000003E-4</v>
      </c>
      <c r="AO53">
        <f t="shared" si="15"/>
        <v>-3.0092600000000003E-4</v>
      </c>
      <c r="AP53">
        <f t="shared" si="16"/>
        <v>-3.0092600000000003E-4</v>
      </c>
      <c r="AQ53">
        <f t="shared" si="17"/>
        <v>-3.0092600000000003E-4</v>
      </c>
      <c r="AR53">
        <f t="shared" si="18"/>
        <v>-3.0092600000000003E-4</v>
      </c>
      <c r="AS53" t="str">
        <f t="shared" si="43"/>
        <v/>
      </c>
      <c r="AT53" t="str">
        <f t="shared" si="43"/>
        <v/>
      </c>
      <c r="AU53" t="str">
        <f t="shared" si="43"/>
        <v/>
      </c>
      <c r="AV53">
        <f t="shared" si="40"/>
        <v>5.0352020501848109</v>
      </c>
      <c r="AW53" t="str">
        <f t="shared" si="40"/>
        <v/>
      </c>
      <c r="AX53" t="str">
        <f t="shared" si="40"/>
        <v/>
      </c>
      <c r="AY53" t="str">
        <f t="shared" si="40"/>
        <v/>
      </c>
      <c r="AZ53" t="str">
        <f t="shared" si="40"/>
        <v/>
      </c>
      <c r="BA53" t="str">
        <f t="shared" si="40"/>
        <v/>
      </c>
      <c r="BB53" s="30">
        <f t="shared" si="48"/>
        <v>5.027545239079017</v>
      </c>
      <c r="BC53" t="str">
        <f t="shared" si="44"/>
        <v/>
      </c>
      <c r="BD53" t="str">
        <f t="shared" si="44"/>
        <v/>
      </c>
      <c r="BE53" t="str">
        <f t="shared" si="44"/>
        <v/>
      </c>
      <c r="BF53">
        <f t="shared" si="41"/>
        <v>0.46161663723354857</v>
      </c>
      <c r="BG53" t="str">
        <f t="shared" si="41"/>
        <v/>
      </c>
      <c r="BH53" t="str">
        <f t="shared" si="41"/>
        <v/>
      </c>
      <c r="BI53" t="str">
        <f t="shared" si="41"/>
        <v/>
      </c>
      <c r="BJ53" t="str">
        <f t="shared" si="41"/>
        <v/>
      </c>
      <c r="BK53" t="str">
        <f t="shared" si="41"/>
        <v/>
      </c>
      <c r="BL53" s="30">
        <f t="shared" ca="1" si="28"/>
        <v>0.42474336533629525</v>
      </c>
      <c r="BM53" t="str">
        <f t="shared" si="45"/>
        <v/>
      </c>
      <c r="BN53" t="str">
        <f t="shared" si="45"/>
        <v/>
      </c>
      <c r="BO53" t="str">
        <f t="shared" si="45"/>
        <v/>
      </c>
      <c r="BP53">
        <f t="shared" si="42"/>
        <v>4.4017081958913788E-2</v>
      </c>
      <c r="BQ53" t="str">
        <f t="shared" si="42"/>
        <v/>
      </c>
      <c r="BR53" t="str">
        <f t="shared" si="42"/>
        <v/>
      </c>
      <c r="BS53" t="str">
        <f t="shared" si="42"/>
        <v/>
      </c>
      <c r="BT53" t="str">
        <f t="shared" si="42"/>
        <v/>
      </c>
      <c r="BU53" t="str">
        <f t="shared" si="42"/>
        <v/>
      </c>
      <c r="BV53" s="30">
        <f t="shared" ca="1" si="22"/>
        <v>4.742290677275534E-2</v>
      </c>
      <c r="BW53" t="str">
        <f t="shared" si="38"/>
        <v/>
      </c>
      <c r="BX53" t="str">
        <f t="shared" si="38"/>
        <v/>
      </c>
      <c r="BY53" t="str">
        <f t="shared" si="38"/>
        <v/>
      </c>
      <c r="BZ53">
        <f t="shared" si="38"/>
        <v>0.22163490132267555</v>
      </c>
      <c r="CA53" t="str">
        <f t="shared" si="38"/>
        <v/>
      </c>
      <c r="CB53" t="str">
        <f t="shared" si="38"/>
        <v/>
      </c>
      <c r="CC53" t="str">
        <f t="shared" si="38"/>
        <v/>
      </c>
      <c r="CD53" t="str">
        <f t="shared" si="38"/>
        <v/>
      </c>
      <c r="CE53" t="str">
        <f t="shared" si="38"/>
        <v/>
      </c>
      <c r="CF53" s="30">
        <f t="shared" ca="1" si="38"/>
        <v>0.23842080916865419</v>
      </c>
      <c r="CG53" t="str">
        <f t="shared" si="39"/>
        <v/>
      </c>
      <c r="CH53" t="str">
        <f t="shared" si="39"/>
        <v/>
      </c>
      <c r="CI53" t="str">
        <f t="shared" si="39"/>
        <v/>
      </c>
      <c r="CJ53">
        <f t="shared" si="39"/>
        <v>2.0319017354707283E-2</v>
      </c>
      <c r="CK53" t="str">
        <f t="shared" si="39"/>
        <v/>
      </c>
      <c r="CL53" t="str">
        <f t="shared" si="39"/>
        <v/>
      </c>
      <c r="CM53" t="str">
        <f t="shared" si="39"/>
        <v/>
      </c>
      <c r="CN53" t="str">
        <f t="shared" si="39"/>
        <v/>
      </c>
      <c r="CO53" t="str">
        <f t="shared" si="39"/>
        <v/>
      </c>
      <c r="CP53" s="30">
        <f t="shared" ca="1" si="39"/>
        <v>2.0142565016689491E-2</v>
      </c>
      <c r="CQ53"/>
      <c r="CR53"/>
      <c r="CS53"/>
      <c r="CT53"/>
      <c r="CU53"/>
      <c r="CV53" s="31">
        <f t="shared" si="29"/>
        <v>53</v>
      </c>
      <c r="CW53" s="31"/>
      <c r="CX53" s="31"/>
      <c r="CY53"/>
      <c r="CZ53"/>
      <c r="DA53"/>
      <c r="DB53"/>
      <c r="DC53"/>
      <c r="DD53"/>
      <c r="DE53">
        <f t="shared" ca="1" si="49"/>
        <v>7.6568111057939703E-3</v>
      </c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 s="60" t="str">
        <f t="shared" si="50"/>
        <v/>
      </c>
      <c r="DV53">
        <f t="shared" si="32"/>
        <v>5.5289649629813443E-5</v>
      </c>
      <c r="DW53">
        <f t="shared" si="32"/>
        <v>1.8528608449331655E-5</v>
      </c>
      <c r="DX53" t="str">
        <f t="shared" si="32"/>
        <v/>
      </c>
      <c r="DY53" t="str">
        <f t="shared" si="32"/>
        <v/>
      </c>
      <c r="DZ53" t="str">
        <f t="shared" si="32"/>
        <v/>
      </c>
      <c r="EA53" t="str">
        <f t="shared" si="32"/>
        <v/>
      </c>
      <c r="EB53" t="str">
        <f t="shared" si="32"/>
        <v/>
      </c>
      <c r="EC53" t="str">
        <f t="shared" si="32"/>
        <v/>
      </c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</row>
    <row r="54" spans="1:164" s="32" customFormat="1">
      <c r="A54"/>
      <c r="B54">
        <v>40</v>
      </c>
      <c r="C54">
        <f t="shared" si="0"/>
        <v>23.515625</v>
      </c>
      <c r="D54" s="26">
        <v>1.97688</v>
      </c>
      <c r="E54" s="26"/>
      <c r="F54">
        <f t="shared" si="47"/>
        <v>1.976180831</v>
      </c>
      <c r="G54" t="str">
        <f t="shared" si="1"/>
        <v/>
      </c>
      <c r="H54" t="str">
        <f>IF(B54&lt;$C$7,"",IF(B54&gt;$C$8,"",IF(SUM(BW54:CE54)&gt;0,(1/(SUM(BM54:BV54)))*SUM(BW54:CF54),"")))</f>
        <v/>
      </c>
      <c r="I54" t="str">
        <f t="shared" ref="I54:I78" si="51">IF(B54&lt;$C$7,"",IF(B54&gt;$C$8,"",IF(SUM(BW54:CE54)&gt;0,(1/(SUM(BM54:BV54)))*SUM(CG54:CP54),"")))</f>
        <v/>
      </c>
      <c r="J54" t="str">
        <f t="shared" ref="J54:J62" si="52">IF(B54&lt;$C$7,"",IF(B54&gt;$C$8,"",IF(SUM(BW54:CE54)&gt;0,(1/(SUM(BM54:BU54)))*SUM(BW54:CE54),"")))</f>
        <v/>
      </c>
      <c r="K54" t="str">
        <f t="shared" ref="K54:K78" si="53">IF(B54&lt;$C$7,"",IF(B54&gt;$C$8,"",IF(SUM(BW54:CE54)&gt;0,(1/(SUM(BM54:BU54)))*SUM(CG54:CO54),"")))</f>
        <v/>
      </c>
      <c r="L54">
        <f t="shared" si="6"/>
        <v>4.5008137309505293E-2</v>
      </c>
      <c r="M54">
        <f t="shared" si="7"/>
        <v>0.82823696055931906</v>
      </c>
      <c r="N54" s="12">
        <v>6.9916900000000003E-4</v>
      </c>
      <c r="O54"/>
      <c r="P54">
        <v>6.360077338</v>
      </c>
      <c r="Q54"/>
      <c r="R54">
        <v>8.3268599999999999</v>
      </c>
      <c r="S54"/>
      <c r="T54">
        <v>3.6391399999999998</v>
      </c>
      <c r="U54"/>
      <c r="V54" s="26">
        <v>3.9051300000000002</v>
      </c>
      <c r="W54"/>
      <c r="X54"/>
      <c r="Y54"/>
      <c r="Z54"/>
      <c r="AA54"/>
      <c r="AB54"/>
      <c r="AC54"/>
      <c r="AD54"/>
      <c r="AE54"/>
      <c r="AF54"/>
      <c r="AG54"/>
      <c r="AH54" s="12">
        <f t="shared" si="8"/>
        <v>6.9916900000000003E-4</v>
      </c>
      <c r="AI54" s="12">
        <f t="shared" si="9"/>
        <v>0</v>
      </c>
      <c r="AJ54">
        <f t="shared" si="10"/>
        <v>6.3593781690000002</v>
      </c>
      <c r="AK54">
        <f t="shared" si="11"/>
        <v>8.3261608309999993</v>
      </c>
      <c r="AL54">
        <f t="shared" si="12"/>
        <v>3.6384408309999996</v>
      </c>
      <c r="AM54">
        <f t="shared" si="13"/>
        <v>3.904430831</v>
      </c>
      <c r="AN54">
        <f t="shared" si="14"/>
        <v>-6.9916900000000003E-4</v>
      </c>
      <c r="AO54">
        <f t="shared" si="15"/>
        <v>-6.9916900000000003E-4</v>
      </c>
      <c r="AP54">
        <f t="shared" si="16"/>
        <v>-6.9916900000000003E-4</v>
      </c>
      <c r="AQ54">
        <f t="shared" si="17"/>
        <v>-6.9916900000000003E-4</v>
      </c>
      <c r="AR54">
        <f t="shared" si="18"/>
        <v>-6.9916900000000003E-4</v>
      </c>
      <c r="AS54" t="str">
        <f t="shared" si="43"/>
        <v/>
      </c>
      <c r="AT54" t="str">
        <f t="shared" si="43"/>
        <v/>
      </c>
      <c r="AU54" t="str">
        <f t="shared" si="43"/>
        <v/>
      </c>
      <c r="AV54">
        <f t="shared" si="40"/>
        <v>5.1519191770235011</v>
      </c>
      <c r="AW54" t="str">
        <f t="shared" si="40"/>
        <v/>
      </c>
      <c r="AX54" t="str">
        <f t="shared" si="40"/>
        <v/>
      </c>
      <c r="AY54" t="str">
        <f t="shared" si="40"/>
        <v/>
      </c>
      <c r="AZ54" t="str">
        <f t="shared" si="40"/>
        <v/>
      </c>
      <c r="BA54" t="str">
        <f t="shared" si="40"/>
        <v/>
      </c>
      <c r="BB54" s="30">
        <f t="shared" si="48"/>
        <v>5.1458555326840481</v>
      </c>
      <c r="BC54" t="str">
        <f t="shared" si="44"/>
        <v/>
      </c>
      <c r="BD54" t="str">
        <f t="shared" si="44"/>
        <v/>
      </c>
      <c r="BE54" t="str">
        <f t="shared" si="44"/>
        <v/>
      </c>
      <c r="BF54">
        <f t="shared" si="41"/>
        <v>0.46269770457881337</v>
      </c>
      <c r="BG54" t="str">
        <f t="shared" si="41"/>
        <v/>
      </c>
      <c r="BH54" t="str">
        <f t="shared" si="41"/>
        <v/>
      </c>
      <c r="BI54" t="str">
        <f t="shared" si="41"/>
        <v/>
      </c>
      <c r="BJ54" t="str">
        <f t="shared" si="41"/>
        <v/>
      </c>
      <c r="BK54" t="str">
        <f t="shared" si="41"/>
        <v/>
      </c>
      <c r="BL54" s="30">
        <f t="shared" ca="1" si="28"/>
        <v>0.42441783483586426</v>
      </c>
      <c r="BM54" t="str">
        <f t="shared" si="45"/>
        <v/>
      </c>
      <c r="BN54" t="str">
        <f t="shared" si="45"/>
        <v/>
      </c>
      <c r="BO54" t="str">
        <f t="shared" si="45"/>
        <v/>
      </c>
      <c r="BP54" t="str">
        <f t="shared" si="42"/>
        <v/>
      </c>
      <c r="BQ54" t="str">
        <f t="shared" si="42"/>
        <v/>
      </c>
      <c r="BR54" t="str">
        <f t="shared" si="42"/>
        <v/>
      </c>
      <c r="BS54" t="str">
        <f t="shared" si="42"/>
        <v/>
      </c>
      <c r="BT54" t="str">
        <f t="shared" si="42"/>
        <v/>
      </c>
      <c r="BU54" t="str">
        <f t="shared" si="42"/>
        <v/>
      </c>
      <c r="BV54" s="30">
        <f t="shared" ca="1" si="22"/>
        <v>5.178483580243759E-2</v>
      </c>
      <c r="BW54" t="str">
        <f t="shared" si="38"/>
        <v/>
      </c>
      <c r="BX54" t="str">
        <f t="shared" si="38"/>
        <v/>
      </c>
      <c r="BY54" t="str">
        <f t="shared" si="38"/>
        <v/>
      </c>
      <c r="BZ54" t="str">
        <f t="shared" si="38"/>
        <v/>
      </c>
      <c r="CA54" t="str">
        <f t="shared" si="38"/>
        <v/>
      </c>
      <c r="CB54" t="str">
        <f t="shared" si="38"/>
        <v/>
      </c>
      <c r="CC54" t="str">
        <f t="shared" si="38"/>
        <v/>
      </c>
      <c r="CD54" t="str">
        <f t="shared" si="38"/>
        <v/>
      </c>
      <c r="CE54" t="str">
        <f t="shared" si="38"/>
        <v/>
      </c>
      <c r="CF54" s="30">
        <f t="shared" ca="1" si="38"/>
        <v>0.26647728382310842</v>
      </c>
      <c r="CG54" t="str">
        <f t="shared" si="39"/>
        <v/>
      </c>
      <c r="CH54" t="str">
        <f t="shared" si="39"/>
        <v/>
      </c>
      <c r="CI54" t="str">
        <f t="shared" si="39"/>
        <v/>
      </c>
      <c r="CJ54" t="str">
        <f t="shared" si="39"/>
        <v/>
      </c>
      <c r="CK54" t="str">
        <f t="shared" si="39"/>
        <v/>
      </c>
      <c r="CL54" t="str">
        <f t="shared" si="39"/>
        <v/>
      </c>
      <c r="CM54" t="str">
        <f t="shared" si="39"/>
        <v/>
      </c>
      <c r="CN54" t="str">
        <f t="shared" si="39"/>
        <v/>
      </c>
      <c r="CO54" t="str">
        <f t="shared" si="39"/>
        <v/>
      </c>
      <c r="CP54" s="30">
        <f t="shared" ca="1" si="39"/>
        <v>2.1978407888601309E-2</v>
      </c>
      <c r="CQ54"/>
      <c r="CR54"/>
      <c r="CS54"/>
      <c r="CT54"/>
      <c r="CU54"/>
      <c r="CV54" s="31" t="str">
        <f t="shared" si="29"/>
        <v/>
      </c>
      <c r="CW54" s="31"/>
      <c r="CX54" s="31"/>
      <c r="CY54"/>
      <c r="CZ54"/>
      <c r="DA54"/>
      <c r="DB54"/>
      <c r="DC54"/>
      <c r="DD54"/>
      <c r="DE54" t="str">
        <f t="shared" si="49"/>
        <v/>
      </c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 s="60" t="str">
        <f t="shared" si="50"/>
        <v/>
      </c>
      <c r="DV54" t="str">
        <f t="shared" si="32"/>
        <v/>
      </c>
      <c r="DW54">
        <f t="shared" si="32"/>
        <v>8.1373095052936122E-6</v>
      </c>
      <c r="DX54" t="str">
        <f t="shared" si="32"/>
        <v/>
      </c>
      <c r="DY54" t="str">
        <f t="shared" si="32"/>
        <v/>
      </c>
      <c r="DZ54" t="str">
        <f t="shared" si="32"/>
        <v/>
      </c>
      <c r="EA54" t="str">
        <f t="shared" si="32"/>
        <v/>
      </c>
      <c r="EB54" t="str">
        <f t="shared" si="32"/>
        <v/>
      </c>
      <c r="EC54" t="str">
        <f t="shared" si="32"/>
        <v/>
      </c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</row>
    <row r="55" spans="1:164" s="32" customFormat="1">
      <c r="A55"/>
      <c r="B55">
        <v>41</v>
      </c>
      <c r="C55">
        <f t="shared" si="0"/>
        <v>23.984375</v>
      </c>
      <c r="D55" s="26">
        <v>1.96766</v>
      </c>
      <c r="E55" s="26"/>
      <c r="F55">
        <f t="shared" si="47"/>
        <v>1.9674372229999999</v>
      </c>
      <c r="G55" t="str">
        <f t="shared" si="1"/>
        <v/>
      </c>
      <c r="H55" t="str">
        <f t="shared" ref="H55:H62" si="54">IF(B55&lt;$C$7,"",IF(B55&gt;$C$8,"",IF(SUM(BW55:CE55)&gt;0,(1/(SUM(BM55:BV55)))*SUM(BW55:CF55),"")))</f>
        <v/>
      </c>
      <c r="I55" t="str">
        <f t="shared" si="51"/>
        <v/>
      </c>
      <c r="J55" t="str">
        <f t="shared" si="52"/>
        <v/>
      </c>
      <c r="K55" t="str">
        <f t="shared" si="53"/>
        <v/>
      </c>
      <c r="L55">
        <f t="shared" si="6"/>
        <v>4.5064798726626942E-2</v>
      </c>
      <c r="M55">
        <f t="shared" si="7"/>
        <v>0.82818645539009306</v>
      </c>
      <c r="N55" s="12">
        <v>2.2277700000000001E-4</v>
      </c>
      <c r="O55"/>
      <c r="P55">
        <v>6.36050206</v>
      </c>
      <c r="Q55"/>
      <c r="R55">
        <v>8.3308800000000005</v>
      </c>
      <c r="S55"/>
      <c r="T55">
        <v>3.6392699999999998</v>
      </c>
      <c r="U55"/>
      <c r="V55" s="26">
        <v>3.8988</v>
      </c>
      <c r="W55"/>
      <c r="X55"/>
      <c r="Y55"/>
      <c r="Z55"/>
      <c r="AA55"/>
      <c r="AB55"/>
      <c r="AC55"/>
      <c r="AD55"/>
      <c r="AE55"/>
      <c r="AF55"/>
      <c r="AG55"/>
      <c r="AH55" s="12">
        <f t="shared" si="8"/>
        <v>2.2277700000000001E-4</v>
      </c>
      <c r="AI55" s="12">
        <f t="shared" si="9"/>
        <v>0</v>
      </c>
      <c r="AJ55">
        <f t="shared" si="10"/>
        <v>6.3602792829999997</v>
      </c>
      <c r="AK55">
        <f t="shared" si="11"/>
        <v>8.3306572230000011</v>
      </c>
      <c r="AL55">
        <f t="shared" si="12"/>
        <v>3.6390472229999999</v>
      </c>
      <c r="AM55">
        <f t="shared" si="13"/>
        <v>3.8985772230000002</v>
      </c>
      <c r="AN55">
        <f t="shared" si="14"/>
        <v>-2.2277700000000001E-4</v>
      </c>
      <c r="AO55">
        <f t="shared" si="15"/>
        <v>-2.2277700000000001E-4</v>
      </c>
      <c r="AP55">
        <f t="shared" si="16"/>
        <v>-2.2277700000000001E-4</v>
      </c>
      <c r="AQ55">
        <f t="shared" si="17"/>
        <v>-2.2277700000000001E-4</v>
      </c>
      <c r="AR55">
        <f t="shared" si="18"/>
        <v>-2.2277700000000001E-4</v>
      </c>
      <c r="AS55" t="str">
        <f t="shared" si="43"/>
        <v/>
      </c>
      <c r="AT55" t="str">
        <f t="shared" si="43"/>
        <v/>
      </c>
      <c r="AU55" t="str">
        <f t="shared" si="43"/>
        <v/>
      </c>
      <c r="AV55">
        <f t="shared" si="40"/>
        <v>5.225935826280538</v>
      </c>
      <c r="AW55" t="str">
        <f t="shared" si="40"/>
        <v/>
      </c>
      <c r="AX55" t="str">
        <f t="shared" si="40"/>
        <v/>
      </c>
      <c r="AY55" t="str">
        <f t="shared" si="40"/>
        <v/>
      </c>
      <c r="AZ55" t="str">
        <f t="shared" si="40"/>
        <v/>
      </c>
      <c r="BA55" t="str">
        <f t="shared" si="40"/>
        <v/>
      </c>
      <c r="BB55" s="30">
        <f t="shared" si="48"/>
        <v>5.2177386530352088</v>
      </c>
      <c r="BC55" t="str">
        <f t="shared" si="44"/>
        <v/>
      </c>
      <c r="BD55" t="str">
        <f t="shared" si="44"/>
        <v/>
      </c>
      <c r="BE55" t="str">
        <f t="shared" si="44"/>
        <v/>
      </c>
      <c r="BF55">
        <f t="shared" si="41"/>
        <v>0.46372300145569717</v>
      </c>
      <c r="BG55" t="str">
        <f t="shared" si="41"/>
        <v/>
      </c>
      <c r="BH55" t="str">
        <f t="shared" si="41"/>
        <v/>
      </c>
      <c r="BI55" t="str">
        <f t="shared" si="41"/>
        <v/>
      </c>
      <c r="BJ55" t="str">
        <f t="shared" si="41"/>
        <v/>
      </c>
      <c r="BK55" t="str">
        <f t="shared" si="41"/>
        <v/>
      </c>
      <c r="BL55" s="30">
        <f t="shared" ca="1" si="28"/>
        <v>0.42429988524012568</v>
      </c>
      <c r="BM55" t="str">
        <f t="shared" si="45"/>
        <v/>
      </c>
      <c r="BN55" t="str">
        <f t="shared" si="45"/>
        <v/>
      </c>
      <c r="BO55" t="str">
        <f t="shared" si="45"/>
        <v/>
      </c>
      <c r="BP55" t="str">
        <f t="shared" si="42"/>
        <v/>
      </c>
      <c r="BQ55" t="str">
        <f t="shared" si="42"/>
        <v/>
      </c>
      <c r="BR55" t="str">
        <f t="shared" si="42"/>
        <v/>
      </c>
      <c r="BS55" t="str">
        <f t="shared" si="42"/>
        <v/>
      </c>
      <c r="BT55" t="str">
        <f t="shared" si="42"/>
        <v/>
      </c>
      <c r="BU55" t="str">
        <f t="shared" si="42"/>
        <v/>
      </c>
      <c r="BV55" s="30">
        <f t="shared" ca="1" si="22"/>
        <v>5.3725638754075586E-2</v>
      </c>
      <c r="BW55" t="str">
        <f t="shared" si="38"/>
        <v/>
      </c>
      <c r="BX55" t="str">
        <f t="shared" si="38"/>
        <v/>
      </c>
      <c r="BY55" t="str">
        <f t="shared" si="38"/>
        <v/>
      </c>
      <c r="BZ55" t="str">
        <f t="shared" si="38"/>
        <v/>
      </c>
      <c r="CA55" t="str">
        <f t="shared" si="38"/>
        <v/>
      </c>
      <c r="CB55" t="str">
        <f t="shared" si="38"/>
        <v/>
      </c>
      <c r="CC55" t="str">
        <f t="shared" si="38"/>
        <v/>
      </c>
      <c r="CD55" t="str">
        <f t="shared" si="38"/>
        <v/>
      </c>
      <c r="CE55" t="str">
        <f t="shared" si="38"/>
        <v/>
      </c>
      <c r="CF55" s="30">
        <f t="shared" ca="1" si="38"/>
        <v>0.28032634198614659</v>
      </c>
      <c r="CG55" t="str">
        <f t="shared" si="39"/>
        <v/>
      </c>
      <c r="CH55" t="str">
        <f t="shared" si="39"/>
        <v/>
      </c>
      <c r="CI55" t="str">
        <f t="shared" si="39"/>
        <v/>
      </c>
      <c r="CJ55" t="str">
        <f t="shared" si="39"/>
        <v/>
      </c>
      <c r="CK55" t="str">
        <f t="shared" si="39"/>
        <v/>
      </c>
      <c r="CL55" t="str">
        <f t="shared" si="39"/>
        <v/>
      </c>
      <c r="CM55" t="str">
        <f t="shared" si="39"/>
        <v/>
      </c>
      <c r="CN55" t="str">
        <f t="shared" si="39"/>
        <v/>
      </c>
      <c r="CO55" t="str">
        <f t="shared" si="39"/>
        <v/>
      </c>
      <c r="CP55" s="30">
        <f t="shared" ca="1" si="39"/>
        <v>2.2795782357806719E-2</v>
      </c>
      <c r="CQ55"/>
      <c r="CR55"/>
      <c r="CS55"/>
      <c r="CT55"/>
      <c r="CU55"/>
      <c r="CV55" s="31" t="str">
        <f t="shared" si="29"/>
        <v/>
      </c>
      <c r="CW55" s="31"/>
      <c r="CX55" s="31"/>
      <c r="CY55"/>
      <c r="CZ55"/>
      <c r="DA55"/>
      <c r="DB55"/>
      <c r="DC55"/>
      <c r="DD55"/>
      <c r="DE55" t="str">
        <f t="shared" si="49"/>
        <v/>
      </c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 s="60" t="str">
        <f t="shared" si="50"/>
        <v/>
      </c>
      <c r="DV55">
        <f t="shared" si="32"/>
        <v>5.3306579356105443E-5</v>
      </c>
      <c r="DW55">
        <f t="shared" si="32"/>
        <v>1.1492147270840797E-5</v>
      </c>
      <c r="DX55" t="str">
        <f t="shared" si="32"/>
        <v/>
      </c>
      <c r="DY55" t="str">
        <f t="shared" si="32"/>
        <v/>
      </c>
      <c r="DZ55" t="str">
        <f t="shared" si="32"/>
        <v/>
      </c>
      <c r="EA55" t="str">
        <f t="shared" si="32"/>
        <v/>
      </c>
      <c r="EB55" t="str">
        <f t="shared" si="32"/>
        <v/>
      </c>
      <c r="EC55" t="str">
        <f t="shared" si="32"/>
        <v/>
      </c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</row>
    <row r="56" spans="1:164" s="32" customFormat="1">
      <c r="A56"/>
      <c r="B56">
        <v>42</v>
      </c>
      <c r="C56">
        <f t="shared" si="0"/>
        <v>24.453125</v>
      </c>
      <c r="D56" s="26">
        <v>1.9538199999999999</v>
      </c>
      <c r="E56" s="26"/>
      <c r="F56">
        <f t="shared" si="47"/>
        <v>1.9524726099999998</v>
      </c>
      <c r="G56" t="str">
        <f t="shared" si="1"/>
        <v/>
      </c>
      <c r="H56" t="str">
        <f t="shared" si="54"/>
        <v/>
      </c>
      <c r="I56" t="str">
        <f t="shared" si="51"/>
        <v/>
      </c>
      <c r="J56" t="str">
        <f t="shared" si="52"/>
        <v/>
      </c>
      <c r="K56" t="str">
        <f t="shared" si="53"/>
        <v/>
      </c>
      <c r="L56">
        <f t="shared" si="6"/>
        <v>4.5002670019152674E-2</v>
      </c>
      <c r="M56">
        <f t="shared" si="7"/>
        <v>0.82824183730792089</v>
      </c>
      <c r="N56">
        <v>1.34739E-3</v>
      </c>
      <c r="O56"/>
      <c r="P56">
        <v>6.3586201469999999</v>
      </c>
      <c r="Q56"/>
      <c r="R56">
        <v>8.3286899999999999</v>
      </c>
      <c r="S56"/>
      <c r="T56">
        <v>3.6387999999999998</v>
      </c>
      <c r="U56"/>
      <c r="V56" s="26">
        <v>3.8922699999999999</v>
      </c>
      <c r="W56"/>
      <c r="X56"/>
      <c r="Y56"/>
      <c r="Z56"/>
      <c r="AA56"/>
      <c r="AB56"/>
      <c r="AC56"/>
      <c r="AD56"/>
      <c r="AE56"/>
      <c r="AF56"/>
      <c r="AG56"/>
      <c r="AH56" s="12">
        <f t="shared" si="8"/>
        <v>1.34739E-3</v>
      </c>
      <c r="AI56" s="12">
        <f t="shared" si="9"/>
        <v>0</v>
      </c>
      <c r="AJ56">
        <f t="shared" si="10"/>
        <v>6.3572727569999996</v>
      </c>
      <c r="AK56">
        <f t="shared" si="11"/>
        <v>8.3273426100000005</v>
      </c>
      <c r="AL56">
        <f t="shared" si="12"/>
        <v>3.63745261</v>
      </c>
      <c r="AM56">
        <f t="shared" si="13"/>
        <v>3.8909226100000001</v>
      </c>
      <c r="AN56">
        <f t="shared" si="14"/>
        <v>-1.34739E-3</v>
      </c>
      <c r="AO56">
        <f t="shared" si="15"/>
        <v>-1.34739E-3</v>
      </c>
      <c r="AP56">
        <f t="shared" si="16"/>
        <v>-1.34739E-3</v>
      </c>
      <c r="AQ56">
        <f t="shared" si="17"/>
        <v>-1.34739E-3</v>
      </c>
      <c r="AR56">
        <f t="shared" si="18"/>
        <v>-1.34739E-3</v>
      </c>
      <c r="AS56" t="str">
        <f t="shared" si="43"/>
        <v/>
      </c>
      <c r="AT56" t="str">
        <f t="shared" si="43"/>
        <v/>
      </c>
      <c r="AU56" t="str">
        <f t="shared" si="43"/>
        <v/>
      </c>
      <c r="AV56">
        <f t="shared" si="40"/>
        <v>5.3402530242331476</v>
      </c>
      <c r="AW56" t="str">
        <f t="shared" si="40"/>
        <v/>
      </c>
      <c r="AX56" t="str">
        <f t="shared" si="40"/>
        <v/>
      </c>
      <c r="AY56" t="str">
        <f t="shared" si="40"/>
        <v/>
      </c>
      <c r="AZ56" t="str">
        <f t="shared" si="40"/>
        <v/>
      </c>
      <c r="BA56" t="str">
        <f t="shared" si="40"/>
        <v/>
      </c>
      <c r="BB56" s="30">
        <f t="shared" si="48"/>
        <v>5.3364679177942183</v>
      </c>
      <c r="BC56" t="str">
        <f t="shared" si="44"/>
        <v/>
      </c>
      <c r="BD56" t="str">
        <f t="shared" si="44"/>
        <v/>
      </c>
      <c r="BE56" t="str">
        <f t="shared" si="44"/>
        <v/>
      </c>
      <c r="BF56">
        <f t="shared" si="41"/>
        <v>0.46611192602385637</v>
      </c>
      <c r="BG56" t="str">
        <f t="shared" si="41"/>
        <v/>
      </c>
      <c r="BH56" t="str">
        <f t="shared" si="41"/>
        <v/>
      </c>
      <c r="BI56" t="str">
        <f t="shared" si="41"/>
        <v/>
      </c>
      <c r="BJ56" t="str">
        <f t="shared" si="41"/>
        <v/>
      </c>
      <c r="BK56" t="str">
        <f t="shared" si="41"/>
        <v/>
      </c>
      <c r="BL56" s="30">
        <f t="shared" ca="1" si="28"/>
        <v>0.42420618476962357</v>
      </c>
      <c r="BM56" t="str">
        <f t="shared" si="45"/>
        <v/>
      </c>
      <c r="BN56" t="str">
        <f t="shared" si="45"/>
        <v/>
      </c>
      <c r="BO56" t="str">
        <f t="shared" si="45"/>
        <v/>
      </c>
      <c r="BP56" t="str">
        <f t="shared" si="42"/>
        <v/>
      </c>
      <c r="BQ56" t="str">
        <f t="shared" si="42"/>
        <v/>
      </c>
      <c r="BR56" t="str">
        <f t="shared" si="42"/>
        <v/>
      </c>
      <c r="BS56" t="str">
        <f t="shared" si="42"/>
        <v/>
      </c>
      <c r="BT56" t="str">
        <f t="shared" si="42"/>
        <v/>
      </c>
      <c r="BU56" t="str">
        <f t="shared" si="42"/>
        <v/>
      </c>
      <c r="BV56" s="30">
        <f t="shared" ca="1" si="22"/>
        <v>5.5451468323240063E-2</v>
      </c>
      <c r="BW56" t="str">
        <f t="shared" si="38"/>
        <v/>
      </c>
      <c r="BX56" t="str">
        <f t="shared" si="38"/>
        <v/>
      </c>
      <c r="BY56" t="str">
        <f t="shared" si="38"/>
        <v/>
      </c>
      <c r="BZ56" t="str">
        <f t="shared" si="38"/>
        <v/>
      </c>
      <c r="CA56" t="str">
        <f t="shared" si="38"/>
        <v/>
      </c>
      <c r="CB56" t="str">
        <f t="shared" si="38"/>
        <v/>
      </c>
      <c r="CC56" t="str">
        <f t="shared" si="38"/>
        <v/>
      </c>
      <c r="CD56" t="str">
        <f t="shared" si="38"/>
        <v/>
      </c>
      <c r="CE56" t="str">
        <f t="shared" si="38"/>
        <v/>
      </c>
      <c r="CF56" s="30">
        <f t="shared" ca="1" si="38"/>
        <v>0.29591498170155295</v>
      </c>
      <c r="CG56" t="str">
        <f t="shared" si="39"/>
        <v/>
      </c>
      <c r="CH56" t="str">
        <f t="shared" si="39"/>
        <v/>
      </c>
      <c r="CI56" t="str">
        <f t="shared" si="39"/>
        <v/>
      </c>
      <c r="CJ56" t="str">
        <f t="shared" si="39"/>
        <v/>
      </c>
      <c r="CK56" t="str">
        <f t="shared" si="39"/>
        <v/>
      </c>
      <c r="CL56" t="str">
        <f t="shared" si="39"/>
        <v/>
      </c>
      <c r="CM56" t="str">
        <f t="shared" si="39"/>
        <v/>
      </c>
      <c r="CN56" t="str">
        <f t="shared" si="39"/>
        <v/>
      </c>
      <c r="CO56" t="str">
        <f t="shared" si="39"/>
        <v/>
      </c>
      <c r="CP56" s="30">
        <f t="shared" ca="1" si="39"/>
        <v>2.3522855817275302E-2</v>
      </c>
      <c r="CQ56"/>
      <c r="CR56"/>
      <c r="CS56"/>
      <c r="CT56"/>
      <c r="CU56"/>
      <c r="CV56" s="31" t="str">
        <f t="shared" si="29"/>
        <v/>
      </c>
      <c r="CW56" s="31"/>
      <c r="CX56" s="31"/>
      <c r="CY56"/>
      <c r="CZ56"/>
      <c r="DA56"/>
      <c r="DB56"/>
      <c r="DC56"/>
      <c r="DD56"/>
      <c r="DE56" t="str">
        <f t="shared" si="49"/>
        <v/>
      </c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 s="60" t="str">
        <f t="shared" si="50"/>
        <v/>
      </c>
      <c r="DV56" t="str">
        <f t="shared" si="32"/>
        <v/>
      </c>
      <c r="DW56">
        <f t="shared" si="32"/>
        <v>2.6700191526773891E-6</v>
      </c>
      <c r="DX56" t="str">
        <f t="shared" si="32"/>
        <v/>
      </c>
      <c r="DY56" t="str">
        <f t="shared" si="32"/>
        <v/>
      </c>
      <c r="DZ56" t="str">
        <f t="shared" si="32"/>
        <v/>
      </c>
      <c r="EA56" t="str">
        <f t="shared" si="32"/>
        <v/>
      </c>
      <c r="EB56" t="str">
        <f t="shared" si="32"/>
        <v/>
      </c>
      <c r="EC56" t="str">
        <f t="shared" si="32"/>
        <v/>
      </c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</row>
    <row r="57" spans="1:164" s="32" customFormat="1">
      <c r="A57"/>
      <c r="B57">
        <v>43</v>
      </c>
      <c r="C57">
        <f t="shared" si="0"/>
        <v>24.921875</v>
      </c>
      <c r="D57" s="26">
        <v>1.9440500000000001</v>
      </c>
      <c r="E57" s="26"/>
      <c r="F57">
        <f t="shared" si="47"/>
        <v>1.9438286070000002</v>
      </c>
      <c r="G57" t="str">
        <f t="shared" si="1"/>
        <v/>
      </c>
      <c r="H57" t="str">
        <f t="shared" si="54"/>
        <v/>
      </c>
      <c r="I57" t="str">
        <f t="shared" si="51"/>
        <v/>
      </c>
      <c r="J57" t="str">
        <f t="shared" si="52"/>
        <v/>
      </c>
      <c r="K57" t="str">
        <f t="shared" si="53"/>
        <v/>
      </c>
      <c r="L57">
        <f t="shared" si="6"/>
        <v>4.5005882266974939E-2</v>
      </c>
      <c r="M57">
        <f t="shared" si="7"/>
        <v>0.82823897195234253</v>
      </c>
      <c r="N57" s="12">
        <v>2.2139300000000001E-4</v>
      </c>
      <c r="O57"/>
      <c r="P57">
        <v>6.3597362589999999</v>
      </c>
      <c r="Q57"/>
      <c r="R57">
        <v>8.3286999999999995</v>
      </c>
      <c r="S57"/>
      <c r="T57">
        <v>3.6381600000000001</v>
      </c>
      <c r="U57"/>
      <c r="V57" s="26">
        <v>3.8867099999999999</v>
      </c>
      <c r="W57"/>
      <c r="X57"/>
      <c r="Y57"/>
      <c r="Z57"/>
      <c r="AA57"/>
      <c r="AB57"/>
      <c r="AC57"/>
      <c r="AD57"/>
      <c r="AE57"/>
      <c r="AF57"/>
      <c r="AG57"/>
      <c r="AH57" s="12">
        <f t="shared" si="8"/>
        <v>2.2139300000000001E-4</v>
      </c>
      <c r="AI57" s="12">
        <f t="shared" si="9"/>
        <v>0</v>
      </c>
      <c r="AJ57">
        <f t="shared" si="10"/>
        <v>6.3595148659999996</v>
      </c>
      <c r="AK57">
        <f t="shared" si="11"/>
        <v>8.3284786069999992</v>
      </c>
      <c r="AL57">
        <f t="shared" si="12"/>
        <v>3.6379386070000002</v>
      </c>
      <c r="AM57">
        <f t="shared" si="13"/>
        <v>3.886488607</v>
      </c>
      <c r="AN57">
        <f t="shared" si="14"/>
        <v>-2.2139300000000001E-4</v>
      </c>
      <c r="AO57">
        <f t="shared" si="15"/>
        <v>-2.2139300000000001E-4</v>
      </c>
      <c r="AP57">
        <f t="shared" si="16"/>
        <v>-2.2139300000000001E-4</v>
      </c>
      <c r="AQ57">
        <f t="shared" si="17"/>
        <v>-2.2139300000000001E-4</v>
      </c>
      <c r="AR57">
        <f t="shared" si="18"/>
        <v>-2.2139300000000001E-4</v>
      </c>
      <c r="AS57" t="str">
        <f t="shared" si="43"/>
        <v/>
      </c>
      <c r="AT57" t="str">
        <f t="shared" si="43"/>
        <v/>
      </c>
      <c r="AU57" t="str">
        <f t="shared" si="43"/>
        <v/>
      </c>
      <c r="AV57">
        <f t="shared" si="40"/>
        <v>5.4195971059417563</v>
      </c>
      <c r="AW57" t="str">
        <f t="shared" si="40"/>
        <v/>
      </c>
      <c r="AX57" t="str">
        <f t="shared" si="40"/>
        <v/>
      </c>
      <c r="AY57" t="str">
        <f t="shared" si="40"/>
        <v/>
      </c>
      <c r="AZ57" t="str">
        <f t="shared" si="40"/>
        <v/>
      </c>
      <c r="BA57" t="str">
        <f t="shared" si="40"/>
        <v/>
      </c>
      <c r="BB57" s="30">
        <f t="shared" si="48"/>
        <v>5.4040496639745772</v>
      </c>
      <c r="BC57" t="str">
        <f t="shared" si="44"/>
        <v/>
      </c>
      <c r="BD57" t="str">
        <f t="shared" si="44"/>
        <v/>
      </c>
      <c r="BE57" t="str">
        <f t="shared" si="44"/>
        <v/>
      </c>
      <c r="BF57">
        <f t="shared" si="41"/>
        <v>0.46862129158902205</v>
      </c>
      <c r="BG57" t="str">
        <f t="shared" si="41"/>
        <v/>
      </c>
      <c r="BH57" t="str">
        <f t="shared" si="41"/>
        <v/>
      </c>
      <c r="BI57" t="str">
        <f t="shared" si="41"/>
        <v/>
      </c>
      <c r="BJ57" t="str">
        <f t="shared" si="41"/>
        <v/>
      </c>
      <c r="BK57" t="str">
        <f t="shared" si="41"/>
        <v/>
      </c>
      <c r="BL57" s="30">
        <f t="shared" ca="1" si="28"/>
        <v>0.42420212631141846</v>
      </c>
      <c r="BM57" t="str">
        <f t="shared" si="45"/>
        <v/>
      </c>
      <c r="BN57" t="str">
        <f t="shared" si="45"/>
        <v/>
      </c>
      <c r="BO57" t="str">
        <f t="shared" si="45"/>
        <v/>
      </c>
      <c r="BP57" t="str">
        <f t="shared" si="42"/>
        <v/>
      </c>
      <c r="BQ57" t="str">
        <f t="shared" si="42"/>
        <v/>
      </c>
      <c r="BR57" t="str">
        <f t="shared" si="42"/>
        <v/>
      </c>
      <c r="BS57" t="str">
        <f t="shared" si="42"/>
        <v/>
      </c>
      <c r="BT57" t="str">
        <f t="shared" si="42"/>
        <v/>
      </c>
      <c r="BU57" t="str">
        <f t="shared" si="42"/>
        <v/>
      </c>
      <c r="BV57" s="30">
        <f t="shared" ca="1" si="22"/>
        <v>5.5530427664599209E-2</v>
      </c>
      <c r="BW57" t="str">
        <f t="shared" si="38"/>
        <v/>
      </c>
      <c r="BX57" t="str">
        <f t="shared" si="38"/>
        <v/>
      </c>
      <c r="BY57" t="str">
        <f t="shared" si="38"/>
        <v/>
      </c>
      <c r="BZ57" t="str">
        <f t="shared" si="38"/>
        <v/>
      </c>
      <c r="CA57" t="str">
        <f t="shared" si="38"/>
        <v/>
      </c>
      <c r="CB57" t="str">
        <f t="shared" si="38"/>
        <v/>
      </c>
      <c r="CC57" t="str">
        <f t="shared" si="38"/>
        <v/>
      </c>
      <c r="CD57" t="str">
        <f t="shared" si="38"/>
        <v/>
      </c>
      <c r="CE57" t="str">
        <f t="shared" si="38"/>
        <v/>
      </c>
      <c r="CF57" s="30">
        <f t="shared" ca="1" si="38"/>
        <v>0.30008918896124193</v>
      </c>
      <c r="CG57" t="str">
        <f t="shared" si="39"/>
        <v/>
      </c>
      <c r="CH57" t="str">
        <f t="shared" si="39"/>
        <v/>
      </c>
      <c r="CI57" t="str">
        <f t="shared" si="39"/>
        <v/>
      </c>
      <c r="CJ57" t="str">
        <f t="shared" si="39"/>
        <v/>
      </c>
      <c r="CK57" t="str">
        <f t="shared" si="39"/>
        <v/>
      </c>
      <c r="CL57" t="str">
        <f t="shared" si="39"/>
        <v/>
      </c>
      <c r="CM57" t="str">
        <f t="shared" si="39"/>
        <v/>
      </c>
      <c r="CN57" t="str">
        <f t="shared" si="39"/>
        <v/>
      </c>
      <c r="CO57" t="str">
        <f t="shared" si="39"/>
        <v/>
      </c>
      <c r="CP57" s="30">
        <f t="shared" ca="1" si="39"/>
        <v>2.3556125490305401E-2</v>
      </c>
      <c r="CQ57"/>
      <c r="CR57"/>
      <c r="CS57"/>
      <c r="CT57"/>
      <c r="CU57"/>
      <c r="CV57" s="31" t="str">
        <f t="shared" si="29"/>
        <v/>
      </c>
      <c r="CW57" s="31"/>
      <c r="CX57" s="31"/>
      <c r="CY57"/>
      <c r="CZ57"/>
      <c r="DA57"/>
      <c r="DB57"/>
      <c r="DC57"/>
      <c r="DD57"/>
      <c r="DE57" t="str">
        <f t="shared" si="49"/>
        <v/>
      </c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 s="60" t="str">
        <f t="shared" si="50"/>
        <v/>
      </c>
      <c r="DV57">
        <f t="shared" si="32"/>
        <v>5.2349023716801639E-7</v>
      </c>
      <c r="DW57">
        <f t="shared" si="32"/>
        <v>5.3587767377746879E-6</v>
      </c>
      <c r="DX57" t="str">
        <f t="shared" si="32"/>
        <v/>
      </c>
      <c r="DY57" t="str">
        <f t="shared" si="32"/>
        <v/>
      </c>
      <c r="DZ57" t="str">
        <f t="shared" si="32"/>
        <v/>
      </c>
      <c r="EA57" t="str">
        <f t="shared" si="32"/>
        <v/>
      </c>
      <c r="EB57" t="str">
        <f t="shared" si="32"/>
        <v/>
      </c>
      <c r="EC57" t="str">
        <f t="shared" si="32"/>
        <v/>
      </c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</row>
    <row r="58" spans="1:164" s="32" customFormat="1">
      <c r="A58"/>
      <c r="B58">
        <v>44</v>
      </c>
      <c r="C58">
        <f t="shared" si="0"/>
        <v>25.390625</v>
      </c>
      <c r="D58" s="26">
        <v>1.9338900000000001</v>
      </c>
      <c r="E58" s="26"/>
      <c r="F58">
        <f t="shared" si="47"/>
        <v>1.9318733800000001</v>
      </c>
      <c r="G58" t="str">
        <f t="shared" si="1"/>
        <v/>
      </c>
      <c r="H58" t="str">
        <f t="shared" si="54"/>
        <v/>
      </c>
      <c r="I58" t="str">
        <f t="shared" si="51"/>
        <v/>
      </c>
      <c r="J58" t="str">
        <f t="shared" si="52"/>
        <v/>
      </c>
      <c r="K58" t="str">
        <f t="shared" si="53"/>
        <v/>
      </c>
      <c r="L58">
        <f t="shared" si="6"/>
        <v>4.4999999999999998E-2</v>
      </c>
      <c r="M58">
        <f t="shared" si="7"/>
        <v>0.82824421915133595</v>
      </c>
      <c r="N58" s="12">
        <v>2.0166199999999998E-3</v>
      </c>
      <c r="O58"/>
      <c r="P58">
        <v>6.3591616220000002</v>
      </c>
      <c r="Q58"/>
      <c r="R58">
        <v>8.3284300000000009</v>
      </c>
      <c r="S58"/>
      <c r="T58">
        <v>3.6387399999999999</v>
      </c>
      <c r="U58"/>
      <c r="V58" s="26">
        <v>3.8829199999999999</v>
      </c>
      <c r="W58"/>
      <c r="X58"/>
      <c r="Y58"/>
      <c r="Z58"/>
      <c r="AA58"/>
      <c r="AB58"/>
      <c r="AC58"/>
      <c r="AD58"/>
      <c r="AE58"/>
      <c r="AF58"/>
      <c r="AG58"/>
      <c r="AH58" s="12">
        <f t="shared" si="8"/>
        <v>2.0166199999999998E-3</v>
      </c>
      <c r="AI58" s="12">
        <f t="shared" si="9"/>
        <v>0</v>
      </c>
      <c r="AJ58">
        <f t="shared" si="10"/>
        <v>6.3571450020000002</v>
      </c>
      <c r="AK58">
        <f t="shared" si="11"/>
        <v>8.3264133800000018</v>
      </c>
      <c r="AL58">
        <f t="shared" si="12"/>
        <v>3.6367233799999998</v>
      </c>
      <c r="AM58">
        <f t="shared" si="13"/>
        <v>3.8809033799999999</v>
      </c>
      <c r="AN58">
        <f t="shared" si="14"/>
        <v>-2.0166199999999998E-3</v>
      </c>
      <c r="AO58">
        <f t="shared" si="15"/>
        <v>-2.0166199999999998E-3</v>
      </c>
      <c r="AP58">
        <f t="shared" si="16"/>
        <v>-2.0166199999999998E-3</v>
      </c>
      <c r="AQ58">
        <f t="shared" si="17"/>
        <v>-2.0166199999999998E-3</v>
      </c>
      <c r="AR58">
        <f t="shared" si="18"/>
        <v>-2.0166199999999998E-3</v>
      </c>
      <c r="AS58" t="str">
        <f t="shared" si="43"/>
        <v/>
      </c>
      <c r="AT58" t="str">
        <f t="shared" si="43"/>
        <v/>
      </c>
      <c r="AU58" t="str">
        <f t="shared" si="43"/>
        <v/>
      </c>
      <c r="AV58">
        <f t="shared" si="40"/>
        <v>5.5409608989683923</v>
      </c>
      <c r="AW58" t="str">
        <f t="shared" si="40"/>
        <v/>
      </c>
      <c r="AX58" t="str">
        <f t="shared" si="40"/>
        <v/>
      </c>
      <c r="AY58" t="str">
        <f t="shared" si="40"/>
        <v/>
      </c>
      <c r="AZ58" t="str">
        <f t="shared" si="40"/>
        <v/>
      </c>
      <c r="BA58" t="str">
        <f t="shared" si="40"/>
        <v/>
      </c>
      <c r="BB58" s="30">
        <f t="shared" si="48"/>
        <v>5.4982198780427609</v>
      </c>
      <c r="BC58" t="str">
        <f t="shared" si="44"/>
        <v/>
      </c>
      <c r="BD58" t="str">
        <f t="shared" si="44"/>
        <v/>
      </c>
      <c r="BE58" t="str">
        <f t="shared" si="44"/>
        <v/>
      </c>
      <c r="BF58">
        <f t="shared" si="41"/>
        <v>0.47459369803950635</v>
      </c>
      <c r="BG58" t="str">
        <f t="shared" si="41"/>
        <v/>
      </c>
      <c r="BH58" t="str">
        <f t="shared" si="41"/>
        <v/>
      </c>
      <c r="BI58" t="str">
        <f t="shared" si="41"/>
        <v/>
      </c>
      <c r="BJ58" t="str">
        <f t="shared" si="41"/>
        <v/>
      </c>
      <c r="BK58" t="str">
        <f t="shared" si="41"/>
        <v/>
      </c>
      <c r="BL58" s="30">
        <f t="shared" ca="1" si="28"/>
        <v>0.42425489153812035</v>
      </c>
      <c r="BM58" t="str">
        <f t="shared" si="45"/>
        <v/>
      </c>
      <c r="BN58" t="str">
        <f t="shared" si="45"/>
        <v/>
      </c>
      <c r="BO58" t="str">
        <f t="shared" si="45"/>
        <v/>
      </c>
      <c r="BP58" t="str">
        <f t="shared" si="42"/>
        <v/>
      </c>
      <c r="BQ58" t="str">
        <f t="shared" si="42"/>
        <v/>
      </c>
      <c r="BR58" t="str">
        <f t="shared" si="42"/>
        <v/>
      </c>
      <c r="BS58" t="str">
        <f t="shared" si="42"/>
        <v/>
      </c>
      <c r="BT58" t="str">
        <f t="shared" si="42"/>
        <v/>
      </c>
      <c r="BU58" t="str">
        <f t="shared" si="42"/>
        <v/>
      </c>
      <c r="BV58" s="30">
        <f t="shared" ca="1" si="22"/>
        <v>5.4531905111522408E-2</v>
      </c>
      <c r="BW58" t="str">
        <f t="shared" si="38"/>
        <v/>
      </c>
      <c r="BX58" t="str">
        <f t="shared" si="38"/>
        <v/>
      </c>
      <c r="BY58" t="str">
        <f t="shared" si="38"/>
        <v/>
      </c>
      <c r="BZ58" t="str">
        <f t="shared" si="38"/>
        <v/>
      </c>
      <c r="CA58" t="str">
        <f t="shared" si="38"/>
        <v/>
      </c>
      <c r="CB58" t="str">
        <f t="shared" si="38"/>
        <v/>
      </c>
      <c r="CC58" t="str">
        <f t="shared" si="38"/>
        <v/>
      </c>
      <c r="CD58" t="str">
        <f t="shared" si="38"/>
        <v/>
      </c>
      <c r="CE58" t="str">
        <f t="shared" si="38"/>
        <v/>
      </c>
      <c r="CF58" s="30">
        <f t="shared" ca="1" si="38"/>
        <v>0.29982840467171412</v>
      </c>
      <c r="CG58" t="str">
        <f t="shared" si="39"/>
        <v/>
      </c>
      <c r="CH58" t="str">
        <f t="shared" si="39"/>
        <v/>
      </c>
      <c r="CI58" t="str">
        <f t="shared" si="39"/>
        <v/>
      </c>
      <c r="CJ58" t="str">
        <f t="shared" si="39"/>
        <v/>
      </c>
      <c r="CK58" t="str">
        <f t="shared" si="39"/>
        <v/>
      </c>
      <c r="CL58" t="str">
        <f t="shared" si="39"/>
        <v/>
      </c>
      <c r="CM58" t="str">
        <f t="shared" si="39"/>
        <v/>
      </c>
      <c r="CN58" t="str">
        <f t="shared" si="39"/>
        <v/>
      </c>
      <c r="CO58" t="str">
        <f t="shared" si="39"/>
        <v/>
      </c>
      <c r="CP58" s="30">
        <f t="shared" ca="1" si="39"/>
        <v>2.3135427488456008E-2</v>
      </c>
      <c r="CQ58"/>
      <c r="CR58"/>
      <c r="CS58"/>
      <c r="CT58"/>
      <c r="CU58"/>
      <c r="CV58" s="31" t="str">
        <f t="shared" si="29"/>
        <v/>
      </c>
      <c r="CW58" s="31"/>
      <c r="CX58" s="31"/>
      <c r="CY58"/>
      <c r="CZ58"/>
      <c r="DA58"/>
      <c r="DB58"/>
      <c r="DC58"/>
      <c r="DD58"/>
      <c r="DE58" t="str">
        <f t="shared" si="49"/>
        <v/>
      </c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 s="60" t="str">
        <f t="shared" si="50"/>
        <v/>
      </c>
      <c r="DV58" t="str">
        <f t="shared" ref="DV58:EC78" si="55">IF(AK$8&lt;1,"",IF(AK58&lt;AK$6,"",IF(AK58&gt;AK$5,AK$7,AK$7*(AK58-AK$6)/(AK$5-AK$6))))</f>
        <v/>
      </c>
      <c r="DW58" t="str">
        <f t="shared" si="55"/>
        <v/>
      </c>
      <c r="DX58" t="str">
        <f t="shared" si="55"/>
        <v/>
      </c>
      <c r="DY58" t="str">
        <f t="shared" si="55"/>
        <v/>
      </c>
      <c r="DZ58" t="str">
        <f t="shared" si="55"/>
        <v/>
      </c>
      <c r="EA58" t="str">
        <f t="shared" si="55"/>
        <v/>
      </c>
      <c r="EB58" t="str">
        <f t="shared" si="55"/>
        <v/>
      </c>
      <c r="EC58" t="str">
        <f t="shared" si="55"/>
        <v/>
      </c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</row>
    <row r="59" spans="1:164" s="32" customFormat="1">
      <c r="A59"/>
      <c r="B59">
        <v>45</v>
      </c>
      <c r="C59">
        <f t="shared" si="0"/>
        <v>25.859375</v>
      </c>
      <c r="D59" s="26">
        <v>1.9227399999999999</v>
      </c>
      <c r="E59" s="26"/>
      <c r="F59">
        <f t="shared" si="47"/>
        <v>1.92137695</v>
      </c>
      <c r="G59" t="str">
        <f t="shared" si="1"/>
        <v/>
      </c>
      <c r="H59" t="str">
        <f t="shared" si="54"/>
        <v/>
      </c>
      <c r="I59" t="str">
        <f t="shared" si="51"/>
        <v/>
      </c>
      <c r="J59" t="str">
        <f t="shared" si="52"/>
        <v/>
      </c>
      <c r="K59" t="str">
        <f t="shared" si="53"/>
        <v/>
      </c>
      <c r="L59">
        <f t="shared" si="6"/>
        <v>4.4999999999999998E-2</v>
      </c>
      <c r="M59">
        <f t="shared" si="7"/>
        <v>0.82824421915133595</v>
      </c>
      <c r="N59" s="12">
        <v>1.36305E-3</v>
      </c>
      <c r="O59"/>
      <c r="P59">
        <v>6.3561452760000003</v>
      </c>
      <c r="Q59"/>
      <c r="R59">
        <v>8.32789</v>
      </c>
      <c r="S59"/>
      <c r="T59">
        <v>3.6373099999999998</v>
      </c>
      <c r="U59"/>
      <c r="V59" s="26">
        <v>3.8776700000000002</v>
      </c>
      <c r="W59"/>
      <c r="X59"/>
      <c r="Y59"/>
      <c r="Z59"/>
      <c r="AA59"/>
      <c r="AB59"/>
      <c r="AC59"/>
      <c r="AD59"/>
      <c r="AE59"/>
      <c r="AF59"/>
      <c r="AG59"/>
      <c r="AH59" s="12">
        <f t="shared" si="8"/>
        <v>1.36305E-3</v>
      </c>
      <c r="AI59" s="12">
        <f t="shared" si="9"/>
        <v>0</v>
      </c>
      <c r="AJ59">
        <f t="shared" si="10"/>
        <v>6.3547822260000002</v>
      </c>
      <c r="AK59">
        <f t="shared" si="11"/>
        <v>8.3265269499999999</v>
      </c>
      <c r="AL59">
        <f t="shared" si="12"/>
        <v>3.6359469499999997</v>
      </c>
      <c r="AM59">
        <f t="shared" si="13"/>
        <v>3.87630695</v>
      </c>
      <c r="AN59">
        <f t="shared" si="14"/>
        <v>-1.36305E-3</v>
      </c>
      <c r="AO59">
        <f t="shared" si="15"/>
        <v>-1.36305E-3</v>
      </c>
      <c r="AP59">
        <f t="shared" si="16"/>
        <v>-1.36305E-3</v>
      </c>
      <c r="AQ59">
        <f t="shared" si="17"/>
        <v>-1.36305E-3</v>
      </c>
      <c r="AR59">
        <f t="shared" si="18"/>
        <v>-1.36305E-3</v>
      </c>
      <c r="AS59" t="str">
        <f t="shared" si="43"/>
        <v/>
      </c>
      <c r="AT59" t="str">
        <f t="shared" si="43"/>
        <v/>
      </c>
      <c r="AU59" t="str">
        <f t="shared" si="43"/>
        <v/>
      </c>
      <c r="AV59">
        <f t="shared" si="40"/>
        <v>5.6694871371421307</v>
      </c>
      <c r="AW59" t="str">
        <f t="shared" si="40"/>
        <v/>
      </c>
      <c r="AX59" t="str">
        <f t="shared" si="40"/>
        <v/>
      </c>
      <c r="AY59" t="str">
        <f t="shared" si="40"/>
        <v/>
      </c>
      <c r="AZ59" t="str">
        <f t="shared" si="40"/>
        <v/>
      </c>
      <c r="BA59" t="str">
        <f t="shared" si="40"/>
        <v/>
      </c>
      <c r="BB59" s="30">
        <f t="shared" si="48"/>
        <v>5.5832034220676503</v>
      </c>
      <c r="BC59" t="str">
        <f t="shared" si="44"/>
        <v/>
      </c>
      <c r="BD59" t="str">
        <f t="shared" si="44"/>
        <v/>
      </c>
      <c r="BE59" t="str">
        <f t="shared" si="44"/>
        <v/>
      </c>
      <c r="BF59">
        <f t="shared" si="41"/>
        <v>0.48546390106781984</v>
      </c>
      <c r="BG59" t="str">
        <f t="shared" si="41"/>
        <v/>
      </c>
      <c r="BH59" t="str">
        <f t="shared" si="41"/>
        <v/>
      </c>
      <c r="BI59" t="str">
        <f t="shared" si="41"/>
        <v/>
      </c>
      <c r="BJ59" t="str">
        <f t="shared" si="41"/>
        <v/>
      </c>
      <c r="BK59" t="str">
        <f t="shared" si="41"/>
        <v/>
      </c>
      <c r="BL59" s="30">
        <f t="shared" ca="1" si="28"/>
        <v>0.42436684391899948</v>
      </c>
      <c r="BM59" t="str">
        <f t="shared" si="45"/>
        <v/>
      </c>
      <c r="BN59" t="str">
        <f t="shared" si="45"/>
        <v/>
      </c>
      <c r="BO59" t="str">
        <f t="shared" si="45"/>
        <v/>
      </c>
      <c r="BP59" t="str">
        <f t="shared" si="42"/>
        <v/>
      </c>
      <c r="BQ59" t="str">
        <f t="shared" si="42"/>
        <v/>
      </c>
      <c r="BR59" t="str">
        <f t="shared" si="42"/>
        <v/>
      </c>
      <c r="BS59" t="str">
        <f t="shared" si="42"/>
        <v/>
      </c>
      <c r="BT59" t="str">
        <f t="shared" si="42"/>
        <v/>
      </c>
      <c r="BU59" t="str">
        <f t="shared" si="42"/>
        <v/>
      </c>
      <c r="BV59" s="30">
        <f t="shared" ca="1" si="22"/>
        <v>5.2595202787149908E-2</v>
      </c>
      <c r="BW59" t="str">
        <f t="shared" si="38"/>
        <v/>
      </c>
      <c r="BX59" t="str">
        <f t="shared" si="38"/>
        <v/>
      </c>
      <c r="BY59" t="str">
        <f t="shared" si="38"/>
        <v/>
      </c>
      <c r="BZ59" t="str">
        <f t="shared" si="38"/>
        <v/>
      </c>
      <c r="CA59" t="str">
        <f t="shared" si="38"/>
        <v/>
      </c>
      <c r="CB59" t="str">
        <f t="shared" si="38"/>
        <v/>
      </c>
      <c r="CC59" t="str">
        <f t="shared" si="38"/>
        <v/>
      </c>
      <c r="CD59" t="str">
        <f t="shared" si="38"/>
        <v/>
      </c>
      <c r="CE59" t="str">
        <f t="shared" si="38"/>
        <v/>
      </c>
      <c r="CF59" s="30">
        <f t="shared" ca="1" si="38"/>
        <v>0.29364971618555741</v>
      </c>
      <c r="CG59" t="str">
        <f t="shared" si="39"/>
        <v/>
      </c>
      <c r="CH59" t="str">
        <f t="shared" si="39"/>
        <v/>
      </c>
      <c r="CI59" t="str">
        <f t="shared" si="39"/>
        <v/>
      </c>
      <c r="CJ59" t="str">
        <f t="shared" si="39"/>
        <v/>
      </c>
      <c r="CK59" t="str">
        <f t="shared" si="39"/>
        <v/>
      </c>
      <c r="CL59" t="str">
        <f t="shared" si="39"/>
        <v/>
      </c>
      <c r="CM59" t="str">
        <f t="shared" si="39"/>
        <v/>
      </c>
      <c r="CN59" t="str">
        <f t="shared" si="39"/>
        <v/>
      </c>
      <c r="CO59" t="str">
        <f t="shared" si="39"/>
        <v/>
      </c>
      <c r="CP59" s="30">
        <f t="shared" ca="1" si="39"/>
        <v>2.231966021206257E-2</v>
      </c>
      <c r="CQ59"/>
      <c r="CR59"/>
      <c r="CS59"/>
      <c r="CT59"/>
      <c r="CU59"/>
      <c r="CV59" s="31" t="str">
        <f t="shared" si="29"/>
        <v/>
      </c>
      <c r="CW59" s="31"/>
      <c r="CX59" s="31"/>
      <c r="CY59"/>
      <c r="CZ59"/>
      <c r="DA59"/>
      <c r="DB59"/>
      <c r="DC59"/>
      <c r="DD59"/>
      <c r="DE59" t="str">
        <f t="shared" si="49"/>
        <v/>
      </c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 s="60" t="str">
        <f t="shared" si="50"/>
        <v/>
      </c>
      <c r="DV59" t="str">
        <f t="shared" si="55"/>
        <v/>
      </c>
      <c r="DW59" t="str">
        <f t="shared" si="55"/>
        <v/>
      </c>
      <c r="DX59" t="str">
        <f t="shared" si="55"/>
        <v/>
      </c>
      <c r="DY59" t="str">
        <f t="shared" si="55"/>
        <v/>
      </c>
      <c r="DZ59" t="str">
        <f t="shared" si="55"/>
        <v/>
      </c>
      <c r="EA59" t="str">
        <f t="shared" si="55"/>
        <v/>
      </c>
      <c r="EB59" t="str">
        <f t="shared" si="55"/>
        <v/>
      </c>
      <c r="EC59" t="str">
        <f t="shared" si="55"/>
        <v/>
      </c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</row>
    <row r="60" spans="1:164" s="32" customFormat="1">
      <c r="A60"/>
      <c r="B60">
        <v>46</v>
      </c>
      <c r="C60">
        <f t="shared" si="0"/>
        <v>26.328125</v>
      </c>
      <c r="D60" s="26">
        <v>1.91622</v>
      </c>
      <c r="E60" s="26"/>
      <c r="F60">
        <f t="shared" si="47"/>
        <v>1.9160060540000001</v>
      </c>
      <c r="G60" t="str">
        <f t="shared" si="1"/>
        <v/>
      </c>
      <c r="H60" t="str">
        <f t="shared" si="54"/>
        <v/>
      </c>
      <c r="I60" t="str">
        <f t="shared" si="51"/>
        <v/>
      </c>
      <c r="J60" t="str">
        <f t="shared" si="52"/>
        <v/>
      </c>
      <c r="K60" t="str">
        <f t="shared" si="53"/>
        <v/>
      </c>
      <c r="L60">
        <f t="shared" si="6"/>
        <v>4.5028197041697214E-2</v>
      </c>
      <c r="M60">
        <f t="shared" si="7"/>
        <v>0.8282190727968356</v>
      </c>
      <c r="N60" s="12">
        <v>2.1394599999999999E-4</v>
      </c>
      <c r="O60"/>
      <c r="P60">
        <v>6.3584788259999998</v>
      </c>
      <c r="Q60"/>
      <c r="R60">
        <v>8.3294999999999995</v>
      </c>
      <c r="S60"/>
      <c r="T60">
        <v>3.6386500000000002</v>
      </c>
      <c r="U60"/>
      <c r="V60" s="26">
        <v>3.87615</v>
      </c>
      <c r="W60"/>
      <c r="X60"/>
      <c r="Y60"/>
      <c r="Z60"/>
      <c r="AA60"/>
      <c r="AB60"/>
      <c r="AC60"/>
      <c r="AD60"/>
      <c r="AE60"/>
      <c r="AF60"/>
      <c r="AG60"/>
      <c r="AH60" s="12">
        <f t="shared" si="8"/>
        <v>2.1394599999999999E-4</v>
      </c>
      <c r="AI60" s="12">
        <f t="shared" si="9"/>
        <v>0</v>
      </c>
      <c r="AJ60">
        <f t="shared" si="10"/>
        <v>6.3582648800000001</v>
      </c>
      <c r="AK60">
        <f t="shared" si="11"/>
        <v>8.3292860539999989</v>
      </c>
      <c r="AL60">
        <f t="shared" si="12"/>
        <v>3.638436054</v>
      </c>
      <c r="AM60">
        <f t="shared" si="13"/>
        <v>3.8759360539999999</v>
      </c>
      <c r="AN60">
        <f t="shared" si="14"/>
        <v>-2.1394599999999999E-4</v>
      </c>
      <c r="AO60">
        <f t="shared" si="15"/>
        <v>-2.1394599999999999E-4</v>
      </c>
      <c r="AP60">
        <f t="shared" si="16"/>
        <v>-2.1394599999999999E-4</v>
      </c>
      <c r="AQ60">
        <f t="shared" si="17"/>
        <v>-2.1394599999999999E-4</v>
      </c>
      <c r="AR60">
        <f t="shared" si="18"/>
        <v>-2.1394599999999999E-4</v>
      </c>
      <c r="AS60" t="str">
        <f t="shared" si="43"/>
        <v/>
      </c>
      <c r="AT60" t="str">
        <f t="shared" si="43"/>
        <v/>
      </c>
      <c r="AU60" t="str">
        <f t="shared" si="43"/>
        <v/>
      </c>
      <c r="AV60">
        <f t="shared" si="40"/>
        <v>5.6815052671694914</v>
      </c>
      <c r="AW60" t="str">
        <f t="shared" si="40"/>
        <v/>
      </c>
      <c r="AX60" t="str">
        <f t="shared" si="40"/>
        <v/>
      </c>
      <c r="AY60" t="str">
        <f t="shared" si="40"/>
        <v/>
      </c>
      <c r="AZ60" t="str">
        <f t="shared" si="40"/>
        <v/>
      </c>
      <c r="BA60" t="str">
        <f t="shared" si="40"/>
        <v/>
      </c>
      <c r="BB60" s="30">
        <f t="shared" si="48"/>
        <v>5.6281103533068775</v>
      </c>
      <c r="BC60" t="str">
        <f t="shared" si="44"/>
        <v/>
      </c>
      <c r="BD60" t="str">
        <f t="shared" si="44"/>
        <v/>
      </c>
      <c r="BE60" t="str">
        <f t="shared" si="44"/>
        <v/>
      </c>
      <c r="BF60">
        <f t="shared" si="41"/>
        <v>0.48682243677991449</v>
      </c>
      <c r="BG60" t="str">
        <f t="shared" si="41"/>
        <v/>
      </c>
      <c r="BH60" t="str">
        <f t="shared" si="41"/>
        <v/>
      </c>
      <c r="BI60" t="str">
        <f t="shared" si="41"/>
        <v/>
      </c>
      <c r="BJ60" t="str">
        <f t="shared" si="41"/>
        <v/>
      </c>
      <c r="BK60" t="str">
        <f t="shared" si="41"/>
        <v/>
      </c>
      <c r="BL60" s="30">
        <f t="shared" ca="1" si="28"/>
        <v>0.42445489524095054</v>
      </c>
      <c r="BM60" t="str">
        <f t="shared" si="45"/>
        <v/>
      </c>
      <c r="BN60" t="str">
        <f t="shared" si="45"/>
        <v/>
      </c>
      <c r="BO60" t="str">
        <f t="shared" si="45"/>
        <v/>
      </c>
      <c r="BP60" t="str">
        <f t="shared" si="42"/>
        <v/>
      </c>
      <c r="BQ60" t="str">
        <f t="shared" si="42"/>
        <v/>
      </c>
      <c r="BR60" t="str">
        <f t="shared" si="42"/>
        <v/>
      </c>
      <c r="BS60" t="str">
        <f t="shared" si="42"/>
        <v/>
      </c>
      <c r="BT60" t="str">
        <f t="shared" si="42"/>
        <v/>
      </c>
      <c r="BU60" t="str">
        <f t="shared" si="42"/>
        <v/>
      </c>
      <c r="BV60" s="30">
        <f t="shared" ca="1" si="22"/>
        <v>5.1220883733598475E-2</v>
      </c>
      <c r="BW60" t="str">
        <f t="shared" si="38"/>
        <v/>
      </c>
      <c r="BX60" t="str">
        <f t="shared" si="38"/>
        <v/>
      </c>
      <c r="BY60" t="str">
        <f t="shared" si="38"/>
        <v/>
      </c>
      <c r="BZ60" t="str">
        <f t="shared" si="38"/>
        <v/>
      </c>
      <c r="CA60" t="str">
        <f t="shared" si="38"/>
        <v/>
      </c>
      <c r="CB60" t="str">
        <f t="shared" si="38"/>
        <v/>
      </c>
      <c r="CC60" t="str">
        <f t="shared" si="38"/>
        <v/>
      </c>
      <c r="CD60" t="str">
        <f t="shared" si="38"/>
        <v/>
      </c>
      <c r="CE60" t="str">
        <f t="shared" si="38"/>
        <v/>
      </c>
      <c r="CF60" s="30">
        <f t="shared" ca="1" si="38"/>
        <v>0.2882767860465934</v>
      </c>
      <c r="CG60" t="str">
        <f t="shared" si="39"/>
        <v/>
      </c>
      <c r="CH60" t="str">
        <f t="shared" si="39"/>
        <v/>
      </c>
      <c r="CI60" t="str">
        <f t="shared" si="39"/>
        <v/>
      </c>
      <c r="CJ60" t="str">
        <f t="shared" si="39"/>
        <v/>
      </c>
      <c r="CK60" t="str">
        <f t="shared" si="39"/>
        <v/>
      </c>
      <c r="CL60" t="str">
        <f t="shared" si="39"/>
        <v/>
      </c>
      <c r="CM60" t="str">
        <f t="shared" si="39"/>
        <v/>
      </c>
      <c r="CN60" t="str">
        <f t="shared" si="39"/>
        <v/>
      </c>
      <c r="CO60" t="str">
        <f t="shared" si="39"/>
        <v/>
      </c>
      <c r="CP60" s="30">
        <f t="shared" ca="1" si="39"/>
        <v>2.1740954839293447E-2</v>
      </c>
      <c r="CQ60"/>
      <c r="CR60"/>
      <c r="CS60"/>
      <c r="CT60"/>
      <c r="CU60"/>
      <c r="CV60" s="31" t="str">
        <f t="shared" si="29"/>
        <v/>
      </c>
      <c r="CW60" s="31"/>
      <c r="CX60" s="31"/>
      <c r="CY60"/>
      <c r="CZ60"/>
      <c r="DA60"/>
      <c r="DB60"/>
      <c r="DC60"/>
      <c r="DD60"/>
      <c r="DE60" t="str">
        <f t="shared" si="49"/>
        <v/>
      </c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 s="60" t="str">
        <f t="shared" si="50"/>
        <v/>
      </c>
      <c r="DV60">
        <f t="shared" si="55"/>
        <v>2.0086160739801163E-5</v>
      </c>
      <c r="DW60">
        <f t="shared" si="55"/>
        <v>8.110880957416071E-6</v>
      </c>
      <c r="DX60" t="str">
        <f t="shared" si="55"/>
        <v/>
      </c>
      <c r="DY60" t="str">
        <f t="shared" si="55"/>
        <v/>
      </c>
      <c r="DZ60" t="str">
        <f t="shared" si="55"/>
        <v/>
      </c>
      <c r="EA60" t="str">
        <f t="shared" si="55"/>
        <v/>
      </c>
      <c r="EB60" t="str">
        <f t="shared" si="55"/>
        <v/>
      </c>
      <c r="EC60" t="str">
        <f t="shared" si="55"/>
        <v/>
      </c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</row>
    <row r="61" spans="1:164" s="32" customFormat="1">
      <c r="A61"/>
      <c r="B61">
        <v>47</v>
      </c>
      <c r="C61">
        <f t="shared" si="0"/>
        <v>26.796875</v>
      </c>
      <c r="D61" s="26">
        <v>1.9060299999999999</v>
      </c>
      <c r="E61" s="26"/>
      <c r="F61">
        <f t="shared" si="47"/>
        <v>1.9055682829999998</v>
      </c>
      <c r="G61" t="str">
        <f t="shared" si="1"/>
        <v/>
      </c>
      <c r="H61" t="str">
        <f t="shared" si="54"/>
        <v/>
      </c>
      <c r="I61" t="str">
        <f t="shared" si="51"/>
        <v/>
      </c>
      <c r="J61" t="str">
        <f t="shared" si="52"/>
        <v/>
      </c>
      <c r="K61" t="str">
        <f t="shared" si="53"/>
        <v/>
      </c>
      <c r="L61">
        <f t="shared" si="6"/>
        <v>4.500093101848919E-2</v>
      </c>
      <c r="M61">
        <f t="shared" si="7"/>
        <v>0.828243388601277</v>
      </c>
      <c r="N61">
        <v>4.61717E-4</v>
      </c>
      <c r="O61"/>
      <c r="P61">
        <v>6.3620791719999996</v>
      </c>
      <c r="Q61"/>
      <c r="R61">
        <v>8.3287200000000006</v>
      </c>
      <c r="S61"/>
      <c r="T61">
        <v>3.6375999999999999</v>
      </c>
      <c r="U61"/>
      <c r="V61" s="26">
        <v>3.8732600000000001</v>
      </c>
      <c r="W61"/>
      <c r="X61"/>
      <c r="Y61"/>
      <c r="Z61"/>
      <c r="AA61"/>
      <c r="AB61"/>
      <c r="AC61"/>
      <c r="AD61"/>
      <c r="AE61"/>
      <c r="AF61"/>
      <c r="AG61"/>
      <c r="AH61" s="12">
        <f t="shared" si="8"/>
        <v>4.61717E-4</v>
      </c>
      <c r="AI61" s="12">
        <f t="shared" si="9"/>
        <v>0</v>
      </c>
      <c r="AJ61">
        <f t="shared" si="10"/>
        <v>6.3616174549999993</v>
      </c>
      <c r="AK61">
        <f t="shared" si="11"/>
        <v>8.3282582830000003</v>
      </c>
      <c r="AL61">
        <f t="shared" si="12"/>
        <v>3.6371382830000001</v>
      </c>
      <c r="AM61">
        <f t="shared" si="13"/>
        <v>3.8727982830000003</v>
      </c>
      <c r="AN61">
        <f t="shared" si="14"/>
        <v>-4.61717E-4</v>
      </c>
      <c r="AO61">
        <f t="shared" si="15"/>
        <v>-4.61717E-4</v>
      </c>
      <c r="AP61">
        <f t="shared" si="16"/>
        <v>-4.61717E-4</v>
      </c>
      <c r="AQ61">
        <f t="shared" si="17"/>
        <v>-4.61717E-4</v>
      </c>
      <c r="AR61">
        <f t="shared" si="18"/>
        <v>-4.61717E-4</v>
      </c>
      <c r="AS61" t="str">
        <f t="shared" si="43"/>
        <v/>
      </c>
      <c r="AT61" t="str">
        <f t="shared" si="43"/>
        <v/>
      </c>
      <c r="AU61" t="str">
        <f t="shared" si="43"/>
        <v/>
      </c>
      <c r="AV61">
        <f t="shared" si="40"/>
        <v>5.7977735158542609</v>
      </c>
      <c r="AW61" t="str">
        <f t="shared" si="40"/>
        <v/>
      </c>
      <c r="AX61" t="str">
        <f t="shared" si="40"/>
        <v/>
      </c>
      <c r="AY61" t="str">
        <f t="shared" si="40"/>
        <v/>
      </c>
      <c r="AZ61" t="str">
        <f t="shared" si="40"/>
        <v/>
      </c>
      <c r="BA61" t="str">
        <f t="shared" si="40"/>
        <v/>
      </c>
      <c r="BB61" s="30">
        <f t="shared" si="48"/>
        <v>5.7195591021997956</v>
      </c>
      <c r="BC61" t="str">
        <f t="shared" si="44"/>
        <v/>
      </c>
      <c r="BD61" t="str">
        <f t="shared" si="44"/>
        <v/>
      </c>
      <c r="BE61" t="str">
        <f t="shared" si="44"/>
        <v/>
      </c>
      <c r="BF61">
        <f t="shared" si="41"/>
        <v>0.50421379549299505</v>
      </c>
      <c r="BG61" t="str">
        <f t="shared" si="41"/>
        <v/>
      </c>
      <c r="BH61" t="str">
        <f t="shared" si="41"/>
        <v/>
      </c>
      <c r="BI61" t="str">
        <f t="shared" si="41"/>
        <v/>
      </c>
      <c r="BJ61" t="str">
        <f t="shared" si="41"/>
        <v/>
      </c>
      <c r="BK61" t="str">
        <f t="shared" si="41"/>
        <v/>
      </c>
      <c r="BL61" s="30">
        <f t="shared" ca="1" si="28"/>
        <v>0.42471068578825477</v>
      </c>
      <c r="BM61" t="str">
        <f t="shared" si="45"/>
        <v/>
      </c>
      <c r="BN61" t="str">
        <f t="shared" si="45"/>
        <v/>
      </c>
      <c r="BO61" t="str">
        <f t="shared" si="45"/>
        <v/>
      </c>
      <c r="BP61" t="str">
        <f t="shared" si="42"/>
        <v/>
      </c>
      <c r="BQ61" t="str">
        <f t="shared" si="42"/>
        <v/>
      </c>
      <c r="BR61" t="str">
        <f t="shared" si="42"/>
        <v/>
      </c>
      <c r="BS61" t="str">
        <f t="shared" si="42"/>
        <v/>
      </c>
      <c r="BT61" t="str">
        <f t="shared" si="42"/>
        <v/>
      </c>
      <c r="BU61" t="str">
        <f t="shared" si="42"/>
        <v/>
      </c>
      <c r="BV61" s="30">
        <f t="shared" ca="1" si="22"/>
        <v>4.7807828049975902E-2</v>
      </c>
      <c r="BW61" t="str">
        <f t="shared" si="38"/>
        <v/>
      </c>
      <c r="BX61" t="str">
        <f t="shared" si="38"/>
        <v/>
      </c>
      <c r="BY61" t="str">
        <f t="shared" si="38"/>
        <v/>
      </c>
      <c r="BZ61" t="str">
        <f t="shared" si="38"/>
        <v/>
      </c>
      <c r="CA61" t="str">
        <f t="shared" si="38"/>
        <v/>
      </c>
      <c r="CB61" t="str">
        <f t="shared" si="38"/>
        <v/>
      </c>
      <c r="CC61" t="str">
        <f t="shared" si="38"/>
        <v/>
      </c>
      <c r="CD61" t="str">
        <f t="shared" si="38"/>
        <v/>
      </c>
      <c r="CE61" t="str">
        <f t="shared" si="38"/>
        <v/>
      </c>
      <c r="CF61" s="30">
        <f t="shared" ca="1" si="38"/>
        <v>0.27343969807964236</v>
      </c>
      <c r="CG61" t="str">
        <f t="shared" si="39"/>
        <v/>
      </c>
      <c r="CH61" t="str">
        <f t="shared" si="39"/>
        <v/>
      </c>
      <c r="CI61" t="str">
        <f t="shared" si="39"/>
        <v/>
      </c>
      <c r="CJ61" t="str">
        <f t="shared" si="39"/>
        <v/>
      </c>
      <c r="CK61" t="str">
        <f t="shared" si="39"/>
        <v/>
      </c>
      <c r="CL61" t="str">
        <f t="shared" si="39"/>
        <v/>
      </c>
      <c r="CM61" t="str">
        <f t="shared" si="39"/>
        <v/>
      </c>
      <c r="CN61" t="str">
        <f t="shared" si="39"/>
        <v/>
      </c>
      <c r="CO61" t="str">
        <f t="shared" si="39"/>
        <v/>
      </c>
      <c r="CP61" s="30">
        <f t="shared" ca="1" si="39"/>
        <v>2.030449543715223E-2</v>
      </c>
      <c r="CQ61"/>
      <c r="CR61"/>
      <c r="CS61"/>
      <c r="CT61"/>
      <c r="CU61"/>
      <c r="CV61" s="31" t="str">
        <f t="shared" si="29"/>
        <v/>
      </c>
      <c r="CW61" s="31"/>
      <c r="CX61" s="31"/>
      <c r="CY61"/>
      <c r="CZ61"/>
      <c r="DA61"/>
      <c r="DB61"/>
      <c r="DC61"/>
      <c r="DD61"/>
      <c r="DE61" t="str">
        <f t="shared" si="49"/>
        <v/>
      </c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 s="60" t="str">
        <f t="shared" si="50"/>
        <v/>
      </c>
      <c r="DV61" t="str">
        <f t="shared" si="55"/>
        <v/>
      </c>
      <c r="DW61">
        <f t="shared" si="55"/>
        <v>9.3101848919536911E-7</v>
      </c>
      <c r="DX61" t="str">
        <f t="shared" si="55"/>
        <v/>
      </c>
      <c r="DY61" t="str">
        <f t="shared" si="55"/>
        <v/>
      </c>
      <c r="DZ61" t="str">
        <f t="shared" si="55"/>
        <v/>
      </c>
      <c r="EA61" t="str">
        <f t="shared" si="55"/>
        <v/>
      </c>
      <c r="EB61" t="str">
        <f t="shared" si="55"/>
        <v/>
      </c>
      <c r="EC61" t="str">
        <f t="shared" si="55"/>
        <v/>
      </c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</row>
    <row r="62" spans="1:164" s="32" customFormat="1">
      <c r="A62"/>
      <c r="B62">
        <v>48</v>
      </c>
      <c r="C62">
        <f t="shared" si="0"/>
        <v>27.265625</v>
      </c>
      <c r="D62" s="26">
        <v>1.89893</v>
      </c>
      <c r="E62" s="26"/>
      <c r="F62">
        <f t="shared" si="47"/>
        <v>1.8985161340000001</v>
      </c>
      <c r="G62" t="str">
        <f t="shared" si="1"/>
        <v/>
      </c>
      <c r="H62" t="str">
        <f t="shared" si="54"/>
        <v/>
      </c>
      <c r="I62" t="str">
        <f t="shared" si="51"/>
        <v/>
      </c>
      <c r="J62" t="str">
        <f t="shared" si="52"/>
        <v/>
      </c>
      <c r="K62" t="str">
        <f t="shared" si="53"/>
        <v/>
      </c>
      <c r="L62">
        <f t="shared" si="6"/>
        <v>4.5019486891197669E-2</v>
      </c>
      <c r="M62">
        <f t="shared" si="7"/>
        <v>0.82822683884237058</v>
      </c>
      <c r="N62">
        <v>4.1386599999999998E-4</v>
      </c>
      <c r="O62"/>
      <c r="P62">
        <v>6.3629492799999996</v>
      </c>
      <c r="Q62"/>
      <c r="R62">
        <v>8.3294499999999996</v>
      </c>
      <c r="S62"/>
      <c r="T62">
        <v>3.6383700000000001</v>
      </c>
      <c r="U62"/>
      <c r="V62" s="26">
        <v>3.87147</v>
      </c>
      <c r="W62"/>
      <c r="X62"/>
      <c r="Y62"/>
      <c r="Z62"/>
      <c r="AA62"/>
      <c r="AB62"/>
      <c r="AC62"/>
      <c r="AD62"/>
      <c r="AE62"/>
      <c r="AF62"/>
      <c r="AG62"/>
      <c r="AH62" s="12">
        <f t="shared" si="8"/>
        <v>4.1386599999999998E-4</v>
      </c>
      <c r="AI62" s="12">
        <f t="shared" si="9"/>
        <v>0</v>
      </c>
      <c r="AJ62">
        <f t="shared" si="10"/>
        <v>6.3625354139999999</v>
      </c>
      <c r="AK62">
        <f t="shared" si="11"/>
        <v>8.329036133999999</v>
      </c>
      <c r="AL62">
        <f t="shared" si="12"/>
        <v>3.637956134</v>
      </c>
      <c r="AM62">
        <f t="shared" si="13"/>
        <v>3.8710561339999998</v>
      </c>
      <c r="AN62">
        <f t="shared" si="14"/>
        <v>-4.1386599999999998E-4</v>
      </c>
      <c r="AO62">
        <f t="shared" si="15"/>
        <v>-4.1386599999999998E-4</v>
      </c>
      <c r="AP62">
        <f t="shared" si="16"/>
        <v>-4.1386599999999998E-4</v>
      </c>
      <c r="AQ62">
        <f t="shared" si="17"/>
        <v>-4.1386599999999998E-4</v>
      </c>
      <c r="AR62">
        <f t="shared" si="18"/>
        <v>-4.1386599999999998E-4</v>
      </c>
      <c r="AS62" t="str">
        <f t="shared" si="43"/>
        <v/>
      </c>
      <c r="AT62" t="str">
        <f t="shared" si="43"/>
        <v/>
      </c>
      <c r="AU62" t="str">
        <f t="shared" si="43"/>
        <v/>
      </c>
      <c r="AV62">
        <f t="shared" si="40"/>
        <v>5.8774595569118118</v>
      </c>
      <c r="AW62" t="str">
        <f t="shared" si="40"/>
        <v/>
      </c>
      <c r="AX62" t="str">
        <f t="shared" si="40"/>
        <v/>
      </c>
      <c r="AY62" t="str">
        <f t="shared" si="40"/>
        <v/>
      </c>
      <c r="AZ62" t="str">
        <f t="shared" si="40"/>
        <v/>
      </c>
      <c r="BA62" t="str">
        <f t="shared" si="40"/>
        <v/>
      </c>
      <c r="BB62" s="30">
        <f t="shared" si="48"/>
        <v>5.7855570901995925</v>
      </c>
      <c r="BC62" t="str">
        <f t="shared" si="44"/>
        <v/>
      </c>
      <c r="BD62" t="str">
        <f t="shared" si="44"/>
        <v/>
      </c>
      <c r="BE62" t="str">
        <f t="shared" si="44"/>
        <v/>
      </c>
      <c r="BF62">
        <f t="shared" si="41"/>
        <v>0.52203421142546402</v>
      </c>
      <c r="BG62" t="str">
        <f t="shared" si="41"/>
        <v/>
      </c>
      <c r="BH62" t="str">
        <f t="shared" si="41"/>
        <v/>
      </c>
      <c r="BI62" t="str">
        <f t="shared" si="41"/>
        <v/>
      </c>
      <c r="BJ62" t="str">
        <f t="shared" si="41"/>
        <v/>
      </c>
      <c r="BK62" t="str">
        <f t="shared" si="41"/>
        <v/>
      </c>
      <c r="BL62" s="30">
        <f t="shared" ca="1" si="28"/>
        <v>0.42497579479737158</v>
      </c>
      <c r="BM62" t="str">
        <f t="shared" si="45"/>
        <v/>
      </c>
      <c r="BN62" t="str">
        <f t="shared" si="45"/>
        <v/>
      </c>
      <c r="BO62" t="str">
        <f t="shared" si="45"/>
        <v/>
      </c>
      <c r="BP62" t="str">
        <f t="shared" si="42"/>
        <v/>
      </c>
      <c r="BQ62" t="str">
        <f t="shared" si="42"/>
        <v/>
      </c>
      <c r="BR62" t="str">
        <f t="shared" si="42"/>
        <v/>
      </c>
      <c r="BS62" t="str">
        <f t="shared" si="42"/>
        <v/>
      </c>
      <c r="BT62" t="str">
        <f t="shared" si="42"/>
        <v/>
      </c>
      <c r="BU62" t="str">
        <f t="shared" si="42"/>
        <v/>
      </c>
      <c r="BV62" s="30">
        <f t="shared" ca="1" si="22"/>
        <v>4.4947043151425586E-2</v>
      </c>
      <c r="BW62" t="str">
        <f t="shared" si="38"/>
        <v/>
      </c>
      <c r="BX62" t="str">
        <f t="shared" si="38"/>
        <v/>
      </c>
      <c r="BY62" t="str">
        <f t="shared" si="38"/>
        <v/>
      </c>
      <c r="BZ62" t="str">
        <f t="shared" si="38"/>
        <v/>
      </c>
      <c r="CA62" t="str">
        <f t="shared" si="38"/>
        <v/>
      </c>
      <c r="CB62" t="str">
        <f t="shared" si="38"/>
        <v/>
      </c>
      <c r="CC62" t="str">
        <f t="shared" si="38"/>
        <v/>
      </c>
      <c r="CD62" t="str">
        <f t="shared" si="38"/>
        <v/>
      </c>
      <c r="CE62" t="str">
        <f t="shared" si="38"/>
        <v/>
      </c>
      <c r="CF62" s="30">
        <f t="shared" ca="1" si="38"/>
        <v>0.26004368418823731</v>
      </c>
      <c r="CG62" t="str">
        <f t="shared" si="39"/>
        <v/>
      </c>
      <c r="CH62" t="str">
        <f t="shared" si="39"/>
        <v/>
      </c>
      <c r="CI62" t="str">
        <f t="shared" si="39"/>
        <v/>
      </c>
      <c r="CJ62" t="str">
        <f t="shared" si="39"/>
        <v/>
      </c>
      <c r="CK62" t="str">
        <f t="shared" si="39"/>
        <v/>
      </c>
      <c r="CL62" t="str">
        <f t="shared" si="39"/>
        <v/>
      </c>
      <c r="CM62" t="str">
        <f t="shared" si="39"/>
        <v/>
      </c>
      <c r="CN62" t="str">
        <f t="shared" si="39"/>
        <v/>
      </c>
      <c r="CO62" t="str">
        <f t="shared" si="39"/>
        <v/>
      </c>
      <c r="CP62" s="30">
        <f t="shared" ca="1" si="39"/>
        <v>1.9101405387068844E-2</v>
      </c>
      <c r="CQ62"/>
      <c r="CR62"/>
      <c r="CS62"/>
      <c r="CT62"/>
      <c r="CU62"/>
      <c r="CV62" s="31" t="str">
        <f t="shared" si="29"/>
        <v/>
      </c>
      <c r="CW62" s="31"/>
      <c r="CX62" s="31"/>
      <c r="CY62"/>
      <c r="CZ62"/>
      <c r="DA62"/>
      <c r="DB62"/>
      <c r="DC62"/>
      <c r="DD62"/>
      <c r="DE62" t="str">
        <f t="shared" si="49"/>
        <v/>
      </c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 s="60" t="str">
        <f t="shared" si="50"/>
        <v/>
      </c>
      <c r="DV62">
        <f t="shared" si="55"/>
        <v>1.4031147083154838E-5</v>
      </c>
      <c r="DW62">
        <f t="shared" si="55"/>
        <v>5.4557441145145266E-6</v>
      </c>
      <c r="DX62" t="str">
        <f t="shared" si="55"/>
        <v/>
      </c>
      <c r="DY62" t="str">
        <f t="shared" si="55"/>
        <v/>
      </c>
      <c r="DZ62" t="str">
        <f t="shared" si="55"/>
        <v/>
      </c>
      <c r="EA62" t="str">
        <f t="shared" si="55"/>
        <v/>
      </c>
      <c r="EB62" t="str">
        <f t="shared" si="55"/>
        <v/>
      </c>
      <c r="EC62" t="str">
        <f t="shared" si="55"/>
        <v/>
      </c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</row>
    <row r="63" spans="1:164" s="32" customFormat="1">
      <c r="A63"/>
      <c r="B63">
        <v>49</v>
      </c>
      <c r="C63">
        <f t="shared" si="0"/>
        <v>27.734375</v>
      </c>
      <c r="D63" s="26">
        <v>1.8919699999999999</v>
      </c>
      <c r="E63" s="26"/>
      <c r="F63">
        <f t="shared" si="47"/>
        <v>1.891638927</v>
      </c>
      <c r="G63" t="str">
        <f t="shared" si="1"/>
        <v/>
      </c>
      <c r="H63" t="str">
        <f>IF(B63&lt;$C$7,"",IF(B63&gt;$C$8,"",IF(SUM(BW63:CE63)&gt;0,(1/(SUM(BM63:BV63)))*SUM(BW63:CF63),"")))</f>
        <v/>
      </c>
      <c r="I63" t="str">
        <f t="shared" si="51"/>
        <v/>
      </c>
      <c r="J63" t="str">
        <f>IF(B63&lt;$C$7,"",IF(B63&gt;$C$8,"",IF(SUM(BW63:CE63)&gt;0,(1/(SUM(BM63:BU63)))*SUM(BW63:CE63),"")))</f>
        <v/>
      </c>
      <c r="K63" t="str">
        <f t="shared" si="53"/>
        <v/>
      </c>
      <c r="L63">
        <f t="shared" si="6"/>
        <v>4.5004329337258904E-2</v>
      </c>
      <c r="M63">
        <f t="shared" si="7"/>
        <v>0.82824035715399724</v>
      </c>
      <c r="N63" s="12">
        <v>3.3107299999999998E-4</v>
      </c>
      <c r="O63"/>
      <c r="P63">
        <v>6.3622923330000001</v>
      </c>
      <c r="Q63"/>
      <c r="R63">
        <v>8.32883</v>
      </c>
      <c r="S63"/>
      <c r="T63">
        <v>3.6379000000000001</v>
      </c>
      <c r="U63"/>
      <c r="V63" s="26">
        <v>3.87032</v>
      </c>
      <c r="W63"/>
      <c r="X63"/>
      <c r="Y63"/>
      <c r="Z63"/>
      <c r="AA63"/>
      <c r="AB63"/>
      <c r="AC63"/>
      <c r="AD63"/>
      <c r="AE63"/>
      <c r="AF63"/>
      <c r="AG63"/>
      <c r="AH63" s="12">
        <f t="shared" si="8"/>
        <v>3.3107299999999998E-4</v>
      </c>
      <c r="AI63" s="12">
        <f t="shared" si="9"/>
        <v>0</v>
      </c>
      <c r="AJ63">
        <f t="shared" si="10"/>
        <v>6.3619612600000002</v>
      </c>
      <c r="AK63">
        <f t="shared" si="11"/>
        <v>8.3284989270000001</v>
      </c>
      <c r="AL63">
        <f t="shared" si="12"/>
        <v>3.6375689270000002</v>
      </c>
      <c r="AM63">
        <f t="shared" si="13"/>
        <v>3.8699889270000001</v>
      </c>
      <c r="AN63">
        <f t="shared" si="14"/>
        <v>-3.3107299999999998E-4</v>
      </c>
      <c r="AO63">
        <f t="shared" si="15"/>
        <v>-3.3107299999999998E-4</v>
      </c>
      <c r="AP63">
        <f t="shared" si="16"/>
        <v>-3.3107299999999998E-4</v>
      </c>
      <c r="AQ63">
        <f t="shared" si="17"/>
        <v>-3.3107299999999998E-4</v>
      </c>
      <c r="AR63">
        <f t="shared" si="18"/>
        <v>-3.3107299999999998E-4</v>
      </c>
      <c r="AS63" t="str">
        <f t="shared" si="43"/>
        <v/>
      </c>
      <c r="AT63" t="str">
        <f t="shared" si="43"/>
        <v/>
      </c>
      <c r="AU63" t="str">
        <f t="shared" si="43"/>
        <v/>
      </c>
      <c r="AV63">
        <f t="shared" si="40"/>
        <v>5.9340891055762919</v>
      </c>
      <c r="AW63" t="str">
        <f t="shared" si="40"/>
        <v/>
      </c>
      <c r="AX63" t="str">
        <f t="shared" si="40"/>
        <v/>
      </c>
      <c r="AY63" t="str">
        <f t="shared" si="40"/>
        <v/>
      </c>
      <c r="AZ63" t="str">
        <f t="shared" si="40"/>
        <v/>
      </c>
      <c r="BA63" t="str">
        <f t="shared" si="40"/>
        <v/>
      </c>
      <c r="BB63" s="30">
        <f t="shared" si="48"/>
        <v>5.8544588198099179</v>
      </c>
      <c r="BC63" t="str">
        <f t="shared" si="44"/>
        <v/>
      </c>
      <c r="BD63" t="str">
        <f t="shared" si="44"/>
        <v/>
      </c>
      <c r="BE63" t="str">
        <f t="shared" si="44"/>
        <v/>
      </c>
      <c r="BF63">
        <f t="shared" si="41"/>
        <v>0.53867635271035419</v>
      </c>
      <c r="BG63" t="str">
        <f t="shared" si="41"/>
        <v/>
      </c>
      <c r="BH63" t="str">
        <f t="shared" si="41"/>
        <v/>
      </c>
      <c r="BI63" t="str">
        <f t="shared" si="41"/>
        <v/>
      </c>
      <c r="BJ63" t="str">
        <f t="shared" si="41"/>
        <v/>
      </c>
      <c r="BK63" t="str">
        <f t="shared" si="41"/>
        <v/>
      </c>
      <c r="BL63" s="30">
        <f t="shared" ca="1" si="28"/>
        <v>0.42534768356789276</v>
      </c>
      <c r="BM63" t="str">
        <f t="shared" si="45"/>
        <v/>
      </c>
      <c r="BN63" t="str">
        <f t="shared" si="45"/>
        <v/>
      </c>
      <c r="BO63" t="str">
        <f t="shared" si="45"/>
        <v/>
      </c>
      <c r="BP63" t="str">
        <f t="shared" si="42"/>
        <v/>
      </c>
      <c r="BQ63" t="str">
        <f t="shared" si="42"/>
        <v/>
      </c>
      <c r="BR63" t="str">
        <f t="shared" si="42"/>
        <v/>
      </c>
      <c r="BS63" t="str">
        <f t="shared" si="42"/>
        <v/>
      </c>
      <c r="BT63" t="str">
        <f t="shared" si="42"/>
        <v/>
      </c>
      <c r="BU63" t="str">
        <f t="shared" si="42"/>
        <v/>
      </c>
      <c r="BV63" s="30">
        <f t="shared" ca="1" si="22"/>
        <v>4.1726334235961414E-2</v>
      </c>
      <c r="BW63" t="str">
        <f t="shared" si="38"/>
        <v/>
      </c>
      <c r="BX63" t="str">
        <f t="shared" si="38"/>
        <v/>
      </c>
      <c r="BY63" t="str">
        <f t="shared" si="38"/>
        <v/>
      </c>
      <c r="BZ63" t="str">
        <f t="shared" si="38"/>
        <v/>
      </c>
      <c r="CA63" t="str">
        <f t="shared" si="38"/>
        <v/>
      </c>
      <c r="CB63" t="str">
        <f t="shared" si="38"/>
        <v/>
      </c>
      <c r="CC63" t="str">
        <f t="shared" si="38"/>
        <v/>
      </c>
      <c r="CD63" t="str">
        <f t="shared" si="38"/>
        <v/>
      </c>
      <c r="CE63" t="str">
        <f t="shared" si="38"/>
        <v/>
      </c>
      <c r="CF63" s="30">
        <f t="shared" ca="1" si="38"/>
        <v>0.24428510548606083</v>
      </c>
      <c r="CG63" t="str">
        <f t="shared" si="39"/>
        <v/>
      </c>
      <c r="CH63" t="str">
        <f t="shared" si="39"/>
        <v/>
      </c>
      <c r="CI63" t="str">
        <f t="shared" si="39"/>
        <v/>
      </c>
      <c r="CJ63" t="str">
        <f t="shared" si="39"/>
        <v/>
      </c>
      <c r="CK63" t="str">
        <f t="shared" si="39"/>
        <v/>
      </c>
      <c r="CL63" t="str">
        <f t="shared" si="39"/>
        <v/>
      </c>
      <c r="CM63" t="str">
        <f t="shared" si="39"/>
        <v/>
      </c>
      <c r="CN63" t="str">
        <f t="shared" si="39"/>
        <v/>
      </c>
      <c r="CO63" t="str">
        <f t="shared" si="39"/>
        <v/>
      </c>
      <c r="CP63" s="30">
        <f t="shared" ca="1" si="39"/>
        <v>1.7748199611045845E-2</v>
      </c>
      <c r="CQ63"/>
      <c r="CR63"/>
      <c r="CS63"/>
      <c r="CT63"/>
      <c r="CU63"/>
      <c r="CV63" s="31" t="str">
        <f t="shared" si="29"/>
        <v/>
      </c>
      <c r="CW63" s="31"/>
      <c r="CX63" s="31"/>
      <c r="CY63"/>
      <c r="CZ63"/>
      <c r="DA63"/>
      <c r="DB63"/>
      <c r="DC63"/>
      <c r="DD63"/>
      <c r="DE63" t="str">
        <f t="shared" si="49"/>
        <v/>
      </c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 s="60" t="str">
        <f t="shared" si="50"/>
        <v/>
      </c>
      <c r="DV63">
        <f t="shared" si="55"/>
        <v>1.0157992860966823E-6</v>
      </c>
      <c r="DW63">
        <f t="shared" si="55"/>
        <v>3.3135379728065865E-6</v>
      </c>
      <c r="DX63" t="str">
        <f t="shared" si="55"/>
        <v/>
      </c>
      <c r="DY63" t="str">
        <f t="shared" si="55"/>
        <v/>
      </c>
      <c r="DZ63" t="str">
        <f t="shared" si="55"/>
        <v/>
      </c>
      <c r="EA63" t="str">
        <f t="shared" si="55"/>
        <v/>
      </c>
      <c r="EB63" t="str">
        <f t="shared" si="55"/>
        <v/>
      </c>
      <c r="EC63" t="str">
        <f t="shared" si="55"/>
        <v/>
      </c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</row>
    <row r="64" spans="1:164" s="32" customFormat="1">
      <c r="A64"/>
      <c r="B64">
        <v>50</v>
      </c>
      <c r="C64">
        <f t="shared" si="0"/>
        <v>28.203125</v>
      </c>
      <c r="D64" s="26">
        <v>1.8838900000000001</v>
      </c>
      <c r="E64" s="26"/>
      <c r="F64">
        <f t="shared" si="47"/>
        <v>1.883734813</v>
      </c>
      <c r="G64" t="str">
        <f t="shared" si="1"/>
        <v/>
      </c>
      <c r="H64" t="str">
        <f t="shared" ref="H64:H78" si="56">IF(B64&lt;$C$7,"",IF(B64&gt;$C$8,"",IF(SUM(BW64:CE64)&gt;0,(1/(SUM(BM64:BV64)))*SUM(BW64:CF64),"")))</f>
        <v/>
      </c>
      <c r="I64" t="str">
        <f t="shared" si="51"/>
        <v/>
      </c>
      <c r="J64" t="str">
        <f t="shared" ref="J64:J78" si="57">IF(B64&lt;$C$7,"",IF(B64&gt;$C$8,"",IF(SUM(BW64:CE64)&gt;0,(1/(SUM(BM64:BU64)))*SUM(BW64:CE64),"")))</f>
        <v/>
      </c>
      <c r="K64" t="str">
        <f t="shared" si="53"/>
        <v/>
      </c>
      <c r="L64">
        <f t="shared" si="6"/>
        <v>4.4999999999999998E-2</v>
      </c>
      <c r="M64">
        <f t="shared" si="7"/>
        <v>0.82824421915133595</v>
      </c>
      <c r="N64">
        <v>1.5518699999999999E-4</v>
      </c>
      <c r="O64"/>
      <c r="P64">
        <v>6.3627579829999998</v>
      </c>
      <c r="Q64"/>
      <c r="R64">
        <v>8.3273700000000002</v>
      </c>
      <c r="S64"/>
      <c r="T64">
        <v>3.6368299999999998</v>
      </c>
      <c r="U64"/>
      <c r="V64" s="26">
        <v>3.86768</v>
      </c>
      <c r="W64"/>
      <c r="X64"/>
      <c r="Y64"/>
      <c r="Z64"/>
      <c r="AA64"/>
      <c r="AB64"/>
      <c r="AC64"/>
      <c r="AD64"/>
      <c r="AE64"/>
      <c r="AF64"/>
      <c r="AG64"/>
      <c r="AH64" s="12">
        <f t="shared" si="8"/>
        <v>1.5518699999999999E-4</v>
      </c>
      <c r="AI64" s="12">
        <f t="shared" si="9"/>
        <v>0</v>
      </c>
      <c r="AJ64">
        <f t="shared" si="10"/>
        <v>6.362602796</v>
      </c>
      <c r="AK64">
        <f t="shared" si="11"/>
        <v>8.3272148129999994</v>
      </c>
      <c r="AL64">
        <f t="shared" si="12"/>
        <v>3.636674813</v>
      </c>
      <c r="AM64">
        <f t="shared" si="13"/>
        <v>3.8675248130000002</v>
      </c>
      <c r="AN64">
        <f t="shared" si="14"/>
        <v>-1.5518699999999999E-4</v>
      </c>
      <c r="AO64">
        <f t="shared" si="15"/>
        <v>-1.5518699999999999E-4</v>
      </c>
      <c r="AP64">
        <f t="shared" si="16"/>
        <v>-1.5518699999999999E-4</v>
      </c>
      <c r="AQ64">
        <f t="shared" si="17"/>
        <v>-1.5518699999999999E-4</v>
      </c>
      <c r="AR64">
        <f t="shared" si="18"/>
        <v>-1.5518699999999999E-4</v>
      </c>
      <c r="AS64" t="str">
        <f t="shared" si="43"/>
        <v/>
      </c>
      <c r="AT64" t="str">
        <f t="shared" si="43"/>
        <v/>
      </c>
      <c r="AU64" t="str">
        <f t="shared" si="43"/>
        <v/>
      </c>
      <c r="AV64">
        <f t="shared" si="40"/>
        <v>6.1001831832933657</v>
      </c>
      <c r="AW64" t="str">
        <f t="shared" si="40"/>
        <v/>
      </c>
      <c r="AX64" t="str">
        <f t="shared" si="40"/>
        <v/>
      </c>
      <c r="AY64" t="str">
        <f t="shared" si="40"/>
        <v/>
      </c>
      <c r="AZ64" t="str">
        <f t="shared" si="40"/>
        <v/>
      </c>
      <c r="BA64" t="str">
        <f t="shared" si="40"/>
        <v/>
      </c>
      <c r="BB64" s="30">
        <f t="shared" si="48"/>
        <v>5.9410974817670592</v>
      </c>
      <c r="BC64" t="str">
        <f t="shared" si="44"/>
        <v/>
      </c>
      <c r="BD64" t="str">
        <f t="shared" si="44"/>
        <v/>
      </c>
      <c r="BE64" t="str">
        <f t="shared" si="44"/>
        <v/>
      </c>
      <c r="BF64">
        <f t="shared" si="41"/>
        <v>0.61475732476529665</v>
      </c>
      <c r="BG64" t="str">
        <f t="shared" si="41"/>
        <v/>
      </c>
      <c r="BH64" t="str">
        <f t="shared" si="41"/>
        <v/>
      </c>
      <c r="BI64" t="str">
        <f t="shared" si="41"/>
        <v/>
      </c>
      <c r="BJ64" t="str">
        <f t="shared" si="41"/>
        <v/>
      </c>
      <c r="BK64" t="str">
        <f t="shared" si="41"/>
        <v/>
      </c>
      <c r="BL64" s="30">
        <f t="shared" ca="1" si="28"/>
        <v>0.42600076180030549</v>
      </c>
      <c r="BM64" t="str">
        <f t="shared" si="45"/>
        <v/>
      </c>
      <c r="BN64" t="str">
        <f t="shared" si="45"/>
        <v/>
      </c>
      <c r="BO64" t="str">
        <f t="shared" si="45"/>
        <v/>
      </c>
      <c r="BP64" t="str">
        <f t="shared" si="42"/>
        <v/>
      </c>
      <c r="BQ64" t="str">
        <f t="shared" si="42"/>
        <v/>
      </c>
      <c r="BR64" t="str">
        <f t="shared" si="42"/>
        <v/>
      </c>
      <c r="BS64" t="str">
        <f t="shared" si="42"/>
        <v/>
      </c>
      <c r="BT64" t="str">
        <f t="shared" si="42"/>
        <v/>
      </c>
      <c r="BU64" t="str">
        <f t="shared" si="42"/>
        <v/>
      </c>
      <c r="BV64" s="30">
        <f t="shared" ca="1" si="22"/>
        <v>3.749918582955309E-2</v>
      </c>
      <c r="BW64" t="str">
        <f t="shared" si="38"/>
        <v/>
      </c>
      <c r="BX64" t="str">
        <f t="shared" si="38"/>
        <v/>
      </c>
      <c r="BY64" t="str">
        <f t="shared" si="38"/>
        <v/>
      </c>
      <c r="BZ64" t="str">
        <f t="shared" si="38"/>
        <v/>
      </c>
      <c r="CA64" t="str">
        <f t="shared" si="38"/>
        <v/>
      </c>
      <c r="CB64" t="str">
        <f t="shared" si="38"/>
        <v/>
      </c>
      <c r="CC64" t="str">
        <f t="shared" si="38"/>
        <v/>
      </c>
      <c r="CD64" t="str">
        <f t="shared" si="38"/>
        <v/>
      </c>
      <c r="CE64" t="str">
        <f t="shared" si="38"/>
        <v/>
      </c>
      <c r="CF64" s="30">
        <f t="shared" ca="1" si="38"/>
        <v>0.22278631850027286</v>
      </c>
      <c r="CG64" t="str">
        <f t="shared" si="39"/>
        <v/>
      </c>
      <c r="CH64" t="str">
        <f t="shared" si="39"/>
        <v/>
      </c>
      <c r="CI64" t="str">
        <f t="shared" si="39"/>
        <v/>
      </c>
      <c r="CJ64" t="str">
        <f t="shared" si="39"/>
        <v/>
      </c>
      <c r="CK64" t="str">
        <f t="shared" si="39"/>
        <v/>
      </c>
      <c r="CL64" t="str">
        <f t="shared" si="39"/>
        <v/>
      </c>
      <c r="CM64" t="str">
        <f t="shared" si="39"/>
        <v/>
      </c>
      <c r="CN64" t="str">
        <f t="shared" si="39"/>
        <v/>
      </c>
      <c r="CO64" t="str">
        <f t="shared" si="39"/>
        <v/>
      </c>
      <c r="CP64" s="30">
        <f t="shared" ca="1" si="39"/>
        <v>1.5974681730280837E-2</v>
      </c>
      <c r="CQ64"/>
      <c r="CR64"/>
      <c r="CS64"/>
      <c r="CT64"/>
      <c r="CU64"/>
      <c r="CV64" s="31" t="str">
        <f t="shared" si="29"/>
        <v/>
      </c>
      <c r="CW64" s="31"/>
      <c r="CX64" s="31"/>
      <c r="CY64"/>
      <c r="CZ64"/>
      <c r="DA64"/>
      <c r="DB64"/>
      <c r="DC64"/>
      <c r="DD64"/>
      <c r="DE64" t="str">
        <f t="shared" si="49"/>
        <v/>
      </c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 s="60" t="str">
        <f t="shared" si="50"/>
        <v/>
      </c>
      <c r="DV64" t="str">
        <f t="shared" si="55"/>
        <v/>
      </c>
      <c r="DW64" t="str">
        <f t="shared" si="55"/>
        <v/>
      </c>
      <c r="DX64" t="str">
        <f t="shared" si="55"/>
        <v/>
      </c>
      <c r="DY64" t="str">
        <f t="shared" si="55"/>
        <v/>
      </c>
      <c r="DZ64" t="str">
        <f t="shared" si="55"/>
        <v/>
      </c>
      <c r="EA64" t="str">
        <f t="shared" si="55"/>
        <v/>
      </c>
      <c r="EB64" t="str">
        <f t="shared" si="55"/>
        <v/>
      </c>
      <c r="EC64" t="str">
        <f t="shared" si="55"/>
        <v/>
      </c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</row>
    <row r="65" spans="1:185" s="32" customFormat="1">
      <c r="A65"/>
      <c r="B65">
        <v>51</v>
      </c>
      <c r="C65">
        <f t="shared" si="0"/>
        <v>28.671875</v>
      </c>
      <c r="D65" s="26">
        <v>1.8793299999999999</v>
      </c>
      <c r="E65" s="26"/>
      <c r="F65">
        <f t="shared" si="47"/>
        <v>1.879170236</v>
      </c>
      <c r="G65" t="str">
        <f t="shared" si="1"/>
        <v/>
      </c>
      <c r="H65" t="str">
        <f t="shared" si="56"/>
        <v/>
      </c>
      <c r="I65" t="str">
        <f t="shared" si="51"/>
        <v/>
      </c>
      <c r="J65" t="str">
        <f t="shared" si="57"/>
        <v/>
      </c>
      <c r="K65" t="str">
        <f t="shared" si="53"/>
        <v/>
      </c>
      <c r="L65">
        <f t="shared" si="6"/>
        <v>4.5002767534242677E-2</v>
      </c>
      <c r="M65">
        <f t="shared" si="7"/>
        <v>0.82824175032042124</v>
      </c>
      <c r="N65" s="12">
        <v>1.5976400000000001E-4</v>
      </c>
      <c r="O65"/>
      <c r="P65">
        <v>6.3604100499999996</v>
      </c>
      <c r="Q65"/>
      <c r="R65">
        <v>8.3282900000000009</v>
      </c>
      <c r="S65"/>
      <c r="T65">
        <v>3.6376300000000001</v>
      </c>
      <c r="U65"/>
      <c r="V65" s="26">
        <v>3.86755</v>
      </c>
      <c r="W65"/>
      <c r="X65"/>
      <c r="Y65"/>
      <c r="Z65"/>
      <c r="AA65"/>
      <c r="AB65"/>
      <c r="AC65"/>
      <c r="AD65"/>
      <c r="AE65"/>
      <c r="AF65"/>
      <c r="AG65"/>
      <c r="AH65" s="12">
        <f t="shared" si="8"/>
        <v>1.5976400000000001E-4</v>
      </c>
      <c r="AI65" s="12">
        <f t="shared" si="9"/>
        <v>0</v>
      </c>
      <c r="AJ65">
        <f t="shared" si="10"/>
        <v>6.3602502859999994</v>
      </c>
      <c r="AK65">
        <f t="shared" si="11"/>
        <v>8.3281302360000016</v>
      </c>
      <c r="AL65">
        <f t="shared" si="12"/>
        <v>3.637470236</v>
      </c>
      <c r="AM65">
        <f t="shared" si="13"/>
        <v>3.8673902359999999</v>
      </c>
      <c r="AN65">
        <f t="shared" si="14"/>
        <v>-1.5976400000000001E-4</v>
      </c>
      <c r="AO65">
        <f t="shared" si="15"/>
        <v>-1.5976400000000001E-4</v>
      </c>
      <c r="AP65">
        <f t="shared" si="16"/>
        <v>-1.5976400000000001E-4</v>
      </c>
      <c r="AQ65">
        <f t="shared" si="17"/>
        <v>-1.5976400000000001E-4</v>
      </c>
      <c r="AR65">
        <f t="shared" si="18"/>
        <v>-1.5976400000000001E-4</v>
      </c>
      <c r="AS65" t="str">
        <f t="shared" si="43"/>
        <v/>
      </c>
      <c r="AT65" t="str">
        <f t="shared" si="43"/>
        <v/>
      </c>
      <c r="AU65" t="str">
        <f t="shared" si="43"/>
        <v/>
      </c>
      <c r="AV65">
        <f t="shared" si="40"/>
        <v>6.1112776839145591</v>
      </c>
      <c r="AW65" t="str">
        <f t="shared" si="40"/>
        <v/>
      </c>
      <c r="AX65" t="str">
        <f t="shared" si="40"/>
        <v/>
      </c>
      <c r="AY65" t="str">
        <f t="shared" si="40"/>
        <v/>
      </c>
      <c r="AZ65" t="str">
        <f t="shared" si="40"/>
        <v/>
      </c>
      <c r="BA65" t="str">
        <f t="shared" si="40"/>
        <v/>
      </c>
      <c r="BB65" s="30">
        <f t="shared" si="48"/>
        <v>5.995934383468823</v>
      </c>
      <c r="BC65" t="str">
        <f t="shared" si="44"/>
        <v/>
      </c>
      <c r="BD65" t="str">
        <f t="shared" si="44"/>
        <v/>
      </c>
      <c r="BE65" t="str">
        <f t="shared" si="44"/>
        <v/>
      </c>
      <c r="BF65">
        <f t="shared" si="41"/>
        <v>0.62169177115527274</v>
      </c>
      <c r="BG65" t="str">
        <f t="shared" si="41"/>
        <v/>
      </c>
      <c r="BH65" t="str">
        <f t="shared" si="41"/>
        <v/>
      </c>
      <c r="BI65" t="str">
        <f t="shared" si="41"/>
        <v/>
      </c>
      <c r="BJ65" t="str">
        <f t="shared" si="41"/>
        <v/>
      </c>
      <c r="BK65" t="str">
        <f t="shared" si="41"/>
        <v/>
      </c>
      <c r="BL65" s="30">
        <f t="shared" ca="1" si="28"/>
        <v>0.42655632494061324</v>
      </c>
      <c r="BM65" t="str">
        <f t="shared" si="45"/>
        <v/>
      </c>
      <c r="BN65" t="str">
        <f t="shared" si="45"/>
        <v/>
      </c>
      <c r="BO65" t="str">
        <f t="shared" si="45"/>
        <v/>
      </c>
      <c r="BP65" t="str">
        <f t="shared" si="42"/>
        <v/>
      </c>
      <c r="BQ65" t="str">
        <f t="shared" si="42"/>
        <v/>
      </c>
      <c r="BR65" t="str">
        <f t="shared" si="42"/>
        <v/>
      </c>
      <c r="BS65" t="str">
        <f t="shared" si="42"/>
        <v/>
      </c>
      <c r="BT65" t="str">
        <f t="shared" si="42"/>
        <v/>
      </c>
      <c r="BU65" t="str">
        <f t="shared" si="42"/>
        <v/>
      </c>
      <c r="BV65" s="30">
        <f t="shared" ca="1" si="22"/>
        <v>3.4802030225752942E-2</v>
      </c>
      <c r="BW65" t="str">
        <f t="shared" si="38"/>
        <v/>
      </c>
      <c r="BX65" t="str">
        <f t="shared" si="38"/>
        <v/>
      </c>
      <c r="BY65" t="str">
        <f t="shared" si="38"/>
        <v/>
      </c>
      <c r="BZ65" t="str">
        <f t="shared" si="38"/>
        <v/>
      </c>
      <c r="CA65" t="str">
        <f t="shared" si="38"/>
        <v/>
      </c>
      <c r="CB65" t="str">
        <f t="shared" si="38"/>
        <v/>
      </c>
      <c r="CC65" t="str">
        <f t="shared" si="38"/>
        <v/>
      </c>
      <c r="CD65" t="str">
        <f t="shared" si="38"/>
        <v/>
      </c>
      <c r="CE65" t="str">
        <f t="shared" si="38"/>
        <v/>
      </c>
      <c r="CF65" s="30">
        <f t="shared" ca="1" si="38"/>
        <v>0.20867068964511332</v>
      </c>
      <c r="CG65" t="str">
        <f t="shared" si="39"/>
        <v/>
      </c>
      <c r="CH65" t="str">
        <f t="shared" si="39"/>
        <v/>
      </c>
      <c r="CI65" t="str">
        <f t="shared" si="39"/>
        <v/>
      </c>
      <c r="CJ65" t="str">
        <f t="shared" si="39"/>
        <v/>
      </c>
      <c r="CK65" t="str">
        <f t="shared" si="39"/>
        <v/>
      </c>
      <c r="CL65" t="str">
        <f t="shared" si="39"/>
        <v/>
      </c>
      <c r="CM65" t="str">
        <f t="shared" si="39"/>
        <v/>
      </c>
      <c r="CN65" t="str">
        <f t="shared" si="39"/>
        <v/>
      </c>
      <c r="CO65" t="str">
        <f t="shared" si="39"/>
        <v/>
      </c>
      <c r="CP65" s="30">
        <f t="shared" ca="1" si="39"/>
        <v>1.4845026113569316E-2</v>
      </c>
      <c r="CQ65"/>
      <c r="CR65"/>
      <c r="CS65"/>
      <c r="CT65"/>
      <c r="CU65"/>
      <c r="CV65" s="31" t="str">
        <f t="shared" si="29"/>
        <v/>
      </c>
      <c r="CW65" s="31"/>
      <c r="CX65" s="31"/>
      <c r="CY65"/>
      <c r="CZ65"/>
      <c r="DA65"/>
      <c r="DB65"/>
      <c r="DC65"/>
      <c r="DD65"/>
      <c r="DE65" t="str">
        <f t="shared" si="49"/>
        <v/>
      </c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 s="60" t="str">
        <f t="shared" si="50"/>
        <v/>
      </c>
      <c r="DV65" t="str">
        <f t="shared" si="55"/>
        <v/>
      </c>
      <c r="DW65">
        <f t="shared" si="55"/>
        <v>2.7675342426777141E-6</v>
      </c>
      <c r="DX65" t="str">
        <f t="shared" si="55"/>
        <v/>
      </c>
      <c r="DY65" t="str">
        <f t="shared" si="55"/>
        <v/>
      </c>
      <c r="DZ65" t="str">
        <f t="shared" si="55"/>
        <v/>
      </c>
      <c r="EA65" t="str">
        <f t="shared" si="55"/>
        <v/>
      </c>
      <c r="EB65" t="str">
        <f t="shared" si="55"/>
        <v/>
      </c>
      <c r="EC65" t="str">
        <f t="shared" si="55"/>
        <v/>
      </c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</row>
    <row r="66" spans="1:185" s="32" customFormat="1">
      <c r="A66"/>
      <c r="B66">
        <v>52</v>
      </c>
      <c r="C66">
        <f t="shared" si="0"/>
        <v>29.140625</v>
      </c>
      <c r="D66" s="26">
        <v>1.8723399999999999</v>
      </c>
      <c r="E66" s="26"/>
      <c r="F66">
        <f t="shared" si="47"/>
        <v>1.8717475129999999</v>
      </c>
      <c r="G66" t="str">
        <f t="shared" si="1"/>
        <v/>
      </c>
      <c r="H66" t="str">
        <f t="shared" si="56"/>
        <v/>
      </c>
      <c r="I66" t="str">
        <f t="shared" si="51"/>
        <v/>
      </c>
      <c r="J66" t="str">
        <f t="shared" si="57"/>
        <v/>
      </c>
      <c r="K66" t="str">
        <f t="shared" si="53"/>
        <v/>
      </c>
      <c r="L66">
        <f t="shared" si="6"/>
        <v>4.4999999999999998E-2</v>
      </c>
      <c r="M66">
        <f t="shared" si="7"/>
        <v>0.82824421915133595</v>
      </c>
      <c r="N66">
        <v>5.9248700000000005E-4</v>
      </c>
      <c r="O66"/>
      <c r="P66">
        <v>6.3599090760000001</v>
      </c>
      <c r="Q66"/>
      <c r="R66">
        <v>8.3264999999999993</v>
      </c>
      <c r="S66"/>
      <c r="T66">
        <v>3.6358600000000001</v>
      </c>
      <c r="U66"/>
      <c r="V66" s="26">
        <v>3.8651399999999998</v>
      </c>
      <c r="W66"/>
      <c r="X66"/>
      <c r="Y66"/>
      <c r="Z66"/>
      <c r="AA66"/>
      <c r="AB66"/>
      <c r="AC66"/>
      <c r="AD66"/>
      <c r="AE66"/>
      <c r="AF66"/>
      <c r="AG66"/>
      <c r="AH66" s="12">
        <f t="shared" si="8"/>
        <v>5.9248700000000005E-4</v>
      </c>
      <c r="AI66" s="12">
        <f t="shared" si="9"/>
        <v>0</v>
      </c>
      <c r="AJ66">
        <f t="shared" si="10"/>
        <v>6.3593165890000005</v>
      </c>
      <c r="AK66">
        <f t="shared" si="11"/>
        <v>8.3259075129999989</v>
      </c>
      <c r="AL66">
        <f t="shared" si="12"/>
        <v>3.6352675130000001</v>
      </c>
      <c r="AM66">
        <f t="shared" si="13"/>
        <v>3.8645475129999998</v>
      </c>
      <c r="AN66">
        <f t="shared" si="14"/>
        <v>-5.9248700000000005E-4</v>
      </c>
      <c r="AO66">
        <f t="shared" si="15"/>
        <v>-5.9248700000000005E-4</v>
      </c>
      <c r="AP66">
        <f t="shared" si="16"/>
        <v>-5.9248700000000005E-4</v>
      </c>
      <c r="AQ66">
        <f t="shared" si="17"/>
        <v>-5.9248700000000005E-4</v>
      </c>
      <c r="AR66">
        <f t="shared" si="18"/>
        <v>-5.9248700000000005E-4</v>
      </c>
      <c r="AS66" t="str">
        <f t="shared" si="43"/>
        <v/>
      </c>
      <c r="AT66" t="str">
        <f t="shared" si="43"/>
        <v/>
      </c>
      <c r="AU66" t="str">
        <f t="shared" si="43"/>
        <v/>
      </c>
      <c r="AV66" t="str">
        <f t="shared" si="40"/>
        <v/>
      </c>
      <c r="AW66" t="str">
        <f t="shared" si="40"/>
        <v/>
      </c>
      <c r="AX66" t="str">
        <f t="shared" si="40"/>
        <v/>
      </c>
      <c r="AY66" t="str">
        <f t="shared" si="40"/>
        <v/>
      </c>
      <c r="AZ66" t="str">
        <f t="shared" si="40"/>
        <v/>
      </c>
      <c r="BA66" t="str">
        <f t="shared" si="40"/>
        <v/>
      </c>
      <c r="BB66" s="30">
        <f t="shared" si="48"/>
        <v>6.0954579918981038</v>
      </c>
      <c r="BC66" t="str">
        <f t="shared" si="44"/>
        <v/>
      </c>
      <c r="BD66" t="str">
        <f t="shared" si="44"/>
        <v/>
      </c>
      <c r="BE66" t="str">
        <f t="shared" si="44"/>
        <v/>
      </c>
      <c r="BF66" t="str">
        <f t="shared" si="41"/>
        <v/>
      </c>
      <c r="BG66" t="str">
        <f t="shared" si="41"/>
        <v/>
      </c>
      <c r="BH66" t="str">
        <f t="shared" si="41"/>
        <v/>
      </c>
      <c r="BI66" t="str">
        <f t="shared" si="41"/>
        <v/>
      </c>
      <c r="BJ66" t="str">
        <f t="shared" si="41"/>
        <v/>
      </c>
      <c r="BK66" t="str">
        <f t="shared" si="41"/>
        <v/>
      </c>
      <c r="BL66" s="30">
        <f t="shared" ca="1" si="28"/>
        <v>0.42795992249163822</v>
      </c>
      <c r="BM66" t="str">
        <f t="shared" si="45"/>
        <v/>
      </c>
      <c r="BN66" t="str">
        <f t="shared" si="45"/>
        <v/>
      </c>
      <c r="BO66" t="str">
        <f t="shared" si="45"/>
        <v/>
      </c>
      <c r="BP66" t="str">
        <f t="shared" si="42"/>
        <v/>
      </c>
      <c r="BQ66" t="str">
        <f t="shared" si="42"/>
        <v/>
      </c>
      <c r="BR66" t="str">
        <f t="shared" si="42"/>
        <v/>
      </c>
      <c r="BS66" t="str">
        <f t="shared" si="42"/>
        <v/>
      </c>
      <c r="BT66" t="str">
        <f t="shared" si="42"/>
        <v/>
      </c>
      <c r="BU66" t="str">
        <f t="shared" si="42"/>
        <v/>
      </c>
      <c r="BV66" s="30">
        <f t="shared" ca="1" si="22"/>
        <v>3.0015799745300737E-2</v>
      </c>
      <c r="BW66" t="str">
        <f t="shared" si="38"/>
        <v/>
      </c>
      <c r="BX66" t="str">
        <f t="shared" si="38"/>
        <v/>
      </c>
      <c r="BY66" t="str">
        <f t="shared" si="38"/>
        <v/>
      </c>
      <c r="BZ66" t="str">
        <f t="shared" si="38"/>
        <v/>
      </c>
      <c r="CA66" t="str">
        <f t="shared" si="38"/>
        <v/>
      </c>
      <c r="CB66" t="str">
        <f t="shared" si="38"/>
        <v/>
      </c>
      <c r="CC66" t="str">
        <f t="shared" si="38"/>
        <v/>
      </c>
      <c r="CD66" t="str">
        <f t="shared" si="38"/>
        <v/>
      </c>
      <c r="CE66" t="str">
        <f t="shared" si="38"/>
        <v/>
      </c>
      <c r="CF66" s="30">
        <f t="shared" ca="1" si="38"/>
        <v>0.18296004644070646</v>
      </c>
      <c r="CG66" t="str">
        <f t="shared" si="39"/>
        <v/>
      </c>
      <c r="CH66" t="str">
        <f t="shared" si="39"/>
        <v/>
      </c>
      <c r="CI66" t="str">
        <f t="shared" si="39"/>
        <v/>
      </c>
      <c r="CJ66" t="str">
        <f t="shared" si="39"/>
        <v/>
      </c>
      <c r="CK66" t="str">
        <f t="shared" si="39"/>
        <v/>
      </c>
      <c r="CL66" t="str">
        <f t="shared" si="39"/>
        <v/>
      </c>
      <c r="CM66" t="str">
        <f t="shared" si="39"/>
        <v/>
      </c>
      <c r="CN66" t="str">
        <f t="shared" si="39"/>
        <v/>
      </c>
      <c r="CO66" t="str">
        <f t="shared" si="39"/>
        <v/>
      </c>
      <c r="CP66" s="30">
        <f t="shared" ca="1" si="39"/>
        <v>1.2845559332523437E-2</v>
      </c>
      <c r="CQ66"/>
      <c r="CR66"/>
      <c r="CS66"/>
      <c r="CT66"/>
      <c r="CU66"/>
      <c r="CV66" s="31" t="str">
        <f t="shared" si="29"/>
        <v/>
      </c>
      <c r="CW66" s="31"/>
      <c r="CX66" s="31"/>
      <c r="CY66"/>
      <c r="CZ66"/>
      <c r="DA66"/>
      <c r="DB66"/>
      <c r="DC66"/>
      <c r="DD66"/>
      <c r="DE66" t="str">
        <f t="shared" si="49"/>
        <v/>
      </c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 s="60" t="str">
        <f t="shared" si="50"/>
        <v/>
      </c>
      <c r="DV66" t="str">
        <f t="shared" si="55"/>
        <v/>
      </c>
      <c r="DW66" t="str">
        <f t="shared" si="55"/>
        <v/>
      </c>
      <c r="DX66" t="str">
        <f t="shared" si="55"/>
        <v/>
      </c>
      <c r="DY66" t="str">
        <f t="shared" si="55"/>
        <v/>
      </c>
      <c r="DZ66" t="str">
        <f t="shared" si="55"/>
        <v/>
      </c>
      <c r="EA66" t="str">
        <f t="shared" si="55"/>
        <v/>
      </c>
      <c r="EB66" t="str">
        <f t="shared" si="55"/>
        <v/>
      </c>
      <c r="EC66" t="str">
        <f t="shared" si="55"/>
        <v/>
      </c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</row>
    <row r="67" spans="1:185" s="32" customFormat="1">
      <c r="A67"/>
      <c r="B67">
        <v>53</v>
      </c>
      <c r="C67">
        <f t="shared" si="0"/>
        <v>29.609375</v>
      </c>
      <c r="D67" s="26">
        <v>1.86893</v>
      </c>
      <c r="E67" s="26"/>
      <c r="F67">
        <f t="shared" si="47"/>
        <v>1.8682602529999999</v>
      </c>
      <c r="G67" t="str">
        <f t="shared" si="1"/>
        <v/>
      </c>
      <c r="H67" t="str">
        <f t="shared" si="56"/>
        <v/>
      </c>
      <c r="I67" t="str">
        <f t="shared" si="51"/>
        <v/>
      </c>
      <c r="J67" t="str">
        <f t="shared" si="57"/>
        <v/>
      </c>
      <c r="K67" t="str">
        <f t="shared" si="53"/>
        <v/>
      </c>
      <c r="L67">
        <f t="shared" si="6"/>
        <v>4.4999999999999998E-2</v>
      </c>
      <c r="M67">
        <f t="shared" si="7"/>
        <v>0.82824421915133595</v>
      </c>
      <c r="N67">
        <v>6.6974700000000005E-4</v>
      </c>
      <c r="O67"/>
      <c r="P67">
        <v>6.3610296660000003</v>
      </c>
      <c r="Q67"/>
      <c r="R67">
        <v>8.3290000000000006</v>
      </c>
      <c r="S67"/>
      <c r="T67">
        <v>3.63707</v>
      </c>
      <c r="U67"/>
      <c r="V67" s="26">
        <v>3.8653</v>
      </c>
      <c r="W67"/>
      <c r="X67"/>
      <c r="Y67"/>
      <c r="Z67"/>
      <c r="AA67"/>
      <c r="AB67"/>
      <c r="AC67"/>
      <c r="AD67"/>
      <c r="AE67"/>
      <c r="AF67"/>
      <c r="AG67"/>
      <c r="AH67" s="12">
        <f t="shared" si="8"/>
        <v>6.6974700000000005E-4</v>
      </c>
      <c r="AI67" s="12">
        <f t="shared" si="9"/>
        <v>0</v>
      </c>
      <c r="AJ67">
        <f t="shared" si="10"/>
        <v>6.3603599190000004</v>
      </c>
      <c r="AK67">
        <f t="shared" si="11"/>
        <v>8.3283302530000007</v>
      </c>
      <c r="AL67">
        <f t="shared" si="12"/>
        <v>3.6364002530000001</v>
      </c>
      <c r="AM67">
        <f t="shared" si="13"/>
        <v>3.8646302530000001</v>
      </c>
      <c r="AN67">
        <f t="shared" si="14"/>
        <v>-6.6974700000000005E-4</v>
      </c>
      <c r="AO67">
        <f t="shared" si="15"/>
        <v>-6.6974700000000005E-4</v>
      </c>
      <c r="AP67">
        <f t="shared" si="16"/>
        <v>-6.6974700000000005E-4</v>
      </c>
      <c r="AQ67">
        <f t="shared" si="17"/>
        <v>-6.6974700000000005E-4</v>
      </c>
      <c r="AR67">
        <f t="shared" si="18"/>
        <v>-6.6974700000000005E-4</v>
      </c>
      <c r="AS67" t="str">
        <f t="shared" si="43"/>
        <v/>
      </c>
      <c r="AT67" t="str">
        <f t="shared" si="43"/>
        <v/>
      </c>
      <c r="AU67" t="str">
        <f t="shared" si="43"/>
        <v/>
      </c>
      <c r="AV67" t="str">
        <f t="shared" si="40"/>
        <v/>
      </c>
      <c r="AW67" t="str">
        <f t="shared" si="40"/>
        <v/>
      </c>
      <c r="AX67" t="str">
        <f t="shared" si="40"/>
        <v/>
      </c>
      <c r="AY67" t="str">
        <f t="shared" si="40"/>
        <v/>
      </c>
      <c r="AZ67" t="str">
        <f t="shared" si="40"/>
        <v/>
      </c>
      <c r="BA67" t="str">
        <f t="shared" si="40"/>
        <v/>
      </c>
      <c r="BB67" s="30">
        <f t="shared" si="48"/>
        <v>6.1480481977037398</v>
      </c>
      <c r="BC67" t="str">
        <f t="shared" si="44"/>
        <v/>
      </c>
      <c r="BD67" t="str">
        <f t="shared" si="44"/>
        <v/>
      </c>
      <c r="BE67" t="str">
        <f t="shared" si="44"/>
        <v/>
      </c>
      <c r="BF67" t="str">
        <f t="shared" si="41"/>
        <v/>
      </c>
      <c r="BG67" t="str">
        <f t="shared" si="41"/>
        <v/>
      </c>
      <c r="BH67" t="str">
        <f t="shared" si="41"/>
        <v/>
      </c>
      <c r="BI67" t="str">
        <f t="shared" si="41"/>
        <v/>
      </c>
      <c r="BJ67" t="str">
        <f t="shared" si="41"/>
        <v/>
      </c>
      <c r="BK67" t="str">
        <f t="shared" si="41"/>
        <v/>
      </c>
      <c r="BL67" s="30">
        <f t="shared" ca="1" si="28"/>
        <v>0.42897768385180435</v>
      </c>
      <c r="BM67" t="str">
        <f t="shared" si="45"/>
        <v/>
      </c>
      <c r="BN67" t="str">
        <f t="shared" si="45"/>
        <v/>
      </c>
      <c r="BO67" t="str">
        <f t="shared" si="45"/>
        <v/>
      </c>
      <c r="BP67" t="str">
        <f t="shared" si="42"/>
        <v/>
      </c>
      <c r="BQ67" t="str">
        <f t="shared" si="42"/>
        <v/>
      </c>
      <c r="BR67" t="str">
        <f t="shared" si="42"/>
        <v/>
      </c>
      <c r="BS67" t="str">
        <f t="shared" si="42"/>
        <v/>
      </c>
      <c r="BT67" t="str">
        <f t="shared" si="42"/>
        <v/>
      </c>
      <c r="BU67" t="str">
        <f t="shared" si="42"/>
        <v/>
      </c>
      <c r="BV67" s="30">
        <f t="shared" ca="1" si="22"/>
        <v>2.7596054251670991E-2</v>
      </c>
      <c r="BW67" t="str">
        <f t="shared" si="38"/>
        <v/>
      </c>
      <c r="BX67" t="str">
        <f t="shared" si="38"/>
        <v/>
      </c>
      <c r="BY67" t="str">
        <f t="shared" si="38"/>
        <v/>
      </c>
      <c r="BZ67" t="str">
        <f t="shared" si="38"/>
        <v/>
      </c>
      <c r="CA67" t="str">
        <f t="shared" si="38"/>
        <v/>
      </c>
      <c r="CB67" t="str">
        <f t="shared" si="38"/>
        <v/>
      </c>
      <c r="CC67" t="str">
        <f t="shared" si="38"/>
        <v/>
      </c>
      <c r="CD67" t="str">
        <f t="shared" si="38"/>
        <v/>
      </c>
      <c r="CE67" t="str">
        <f t="shared" si="38"/>
        <v/>
      </c>
      <c r="CF67" s="30">
        <f t="shared" ca="1" si="38"/>
        <v>0.16966187160572047</v>
      </c>
      <c r="CG67" t="str">
        <f t="shared" si="39"/>
        <v/>
      </c>
      <c r="CH67" t="str">
        <f t="shared" si="39"/>
        <v/>
      </c>
      <c r="CI67" t="str">
        <f t="shared" si="39"/>
        <v/>
      </c>
      <c r="CJ67" t="str">
        <f t="shared" si="39"/>
        <v/>
      </c>
      <c r="CK67" t="str">
        <f t="shared" si="39"/>
        <v/>
      </c>
      <c r="CL67" t="str">
        <f t="shared" si="39"/>
        <v/>
      </c>
      <c r="CM67" t="str">
        <f t="shared" si="39"/>
        <v/>
      </c>
      <c r="CN67" t="str">
        <f t="shared" si="39"/>
        <v/>
      </c>
      <c r="CO67" t="str">
        <f t="shared" si="39"/>
        <v/>
      </c>
      <c r="CP67" s="30">
        <f t="shared" ca="1" si="39"/>
        <v>1.183809143633056E-2</v>
      </c>
      <c r="CQ67"/>
      <c r="CR67"/>
      <c r="CS67"/>
      <c r="CT67"/>
      <c r="CU67"/>
      <c r="CV67" s="31" t="str">
        <f t="shared" si="29"/>
        <v/>
      </c>
      <c r="CW67" s="31"/>
      <c r="CX67" s="31"/>
      <c r="CY67"/>
      <c r="CZ67"/>
      <c r="DA67"/>
      <c r="DB67"/>
      <c r="DC67"/>
      <c r="DD67"/>
      <c r="DE67" t="str">
        <f t="shared" si="49"/>
        <v/>
      </c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 s="60" t="str">
        <f t="shared" si="50"/>
        <v/>
      </c>
      <c r="DV67" t="str">
        <f t="shared" si="55"/>
        <v/>
      </c>
      <c r="DW67" t="str">
        <f t="shared" si="55"/>
        <v/>
      </c>
      <c r="DX67" t="str">
        <f t="shared" si="55"/>
        <v/>
      </c>
      <c r="DY67" t="str">
        <f t="shared" si="55"/>
        <v/>
      </c>
      <c r="DZ67" t="str">
        <f t="shared" si="55"/>
        <v/>
      </c>
      <c r="EA67" t="str">
        <f t="shared" si="55"/>
        <v/>
      </c>
      <c r="EB67" t="str">
        <f t="shared" si="55"/>
        <v/>
      </c>
      <c r="EC67" t="str">
        <f t="shared" si="55"/>
        <v/>
      </c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</row>
    <row r="68" spans="1:185" s="32" customFormat="1">
      <c r="A68"/>
      <c r="B68">
        <v>54</v>
      </c>
      <c r="C68">
        <f t="shared" si="0"/>
        <v>30.078125</v>
      </c>
      <c r="D68" s="26">
        <v>1.8646400000000001</v>
      </c>
      <c r="E68" s="26"/>
      <c r="F68">
        <f t="shared" si="47"/>
        <v>1.863945387</v>
      </c>
      <c r="G68" t="str">
        <f t="shared" si="1"/>
        <v/>
      </c>
      <c r="H68" t="str">
        <f t="shared" si="56"/>
        <v/>
      </c>
      <c r="I68" t="str">
        <f t="shared" si="51"/>
        <v/>
      </c>
      <c r="J68" t="str">
        <f t="shared" si="57"/>
        <v/>
      </c>
      <c r="K68" t="str">
        <f t="shared" si="53"/>
        <v/>
      </c>
      <c r="L68">
        <f t="shared" si="6"/>
        <v>4.4999999999999998E-2</v>
      </c>
      <c r="M68">
        <f t="shared" si="7"/>
        <v>0.82824421915133595</v>
      </c>
      <c r="N68" s="12">
        <v>6.9461299999999996E-4</v>
      </c>
      <c r="O68"/>
      <c r="P68">
        <v>6.3724995160000004</v>
      </c>
      <c r="Q68"/>
      <c r="R68">
        <v>8.3272700000000004</v>
      </c>
      <c r="S68"/>
      <c r="T68">
        <v>3.6357599999999999</v>
      </c>
      <c r="U68"/>
      <c r="V68" s="26">
        <v>3.8645100000000001</v>
      </c>
      <c r="W68"/>
      <c r="X68"/>
      <c r="Y68"/>
      <c r="Z68"/>
      <c r="AA68"/>
      <c r="AB68"/>
      <c r="AC68"/>
      <c r="AD68"/>
      <c r="AE68"/>
      <c r="AF68"/>
      <c r="AG68"/>
      <c r="AH68" s="12">
        <f t="shared" si="8"/>
        <v>6.9461299999999996E-4</v>
      </c>
      <c r="AI68" s="12">
        <f t="shared" si="9"/>
        <v>0</v>
      </c>
      <c r="AJ68">
        <f t="shared" si="10"/>
        <v>6.3718049030000001</v>
      </c>
      <c r="AK68">
        <f t="shared" si="11"/>
        <v>8.3265753870000001</v>
      </c>
      <c r="AL68">
        <f t="shared" si="12"/>
        <v>3.635065387</v>
      </c>
      <c r="AM68">
        <f t="shared" si="13"/>
        <v>3.8638153870000003</v>
      </c>
      <c r="AN68">
        <f t="shared" si="14"/>
        <v>-6.9461299999999996E-4</v>
      </c>
      <c r="AO68">
        <f t="shared" si="15"/>
        <v>-6.9461299999999996E-4</v>
      </c>
      <c r="AP68">
        <f t="shared" si="16"/>
        <v>-6.9461299999999996E-4</v>
      </c>
      <c r="AQ68">
        <f t="shared" si="17"/>
        <v>-6.9461299999999996E-4</v>
      </c>
      <c r="AR68">
        <f t="shared" si="18"/>
        <v>-6.9461299999999996E-4</v>
      </c>
      <c r="AS68" t="str">
        <f t="shared" si="43"/>
        <v/>
      </c>
      <c r="AT68" t="str">
        <f t="shared" si="43"/>
        <v/>
      </c>
      <c r="AU68" t="str">
        <f t="shared" si="43"/>
        <v/>
      </c>
      <c r="AV68" t="str">
        <f t="shared" si="40"/>
        <v/>
      </c>
      <c r="AW68" t="str">
        <f t="shared" si="40"/>
        <v/>
      </c>
      <c r="AX68" t="str">
        <f t="shared" si="40"/>
        <v/>
      </c>
      <c r="AY68" t="str">
        <f t="shared" si="40"/>
        <v/>
      </c>
      <c r="AZ68" t="str">
        <f t="shared" si="40"/>
        <v/>
      </c>
      <c r="BA68" t="str">
        <f t="shared" si="40"/>
        <v/>
      </c>
      <c r="BB68" s="30">
        <f t="shared" si="48"/>
        <v>6.2201066836580914</v>
      </c>
      <c r="BC68" t="str">
        <f t="shared" si="44"/>
        <v/>
      </c>
      <c r="BD68" t="str">
        <f t="shared" si="44"/>
        <v/>
      </c>
      <c r="BE68" t="str">
        <f t="shared" si="44"/>
        <v/>
      </c>
      <c r="BF68" t="str">
        <f t="shared" si="41"/>
        <v/>
      </c>
      <c r="BG68" t="str">
        <f t="shared" si="41"/>
        <v/>
      </c>
      <c r="BH68" t="str">
        <f t="shared" si="41"/>
        <v/>
      </c>
      <c r="BI68" t="str">
        <f t="shared" si="41"/>
        <v/>
      </c>
      <c r="BJ68" t="str">
        <f t="shared" si="41"/>
        <v/>
      </c>
      <c r="BK68" t="str">
        <f t="shared" si="41"/>
        <v/>
      </c>
      <c r="BL68" s="30">
        <f t="shared" ca="1" si="28"/>
        <v>0.43079798813004044</v>
      </c>
      <c r="BM68" t="str">
        <f t="shared" si="45"/>
        <v/>
      </c>
      <c r="BN68" t="str">
        <f t="shared" si="45"/>
        <v/>
      </c>
      <c r="BO68" t="str">
        <f t="shared" si="45"/>
        <v/>
      </c>
      <c r="BP68" t="str">
        <f t="shared" si="42"/>
        <v/>
      </c>
      <c r="BQ68" t="str">
        <f t="shared" si="42"/>
        <v/>
      </c>
      <c r="BR68" t="str">
        <f t="shared" si="42"/>
        <v/>
      </c>
      <c r="BS68" t="str">
        <f t="shared" si="42"/>
        <v/>
      </c>
      <c r="BT68" t="str">
        <f t="shared" si="42"/>
        <v/>
      </c>
      <c r="BU68" t="str">
        <f t="shared" si="42"/>
        <v/>
      </c>
      <c r="BV68" s="30">
        <f t="shared" ca="1" si="22"/>
        <v>2.4450620677889567E-2</v>
      </c>
      <c r="BW68" t="str">
        <f t="shared" si="38"/>
        <v/>
      </c>
      <c r="BX68" t="str">
        <f t="shared" si="38"/>
        <v/>
      </c>
      <c r="BY68" t="str">
        <f t="shared" si="38"/>
        <v/>
      </c>
      <c r="BZ68" t="str">
        <f t="shared" si="38"/>
        <v/>
      </c>
      <c r="CA68" t="str">
        <f t="shared" si="38"/>
        <v/>
      </c>
      <c r="CB68" t="str">
        <f t="shared" si="38"/>
        <v/>
      </c>
      <c r="CC68" t="str">
        <f t="shared" si="38"/>
        <v/>
      </c>
      <c r="CD68" t="str">
        <f t="shared" si="38"/>
        <v/>
      </c>
      <c r="CE68" t="str">
        <f t="shared" si="38"/>
        <v/>
      </c>
      <c r="CF68" s="30">
        <f t="shared" ca="1" si="38"/>
        <v>0.15208546909812962</v>
      </c>
      <c r="CG68" t="str">
        <f t="shared" si="39"/>
        <v/>
      </c>
      <c r="CH68" t="str">
        <f t="shared" si="39"/>
        <v/>
      </c>
      <c r="CI68" t="str">
        <f t="shared" si="39"/>
        <v/>
      </c>
      <c r="CJ68" t="str">
        <f t="shared" si="39"/>
        <v/>
      </c>
      <c r="CK68" t="str">
        <f t="shared" si="39"/>
        <v/>
      </c>
      <c r="CL68" t="str">
        <f t="shared" si="39"/>
        <v/>
      </c>
      <c r="CM68" t="str">
        <f t="shared" si="39"/>
        <v/>
      </c>
      <c r="CN68" t="str">
        <f t="shared" si="39"/>
        <v/>
      </c>
      <c r="CO68" t="str">
        <f t="shared" si="39"/>
        <v/>
      </c>
      <c r="CP68" s="30">
        <f t="shared" ca="1" si="39"/>
        <v>1.053327819656559E-2</v>
      </c>
      <c r="CQ68"/>
      <c r="CR68"/>
      <c r="CS68"/>
      <c r="CT68"/>
      <c r="CU68"/>
      <c r="CV68" s="31" t="str">
        <f t="shared" si="29"/>
        <v/>
      </c>
      <c r="CW68" s="31"/>
      <c r="CX68" s="31"/>
      <c r="CY68"/>
      <c r="CZ68"/>
      <c r="DA68"/>
      <c r="DB68"/>
      <c r="DC68"/>
      <c r="DD68"/>
      <c r="DE68" t="str">
        <f t="shared" si="49"/>
        <v/>
      </c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 s="60" t="str">
        <f t="shared" si="50"/>
        <v/>
      </c>
      <c r="DV68" t="str">
        <f t="shared" si="55"/>
        <v/>
      </c>
      <c r="DW68" t="str">
        <f t="shared" si="55"/>
        <v/>
      </c>
      <c r="DX68" t="str">
        <f t="shared" si="55"/>
        <v/>
      </c>
      <c r="DY68" t="str">
        <f t="shared" si="55"/>
        <v/>
      </c>
      <c r="DZ68" t="str">
        <f t="shared" si="55"/>
        <v/>
      </c>
      <c r="EA68" t="str">
        <f t="shared" si="55"/>
        <v/>
      </c>
      <c r="EB68" t="str">
        <f t="shared" si="55"/>
        <v/>
      </c>
      <c r="EC68" t="str">
        <f t="shared" si="55"/>
        <v/>
      </c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</row>
    <row r="69" spans="1:185" s="32" customFormat="1">
      <c r="A69"/>
      <c r="B69">
        <v>55</v>
      </c>
      <c r="C69">
        <f t="shared" si="0"/>
        <v>30.546875</v>
      </c>
      <c r="D69" s="26">
        <v>1.86111</v>
      </c>
      <c r="E69" s="26"/>
      <c r="F69">
        <f t="shared" si="47"/>
        <v>1.86009164</v>
      </c>
      <c r="G69" t="str">
        <f t="shared" si="1"/>
        <v/>
      </c>
      <c r="H69" t="str">
        <f t="shared" si="56"/>
        <v/>
      </c>
      <c r="I69" t="str">
        <f t="shared" si="51"/>
        <v/>
      </c>
      <c r="J69" t="str">
        <f t="shared" si="57"/>
        <v/>
      </c>
      <c r="K69" t="str">
        <f t="shared" si="53"/>
        <v/>
      </c>
      <c r="L69">
        <f t="shared" si="6"/>
        <v>4.5841213124150036E-2</v>
      </c>
      <c r="M69">
        <f t="shared" si="7"/>
        <v>0.82750094318853018</v>
      </c>
      <c r="N69" s="12">
        <v>1.0183600000000001E-3</v>
      </c>
      <c r="O69"/>
      <c r="P69">
        <v>6.3614008039999996</v>
      </c>
      <c r="Q69"/>
      <c r="R69">
        <v>8.3262999999999998</v>
      </c>
      <c r="S69"/>
      <c r="T69">
        <v>3.6353800000000001</v>
      </c>
      <c r="U69"/>
      <c r="V69" s="26">
        <v>3.8639700000000001</v>
      </c>
      <c r="W69"/>
      <c r="X69"/>
      <c r="Y69"/>
      <c r="Z69"/>
      <c r="AA69"/>
      <c r="AB69"/>
      <c r="AC69"/>
      <c r="AD69"/>
      <c r="AE69"/>
      <c r="AF69"/>
      <c r="AG69"/>
      <c r="AH69" s="12">
        <f t="shared" si="8"/>
        <v>1.0183600000000001E-3</v>
      </c>
      <c r="AI69" s="12">
        <f t="shared" si="9"/>
        <v>0</v>
      </c>
      <c r="AJ69">
        <f t="shared" si="10"/>
        <v>6.3603824439999999</v>
      </c>
      <c r="AK69">
        <f t="shared" si="11"/>
        <v>8.32528164</v>
      </c>
      <c r="AL69">
        <f t="shared" si="12"/>
        <v>3.6343616399999998</v>
      </c>
      <c r="AM69">
        <f t="shared" si="13"/>
        <v>3.8629516399999999</v>
      </c>
      <c r="AN69">
        <f t="shared" si="14"/>
        <v>-1.0183600000000001E-3</v>
      </c>
      <c r="AO69">
        <f t="shared" si="15"/>
        <v>-1.0183600000000001E-3</v>
      </c>
      <c r="AP69">
        <f t="shared" si="16"/>
        <v>-1.0183600000000001E-3</v>
      </c>
      <c r="AQ69">
        <f t="shared" si="17"/>
        <v>-1.0183600000000001E-3</v>
      </c>
      <c r="AR69">
        <f t="shared" si="18"/>
        <v>-1.0183600000000001E-3</v>
      </c>
      <c r="AS69" t="str">
        <f t="shared" si="43"/>
        <v/>
      </c>
      <c r="AT69" t="str">
        <f t="shared" si="43"/>
        <v/>
      </c>
      <c r="AU69" t="str">
        <f t="shared" si="43"/>
        <v/>
      </c>
      <c r="AV69" t="str">
        <f t="shared" si="40"/>
        <v/>
      </c>
      <c r="AW69" t="str">
        <f t="shared" si="40"/>
        <v/>
      </c>
      <c r="AX69" t="str">
        <f t="shared" si="40"/>
        <v/>
      </c>
      <c r="AY69" t="str">
        <f t="shared" si="40"/>
        <v/>
      </c>
      <c r="AZ69" t="str">
        <f t="shared" si="40"/>
        <v/>
      </c>
      <c r="BA69" t="str">
        <f t="shared" si="40"/>
        <v/>
      </c>
      <c r="BB69" s="30">
        <f t="shared" si="48"/>
        <v>6.2926282808566087</v>
      </c>
      <c r="BC69" t="str">
        <f t="shared" si="44"/>
        <v/>
      </c>
      <c r="BD69" t="str">
        <f t="shared" si="44"/>
        <v/>
      </c>
      <c r="BE69" t="str">
        <f t="shared" si="44"/>
        <v/>
      </c>
      <c r="BF69" t="str">
        <f t="shared" si="41"/>
        <v/>
      </c>
      <c r="BG69" t="str">
        <f t="shared" si="41"/>
        <v/>
      </c>
      <c r="BH69" t="str">
        <f t="shared" si="41"/>
        <v/>
      </c>
      <c r="BI69" t="str">
        <f t="shared" si="41"/>
        <v/>
      </c>
      <c r="BJ69" t="str">
        <f t="shared" si="41"/>
        <v/>
      </c>
      <c r="BK69" t="str">
        <f t="shared" si="41"/>
        <v/>
      </c>
      <c r="BL69" s="30">
        <f t="shared" ca="1" si="28"/>
        <v>0.43330617193051174</v>
      </c>
      <c r="BM69" t="str">
        <f t="shared" si="45"/>
        <v/>
      </c>
      <c r="BN69" t="str">
        <f t="shared" si="45"/>
        <v/>
      </c>
      <c r="BO69" t="str">
        <f t="shared" si="45"/>
        <v/>
      </c>
      <c r="BP69" t="str">
        <f t="shared" si="42"/>
        <v/>
      </c>
      <c r="BQ69" t="str">
        <f t="shared" si="42"/>
        <v/>
      </c>
      <c r="BR69" t="str">
        <f t="shared" si="42"/>
        <v/>
      </c>
      <c r="BS69" t="str">
        <f t="shared" si="42"/>
        <v/>
      </c>
      <c r="BT69" t="str">
        <f t="shared" si="42"/>
        <v/>
      </c>
      <c r="BU69" t="str">
        <f t="shared" si="42"/>
        <v/>
      </c>
      <c r="BV69" s="30">
        <f t="shared" ca="1" si="22"/>
        <v>2.1499734116820192E-2</v>
      </c>
      <c r="BW69" t="str">
        <f t="shared" ref="BW69:CF78" si="58">IF(BM69="","",AS69*BM69)</f>
        <v/>
      </c>
      <c r="BX69" t="str">
        <f t="shared" si="58"/>
        <v/>
      </c>
      <c r="BY69" t="str">
        <f t="shared" si="58"/>
        <v/>
      </c>
      <c r="BZ69" t="str">
        <f t="shared" si="58"/>
        <v/>
      </c>
      <c r="CA69" t="str">
        <f t="shared" si="58"/>
        <v/>
      </c>
      <c r="CB69" t="str">
        <f t="shared" si="58"/>
        <v/>
      </c>
      <c r="CC69" t="str">
        <f t="shared" si="58"/>
        <v/>
      </c>
      <c r="CD69" t="str">
        <f t="shared" si="58"/>
        <v/>
      </c>
      <c r="CE69" t="str">
        <f t="shared" si="58"/>
        <v/>
      </c>
      <c r="CF69" s="30">
        <f t="shared" ca="1" si="58"/>
        <v>0.13528983493440042</v>
      </c>
      <c r="CG69" t="str">
        <f t="shared" si="39"/>
        <v/>
      </c>
      <c r="CH69" t="str">
        <f t="shared" si="39"/>
        <v/>
      </c>
      <c r="CI69" t="str">
        <f t="shared" si="39"/>
        <v/>
      </c>
      <c r="CJ69" t="str">
        <f t="shared" si="39"/>
        <v/>
      </c>
      <c r="CK69" t="str">
        <f t="shared" si="39"/>
        <v/>
      </c>
      <c r="CL69" t="str">
        <f t="shared" si="39"/>
        <v/>
      </c>
      <c r="CM69" t="str">
        <f t="shared" si="39"/>
        <v/>
      </c>
      <c r="CN69" t="str">
        <f t="shared" si="39"/>
        <v/>
      </c>
      <c r="CO69" t="str">
        <f t="shared" si="39"/>
        <v/>
      </c>
      <c r="CP69" s="30">
        <f t="shared" ca="1" si="39"/>
        <v>9.3159674876831782E-3</v>
      </c>
      <c r="CQ69"/>
      <c r="CR69"/>
      <c r="CS69"/>
      <c r="CT69"/>
      <c r="CU69"/>
      <c r="CV69" s="31" t="str">
        <f t="shared" si="29"/>
        <v/>
      </c>
      <c r="CW69" s="31"/>
      <c r="CX69" s="31"/>
      <c r="CY69"/>
      <c r="CZ69"/>
      <c r="DA69"/>
      <c r="DB69"/>
      <c r="DC69"/>
      <c r="DD69"/>
      <c r="DE69" t="str">
        <f t="shared" si="49"/>
        <v/>
      </c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 s="60">
        <f t="shared" si="50"/>
        <v>8.4121312415004056E-4</v>
      </c>
      <c r="DV69" t="str">
        <f t="shared" si="55"/>
        <v/>
      </c>
      <c r="DW69" t="str">
        <f t="shared" si="55"/>
        <v/>
      </c>
      <c r="DX69" t="str">
        <f t="shared" si="55"/>
        <v/>
      </c>
      <c r="DY69" t="str">
        <f t="shared" si="55"/>
        <v/>
      </c>
      <c r="DZ69" t="str">
        <f t="shared" si="55"/>
        <v/>
      </c>
      <c r="EA69" t="str">
        <f t="shared" si="55"/>
        <v/>
      </c>
      <c r="EB69" t="str">
        <f t="shared" si="55"/>
        <v/>
      </c>
      <c r="EC69" t="str">
        <f t="shared" si="55"/>
        <v/>
      </c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</row>
    <row r="70" spans="1:185" s="32" customFormat="1">
      <c r="A70"/>
      <c r="B70">
        <v>56</v>
      </c>
      <c r="C70">
        <f t="shared" si="0"/>
        <v>31.015625</v>
      </c>
      <c r="D70" s="26">
        <v>1.8600300000000001</v>
      </c>
      <c r="E70" s="26"/>
      <c r="F70">
        <f t="shared" si="47"/>
        <v>1.8588669900000001</v>
      </c>
      <c r="G70" t="str">
        <f t="shared" si="1"/>
        <v/>
      </c>
      <c r="H70" t="str">
        <f t="shared" si="56"/>
        <v/>
      </c>
      <c r="I70" t="str">
        <f t="shared" si="51"/>
        <v/>
      </c>
      <c r="J70" t="str">
        <f t="shared" si="57"/>
        <v/>
      </c>
      <c r="K70" t="str">
        <f t="shared" si="53"/>
        <v/>
      </c>
      <c r="L70">
        <f t="shared" si="6"/>
        <v>4.4999999999999998E-2</v>
      </c>
      <c r="M70">
        <f t="shared" si="7"/>
        <v>0.82824421915133595</v>
      </c>
      <c r="N70" s="12">
        <v>1.1630099999999999E-3</v>
      </c>
      <c r="O70"/>
      <c r="P70">
        <v>6.361189457</v>
      </c>
      <c r="Q70"/>
      <c r="R70">
        <v>8.3208900000000003</v>
      </c>
      <c r="S70"/>
      <c r="T70">
        <v>3.6366800000000001</v>
      </c>
      <c r="U70"/>
      <c r="V70" s="26">
        <v>3.8642300000000001</v>
      </c>
      <c r="W70"/>
      <c r="X70"/>
      <c r="Y70"/>
      <c r="Z70"/>
      <c r="AA70"/>
      <c r="AB70"/>
      <c r="AC70"/>
      <c r="AD70"/>
      <c r="AE70"/>
      <c r="AF70"/>
      <c r="AG70"/>
      <c r="AH70" s="12">
        <f t="shared" si="8"/>
        <v>1.1630099999999999E-3</v>
      </c>
      <c r="AI70" s="12">
        <f t="shared" si="9"/>
        <v>0</v>
      </c>
      <c r="AJ70">
        <f t="shared" si="10"/>
        <v>6.3600264470000001</v>
      </c>
      <c r="AK70">
        <f t="shared" si="11"/>
        <v>8.3197269899999995</v>
      </c>
      <c r="AL70">
        <f t="shared" si="12"/>
        <v>3.6355169900000002</v>
      </c>
      <c r="AM70">
        <f t="shared" si="13"/>
        <v>3.8630669900000001</v>
      </c>
      <c r="AN70">
        <f t="shared" si="14"/>
        <v>-1.1630099999999999E-3</v>
      </c>
      <c r="AO70">
        <f t="shared" si="15"/>
        <v>-1.1630099999999999E-3</v>
      </c>
      <c r="AP70">
        <f t="shared" si="16"/>
        <v>-1.1630099999999999E-3</v>
      </c>
      <c r="AQ70">
        <f t="shared" si="17"/>
        <v>-1.1630099999999999E-3</v>
      </c>
      <c r="AR70">
        <f t="shared" si="18"/>
        <v>-1.1630099999999999E-3</v>
      </c>
      <c r="AS70" t="str">
        <f t="shared" si="43"/>
        <v/>
      </c>
      <c r="AT70" t="str">
        <f t="shared" si="43"/>
        <v/>
      </c>
      <c r="AU70" t="str">
        <f t="shared" si="43"/>
        <v/>
      </c>
      <c r="AV70" t="str">
        <f t="shared" si="40"/>
        <v/>
      </c>
      <c r="AW70" t="str">
        <f t="shared" si="40"/>
        <v/>
      </c>
      <c r="AX70" t="str">
        <f t="shared" si="40"/>
        <v/>
      </c>
      <c r="AY70" t="str">
        <f t="shared" si="40"/>
        <v/>
      </c>
      <c r="AZ70" t="str">
        <f t="shared" si="40"/>
        <v/>
      </c>
      <c r="BA70" t="str">
        <f t="shared" si="40"/>
        <v/>
      </c>
      <c r="BB70" s="30">
        <f t="shared" si="48"/>
        <v>6.3183275639644947</v>
      </c>
      <c r="BC70" t="str">
        <f t="shared" si="44"/>
        <v/>
      </c>
      <c r="BD70" t="str">
        <f t="shared" si="44"/>
        <v/>
      </c>
      <c r="BE70" t="str">
        <f t="shared" si="44"/>
        <v/>
      </c>
      <c r="BF70" t="str">
        <f t="shared" si="41"/>
        <v/>
      </c>
      <c r="BG70" t="str">
        <f t="shared" si="41"/>
        <v/>
      </c>
      <c r="BH70" t="str">
        <f t="shared" si="41"/>
        <v/>
      </c>
      <c r="BI70" t="str">
        <f t="shared" si="41"/>
        <v/>
      </c>
      <c r="BJ70" t="str">
        <f t="shared" si="41"/>
        <v/>
      </c>
      <c r="BK70" t="str">
        <f t="shared" si="41"/>
        <v/>
      </c>
      <c r="BL70" s="30">
        <f t="shared" ca="1" si="28"/>
        <v>0.4343759445965979</v>
      </c>
      <c r="BM70" t="str">
        <f t="shared" si="45"/>
        <v/>
      </c>
      <c r="BN70" t="str">
        <f t="shared" si="45"/>
        <v/>
      </c>
      <c r="BO70" t="str">
        <f t="shared" si="45"/>
        <v/>
      </c>
      <c r="BP70" t="str">
        <f t="shared" si="42"/>
        <v/>
      </c>
      <c r="BQ70" t="str">
        <f t="shared" si="42"/>
        <v/>
      </c>
      <c r="BR70" t="str">
        <f t="shared" si="42"/>
        <v/>
      </c>
      <c r="BS70" t="str">
        <f t="shared" si="42"/>
        <v/>
      </c>
      <c r="BT70" t="str">
        <f t="shared" si="42"/>
        <v/>
      </c>
      <c r="BU70" t="str">
        <f t="shared" si="42"/>
        <v/>
      </c>
      <c r="BV70" s="30">
        <f t="shared" ca="1" si="22"/>
        <v>2.0534022024351586E-2</v>
      </c>
      <c r="BW70" t="str">
        <f t="shared" si="58"/>
        <v/>
      </c>
      <c r="BX70" t="str">
        <f t="shared" si="58"/>
        <v/>
      </c>
      <c r="BY70" t="str">
        <f t="shared" si="58"/>
        <v/>
      </c>
      <c r="BZ70" t="str">
        <f t="shared" si="58"/>
        <v/>
      </c>
      <c r="CA70" t="str">
        <f t="shared" si="58"/>
        <v/>
      </c>
      <c r="CB70" t="str">
        <f t="shared" si="58"/>
        <v/>
      </c>
      <c r="CC70" t="str">
        <f t="shared" si="58"/>
        <v/>
      </c>
      <c r="CD70" t="str">
        <f t="shared" si="58"/>
        <v/>
      </c>
      <c r="CE70" t="str">
        <f t="shared" si="58"/>
        <v/>
      </c>
      <c r="CF70" s="30">
        <f t="shared" ca="1" si="58"/>
        <v>0.12974067735551464</v>
      </c>
      <c r="CG70" t="str">
        <f t="shared" si="39"/>
        <v/>
      </c>
      <c r="CH70" t="str">
        <f t="shared" si="39"/>
        <v/>
      </c>
      <c r="CI70" t="str">
        <f t="shared" si="39"/>
        <v/>
      </c>
      <c r="CJ70" t="str">
        <f t="shared" si="39"/>
        <v/>
      </c>
      <c r="CK70" t="str">
        <f t="shared" si="39"/>
        <v/>
      </c>
      <c r="CL70" t="str">
        <f t="shared" si="39"/>
        <v/>
      </c>
      <c r="CM70" t="str">
        <f t="shared" si="39"/>
        <v/>
      </c>
      <c r="CN70" t="str">
        <f t="shared" ref="CG70:CP78" si="59">IF(BT70="","",BJ70*BT70)</f>
        <v/>
      </c>
      <c r="CO70" t="str">
        <f t="shared" si="59"/>
        <v/>
      </c>
      <c r="CP70" s="30">
        <f t="shared" ca="1" si="59"/>
        <v>8.9194852131950653E-3</v>
      </c>
      <c r="CQ70"/>
      <c r="CR70"/>
      <c r="CS70"/>
      <c r="CT70"/>
      <c r="CU70"/>
      <c r="CV70" s="31" t="str">
        <f t="shared" si="29"/>
        <v/>
      </c>
      <c r="CW70" s="31"/>
      <c r="CX70" s="31"/>
      <c r="CY70"/>
      <c r="CZ70"/>
      <c r="DA70"/>
      <c r="DB70"/>
      <c r="DC70"/>
      <c r="DD70"/>
      <c r="DE70" t="str">
        <f t="shared" si="49"/>
        <v/>
      </c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 s="60" t="str">
        <f t="shared" si="50"/>
        <v/>
      </c>
      <c r="DV70" t="str">
        <f t="shared" si="55"/>
        <v/>
      </c>
      <c r="DW70" t="str">
        <f t="shared" si="55"/>
        <v/>
      </c>
      <c r="DX70" t="str">
        <f t="shared" si="55"/>
        <v/>
      </c>
      <c r="DY70" t="str">
        <f t="shared" si="55"/>
        <v/>
      </c>
      <c r="DZ70" t="str">
        <f t="shared" si="55"/>
        <v/>
      </c>
      <c r="EA70" t="str">
        <f t="shared" si="55"/>
        <v/>
      </c>
      <c r="EB70" t="str">
        <f t="shared" si="55"/>
        <v/>
      </c>
      <c r="EC70" t="str">
        <f t="shared" si="55"/>
        <v/>
      </c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</row>
    <row r="71" spans="1:185" s="32" customFormat="1">
      <c r="A71"/>
      <c r="B71">
        <v>57</v>
      </c>
      <c r="C71">
        <f t="shared" si="0"/>
        <v>31.484375</v>
      </c>
      <c r="D71" s="26">
        <v>1.8574299999999999</v>
      </c>
      <c r="E71" s="26"/>
      <c r="F71">
        <f t="shared" si="47"/>
        <v>1.85528027</v>
      </c>
      <c r="G71" t="str">
        <f t="shared" si="1"/>
        <v/>
      </c>
      <c r="H71" t="str">
        <f t="shared" si="56"/>
        <v/>
      </c>
      <c r="I71" t="str">
        <f t="shared" si="51"/>
        <v/>
      </c>
      <c r="J71" t="str">
        <f t="shared" si="57"/>
        <v/>
      </c>
      <c r="K71" t="str">
        <f t="shared" si="53"/>
        <v/>
      </c>
      <c r="L71">
        <f t="shared" si="6"/>
        <v>4.4999999999999998E-2</v>
      </c>
      <c r="M71">
        <f t="shared" si="7"/>
        <v>0.82824421915133595</v>
      </c>
      <c r="N71" s="12">
        <v>2.1497299999999999E-3</v>
      </c>
      <c r="O71"/>
      <c r="P71">
        <v>6.3700803539999997</v>
      </c>
      <c r="Q71"/>
      <c r="R71">
        <v>8.3178099999999997</v>
      </c>
      <c r="S71"/>
      <c r="T71">
        <v>3.6353399999999998</v>
      </c>
      <c r="U71"/>
      <c r="V71" s="26">
        <v>3.8626900000000002</v>
      </c>
      <c r="W71"/>
      <c r="X71"/>
      <c r="Y71"/>
      <c r="Z71"/>
      <c r="AA71"/>
      <c r="AB71"/>
      <c r="AC71"/>
      <c r="AD71"/>
      <c r="AE71"/>
      <c r="AF71"/>
      <c r="AG71"/>
      <c r="AH71" s="12">
        <f t="shared" si="8"/>
        <v>2.1497299999999999E-3</v>
      </c>
      <c r="AI71" s="12">
        <f t="shared" si="9"/>
        <v>0</v>
      </c>
      <c r="AJ71">
        <f t="shared" si="10"/>
        <v>6.3679306239999995</v>
      </c>
      <c r="AK71">
        <f t="shared" si="11"/>
        <v>8.3156602700000004</v>
      </c>
      <c r="AL71">
        <f t="shared" si="12"/>
        <v>3.6331902699999996</v>
      </c>
      <c r="AM71">
        <f t="shared" si="13"/>
        <v>3.86054027</v>
      </c>
      <c r="AN71">
        <f t="shared" si="14"/>
        <v>-2.1497299999999999E-3</v>
      </c>
      <c r="AO71">
        <f t="shared" si="15"/>
        <v>-2.1497299999999999E-3</v>
      </c>
      <c r="AP71">
        <f t="shared" si="16"/>
        <v>-2.1497299999999999E-3</v>
      </c>
      <c r="AQ71">
        <f t="shared" si="17"/>
        <v>-2.1497299999999999E-3</v>
      </c>
      <c r="AR71">
        <f t="shared" si="18"/>
        <v>-2.1497299999999999E-3</v>
      </c>
      <c r="AS71" t="str">
        <f t="shared" si="43"/>
        <v/>
      </c>
      <c r="AT71" t="str">
        <f t="shared" si="43"/>
        <v/>
      </c>
      <c r="AU71" t="str">
        <f t="shared" si="43"/>
        <v/>
      </c>
      <c r="AV71" t="str">
        <f t="shared" si="40"/>
        <v/>
      </c>
      <c r="AW71" t="str">
        <f t="shared" si="40"/>
        <v/>
      </c>
      <c r="AX71" t="str">
        <f t="shared" si="40"/>
        <v/>
      </c>
      <c r="AY71" t="str">
        <f t="shared" si="40"/>
        <v/>
      </c>
      <c r="AZ71" t="str">
        <f t="shared" si="40"/>
        <v/>
      </c>
      <c r="BA71" t="str">
        <f t="shared" si="40"/>
        <v/>
      </c>
      <c r="BB71" s="30">
        <f t="shared" si="48"/>
        <v>6.4000801724775869</v>
      </c>
      <c r="BC71" t="str">
        <f t="shared" si="44"/>
        <v/>
      </c>
      <c r="BD71" t="str">
        <f t="shared" si="44"/>
        <v/>
      </c>
      <c r="BE71" t="str">
        <f t="shared" si="44"/>
        <v/>
      </c>
      <c r="BF71" t="str">
        <f t="shared" si="41"/>
        <v/>
      </c>
      <c r="BG71" t="str">
        <f t="shared" si="41"/>
        <v/>
      </c>
      <c r="BH71" t="str">
        <f t="shared" si="41"/>
        <v/>
      </c>
      <c r="BI71" t="str">
        <f t="shared" si="41"/>
        <v/>
      </c>
      <c r="BJ71" t="str">
        <f t="shared" si="41"/>
        <v/>
      </c>
      <c r="BK71" t="str">
        <f t="shared" si="41"/>
        <v/>
      </c>
      <c r="BL71" s="30">
        <f t="shared" ca="1" si="28"/>
        <v>0.4387381036231931</v>
      </c>
      <c r="BM71" t="str">
        <f t="shared" si="45"/>
        <v/>
      </c>
      <c r="BN71" t="str">
        <f t="shared" si="45"/>
        <v/>
      </c>
      <c r="BO71" t="str">
        <f t="shared" si="45"/>
        <v/>
      </c>
      <c r="BP71" t="str">
        <f t="shared" si="42"/>
        <v/>
      </c>
      <c r="BQ71" t="str">
        <f t="shared" si="42"/>
        <v/>
      </c>
      <c r="BR71" t="str">
        <f t="shared" si="42"/>
        <v/>
      </c>
      <c r="BS71" t="str">
        <f t="shared" si="42"/>
        <v/>
      </c>
      <c r="BT71" t="str">
        <f t="shared" si="42"/>
        <v/>
      </c>
      <c r="BU71" t="str">
        <f t="shared" si="42"/>
        <v/>
      </c>
      <c r="BV71" s="30">
        <f t="shared" ca="1" si="22"/>
        <v>1.7628048924199991E-2</v>
      </c>
      <c r="BW71" t="str">
        <f t="shared" si="58"/>
        <v/>
      </c>
      <c r="BX71" t="str">
        <f t="shared" si="58"/>
        <v/>
      </c>
      <c r="BY71" t="str">
        <f t="shared" si="58"/>
        <v/>
      </c>
      <c r="BZ71" t="str">
        <f t="shared" si="58"/>
        <v/>
      </c>
      <c r="CA71" t="str">
        <f t="shared" si="58"/>
        <v/>
      </c>
      <c r="CB71" t="str">
        <f t="shared" si="58"/>
        <v/>
      </c>
      <c r="CC71" t="str">
        <f t="shared" si="58"/>
        <v/>
      </c>
      <c r="CD71" t="str">
        <f t="shared" si="58"/>
        <v/>
      </c>
      <c r="CE71" t="str">
        <f t="shared" si="58"/>
        <v/>
      </c>
      <c r="CF71" s="30">
        <f t="shared" ca="1" si="58"/>
        <v>0.11282092639923721</v>
      </c>
      <c r="CG71" t="str">
        <f t="shared" si="59"/>
        <v/>
      </c>
      <c r="CH71" t="str">
        <f t="shared" si="59"/>
        <v/>
      </c>
      <c r="CI71" t="str">
        <f t="shared" si="59"/>
        <v/>
      </c>
      <c r="CJ71" t="str">
        <f t="shared" si="59"/>
        <v/>
      </c>
      <c r="CK71" t="str">
        <f t="shared" si="59"/>
        <v/>
      </c>
      <c r="CL71" t="str">
        <f t="shared" si="59"/>
        <v/>
      </c>
      <c r="CM71" t="str">
        <f t="shared" si="59"/>
        <v/>
      </c>
      <c r="CN71" t="str">
        <f t="shared" si="59"/>
        <v/>
      </c>
      <c r="CO71" t="str">
        <f t="shared" si="59"/>
        <v/>
      </c>
      <c r="CP71" s="30">
        <f t="shared" ca="1" si="59"/>
        <v>7.7340967555803736E-3</v>
      </c>
      <c r="CQ71"/>
      <c r="CR71"/>
      <c r="CS71"/>
      <c r="CT71"/>
      <c r="CU71"/>
      <c r="CV71" s="31" t="str">
        <f t="shared" si="29"/>
        <v/>
      </c>
      <c r="CW71" s="31"/>
      <c r="CX71" s="31"/>
      <c r="CY71"/>
      <c r="CZ71"/>
      <c r="DA71"/>
      <c r="DB71"/>
      <c r="DC71"/>
      <c r="DD71"/>
      <c r="DE71" t="str">
        <f t="shared" si="49"/>
        <v/>
      </c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 s="60" t="str">
        <f t="shared" si="50"/>
        <v/>
      </c>
      <c r="DV71" t="str">
        <f t="shared" si="55"/>
        <v/>
      </c>
      <c r="DW71" t="str">
        <f t="shared" si="55"/>
        <v/>
      </c>
      <c r="DX71" t="str">
        <f t="shared" si="55"/>
        <v/>
      </c>
      <c r="DY71" t="str">
        <f t="shared" si="55"/>
        <v/>
      </c>
      <c r="DZ71" t="str">
        <f t="shared" si="55"/>
        <v/>
      </c>
      <c r="EA71" t="str">
        <f t="shared" si="55"/>
        <v/>
      </c>
      <c r="EB71" t="str">
        <f t="shared" si="55"/>
        <v/>
      </c>
      <c r="EC71" t="str">
        <f t="shared" si="55"/>
        <v/>
      </c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</row>
    <row r="72" spans="1:185" s="7" customFormat="1">
      <c r="B72" s="7">
        <v>58</v>
      </c>
      <c r="C72" s="7">
        <f t="shared" si="0"/>
        <v>31.953125</v>
      </c>
      <c r="D72" s="8">
        <v>1.8590800000000001</v>
      </c>
      <c r="E72" s="63"/>
      <c r="F72" s="7">
        <f t="shared" si="47"/>
        <v>1.858642042</v>
      </c>
      <c r="G72" s="7" t="str">
        <f t="shared" si="1"/>
        <v/>
      </c>
      <c r="H72" s="7" t="str">
        <f t="shared" si="56"/>
        <v/>
      </c>
      <c r="I72" s="7" t="str">
        <f t="shared" si="51"/>
        <v/>
      </c>
      <c r="J72" s="7" t="str">
        <f t="shared" si="57"/>
        <v/>
      </c>
      <c r="K72" s="7" t="str">
        <f t="shared" si="53"/>
        <v/>
      </c>
      <c r="L72" s="7">
        <f t="shared" si="6"/>
        <v>4.4999999999999998E-2</v>
      </c>
      <c r="M72" s="7">
        <f t="shared" si="7"/>
        <v>0.82824421915133595</v>
      </c>
      <c r="N72" s="7">
        <v>4.3795800000000001E-4</v>
      </c>
      <c r="P72" s="7">
        <v>6.3750977720000002</v>
      </c>
      <c r="R72" s="7">
        <v>8.3153799999999993</v>
      </c>
      <c r="T72" s="7">
        <v>3.63517</v>
      </c>
      <c r="V72" s="8">
        <v>3.8631799999999998</v>
      </c>
      <c r="AH72" s="14">
        <f t="shared" si="8"/>
        <v>4.3795800000000001E-4</v>
      </c>
      <c r="AI72" s="14">
        <f t="shared" si="9"/>
        <v>0</v>
      </c>
      <c r="AJ72" s="7">
        <f t="shared" si="10"/>
        <v>6.3746598140000001</v>
      </c>
      <c r="AK72" s="7">
        <f t="shared" si="11"/>
        <v>8.3149420420000002</v>
      </c>
      <c r="AL72" s="7">
        <f t="shared" si="12"/>
        <v>3.634732042</v>
      </c>
      <c r="AM72" s="7">
        <f t="shared" si="13"/>
        <v>3.8627420419999998</v>
      </c>
      <c r="AN72" s="7">
        <f t="shared" si="14"/>
        <v>-4.3795800000000001E-4</v>
      </c>
      <c r="AO72" s="7">
        <f t="shared" si="15"/>
        <v>-4.3795800000000001E-4</v>
      </c>
      <c r="AP72" s="7">
        <f t="shared" si="16"/>
        <v>-4.3795800000000001E-4</v>
      </c>
      <c r="AQ72" s="7">
        <f t="shared" si="17"/>
        <v>-4.3795800000000001E-4</v>
      </c>
      <c r="AR72" s="7">
        <f t="shared" si="18"/>
        <v>-4.3795800000000001E-4</v>
      </c>
      <c r="AS72" s="7">
        <f t="shared" si="43"/>
        <v>2.7387097288900542</v>
      </c>
      <c r="AT72" s="7" t="str">
        <f t="shared" si="43"/>
        <v/>
      </c>
      <c r="AU72" s="7" t="str">
        <f t="shared" si="43"/>
        <v/>
      </c>
      <c r="AV72" s="7" t="str">
        <f t="shared" si="40"/>
        <v/>
      </c>
      <c r="AW72" s="7" t="str">
        <f t="shared" si="40"/>
        <v/>
      </c>
      <c r="AX72" s="7" t="str">
        <f t="shared" si="40"/>
        <v/>
      </c>
      <c r="AY72" s="7" t="str">
        <f t="shared" si="40"/>
        <v/>
      </c>
      <c r="AZ72" s="7" t="str">
        <f t="shared" si="40"/>
        <v/>
      </c>
      <c r="BA72" s="7" t="str">
        <f t="shared" si="40"/>
        <v/>
      </c>
      <c r="BB72" s="30">
        <f t="shared" si="48"/>
        <v>6.3231060451370826</v>
      </c>
      <c r="BC72" s="7">
        <f t="shared" si="44"/>
        <v>0.51984349651945438</v>
      </c>
      <c r="BD72" s="7" t="str">
        <f t="shared" si="44"/>
        <v/>
      </c>
      <c r="BE72" s="7" t="str">
        <f t="shared" si="44"/>
        <v/>
      </c>
      <c r="BF72" s="7" t="str">
        <f t="shared" si="41"/>
        <v/>
      </c>
      <c r="BG72" s="7" t="str">
        <f t="shared" si="41"/>
        <v/>
      </c>
      <c r="BH72" s="7" t="str">
        <f t="shared" si="41"/>
        <v/>
      </c>
      <c r="BI72" s="7" t="str">
        <f t="shared" si="41"/>
        <v/>
      </c>
      <c r="BJ72" s="7" t="str">
        <f t="shared" si="41"/>
        <v/>
      </c>
      <c r="BK72" s="7" t="str">
        <f t="shared" si="41"/>
        <v/>
      </c>
      <c r="BL72" s="30">
        <f t="shared" ca="1" si="28"/>
        <v>0.43459121332975287</v>
      </c>
      <c r="BM72" s="7" t="str">
        <f t="shared" si="45"/>
        <v/>
      </c>
      <c r="BN72" s="7" t="str">
        <f t="shared" si="45"/>
        <v/>
      </c>
      <c r="BO72" s="7" t="str">
        <f t="shared" si="45"/>
        <v/>
      </c>
      <c r="BP72" s="7" t="str">
        <f t="shared" si="42"/>
        <v/>
      </c>
      <c r="BQ72" s="7" t="str">
        <f t="shared" si="42"/>
        <v/>
      </c>
      <c r="BR72" s="7" t="str">
        <f t="shared" si="42"/>
        <v/>
      </c>
      <c r="BS72" s="7" t="str">
        <f t="shared" si="42"/>
        <v/>
      </c>
      <c r="BT72" s="7" t="str">
        <f t="shared" si="42"/>
        <v/>
      </c>
      <c r="BU72" s="7" t="str">
        <f t="shared" si="42"/>
        <v/>
      </c>
      <c r="BV72" s="30">
        <f t="shared" ca="1" si="22"/>
        <v>2.0355169902099114E-2</v>
      </c>
      <c r="BW72" s="7" t="str">
        <f t="shared" si="58"/>
        <v/>
      </c>
      <c r="BX72" s="7" t="str">
        <f t="shared" si="58"/>
        <v/>
      </c>
      <c r="BY72" s="7" t="str">
        <f t="shared" si="58"/>
        <v/>
      </c>
      <c r="BZ72" s="7" t="str">
        <f t="shared" si="58"/>
        <v/>
      </c>
      <c r="CA72" s="7" t="str">
        <f t="shared" si="58"/>
        <v/>
      </c>
      <c r="CB72" s="7" t="str">
        <f t="shared" si="58"/>
        <v/>
      </c>
      <c r="CC72" s="7" t="str">
        <f t="shared" si="58"/>
        <v/>
      </c>
      <c r="CD72" s="7" t="str">
        <f t="shared" si="58"/>
        <v/>
      </c>
      <c r="CE72" s="7" t="str">
        <f t="shared" si="58"/>
        <v/>
      </c>
      <c r="CF72" s="30">
        <f t="shared" ca="1" si="58"/>
        <v>0.1287078978577553</v>
      </c>
      <c r="CG72" s="7" t="str">
        <f t="shared" si="59"/>
        <v/>
      </c>
      <c r="CH72" s="7" t="str">
        <f t="shared" si="59"/>
        <v/>
      </c>
      <c r="CI72" s="7" t="str">
        <f t="shared" si="59"/>
        <v/>
      </c>
      <c r="CJ72" s="7" t="str">
        <f t="shared" si="59"/>
        <v/>
      </c>
      <c r="CK72" s="7" t="str">
        <f t="shared" si="59"/>
        <v/>
      </c>
      <c r="CL72" s="7" t="str">
        <f t="shared" si="59"/>
        <v/>
      </c>
      <c r="CM72" s="7" t="str">
        <f t="shared" si="59"/>
        <v/>
      </c>
      <c r="CN72" s="7" t="str">
        <f t="shared" si="59"/>
        <v/>
      </c>
      <c r="CO72" s="7" t="str">
        <f t="shared" si="59"/>
        <v/>
      </c>
      <c r="CP72" s="30">
        <f t="shared" ca="1" si="59"/>
        <v>8.846177985286521E-3</v>
      </c>
      <c r="CV72" s="31" t="str">
        <f t="shared" si="29"/>
        <v/>
      </c>
      <c r="CW72" s="31"/>
      <c r="CX72" s="31"/>
      <c r="CY72"/>
      <c r="CZ72"/>
      <c r="DA72"/>
      <c r="DB72"/>
      <c r="DC72"/>
      <c r="DD72"/>
      <c r="DE72" t="str">
        <f t="shared" si="49"/>
        <v/>
      </c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 s="60" t="str">
        <f t="shared" si="50"/>
        <v/>
      </c>
      <c r="DV72" t="str">
        <f t="shared" si="55"/>
        <v/>
      </c>
      <c r="DW72" t="str">
        <f t="shared" si="55"/>
        <v/>
      </c>
      <c r="DX72" t="str">
        <f t="shared" si="55"/>
        <v/>
      </c>
      <c r="DY72" t="str">
        <f t="shared" si="55"/>
        <v/>
      </c>
      <c r="DZ72" t="str">
        <f t="shared" si="55"/>
        <v/>
      </c>
      <c r="EA72" t="str">
        <f t="shared" si="55"/>
        <v/>
      </c>
      <c r="EB72" t="str">
        <f t="shared" si="55"/>
        <v/>
      </c>
      <c r="EC72" t="str">
        <f t="shared" si="55"/>
        <v/>
      </c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 s="32"/>
      <c r="FJ72" s="32"/>
      <c r="FK72" s="32"/>
      <c r="FL72" s="32"/>
      <c r="FM72" s="32"/>
      <c r="FN72" s="32"/>
      <c r="FO72" s="32"/>
      <c r="FP72" s="32"/>
      <c r="FQ72" s="32"/>
      <c r="FR72" s="32"/>
      <c r="FS72" s="32"/>
      <c r="FT72" s="32"/>
      <c r="FU72" s="32"/>
      <c r="FV72" s="32"/>
      <c r="FW72" s="32"/>
      <c r="FX72" s="32"/>
      <c r="FY72" s="32"/>
      <c r="FZ72" s="32"/>
      <c r="GA72" s="32"/>
      <c r="GB72" s="32"/>
      <c r="GC72" s="32"/>
    </row>
    <row r="73" spans="1:185" s="7" customFormat="1">
      <c r="B73" s="7">
        <v>59</v>
      </c>
      <c r="C73" s="7">
        <f t="shared" si="0"/>
        <v>32.421875</v>
      </c>
      <c r="D73" s="8">
        <v>1.8586400000000001</v>
      </c>
      <c r="E73" s="63"/>
      <c r="F73" s="7">
        <f t="shared" si="47"/>
        <v>1.858321229</v>
      </c>
      <c r="G73" s="7" t="str">
        <f t="shared" si="1"/>
        <v/>
      </c>
      <c r="H73" s="7" t="str">
        <f t="shared" si="56"/>
        <v/>
      </c>
      <c r="I73" s="7" t="str">
        <f t="shared" si="51"/>
        <v/>
      </c>
      <c r="J73" s="7" t="str">
        <f t="shared" si="57"/>
        <v/>
      </c>
      <c r="K73" s="7" t="str">
        <f t="shared" si="53"/>
        <v/>
      </c>
      <c r="L73" s="7">
        <f t="shared" si="6"/>
        <v>4.6511641075701014E-2</v>
      </c>
      <c r="M73" s="7">
        <f t="shared" si="7"/>
        <v>0.82691861996568417</v>
      </c>
      <c r="N73" s="7">
        <v>3.1877099999999997E-4</v>
      </c>
      <c r="P73" s="7">
        <v>-100</v>
      </c>
      <c r="R73" s="7">
        <v>8.3171499999999998</v>
      </c>
      <c r="T73" s="7">
        <v>3.6197699999999999</v>
      </c>
      <c r="V73" s="8">
        <v>3.8650099999999998</v>
      </c>
      <c r="AH73" s="14">
        <f t="shared" si="8"/>
        <v>3.1877099999999997E-4</v>
      </c>
      <c r="AI73" s="14">
        <f t="shared" si="9"/>
        <v>0</v>
      </c>
      <c r="AJ73" s="7">
        <f t="shared" si="10"/>
        <v>-100.000318771</v>
      </c>
      <c r="AK73" s="7">
        <f t="shared" si="11"/>
        <v>8.3168312289999999</v>
      </c>
      <c r="AL73" s="7">
        <f t="shared" si="12"/>
        <v>3.619451229</v>
      </c>
      <c r="AM73" s="7">
        <f t="shared" si="13"/>
        <v>3.864691229</v>
      </c>
      <c r="AN73" s="7">
        <f t="shared" si="14"/>
        <v>-3.1877099999999997E-4</v>
      </c>
      <c r="AO73" s="7">
        <f t="shared" si="15"/>
        <v>-3.1877099999999997E-4</v>
      </c>
      <c r="AP73" s="7">
        <f t="shared" si="16"/>
        <v>-3.1877099999999997E-4</v>
      </c>
      <c r="AQ73" s="7">
        <f t="shared" si="17"/>
        <v>-3.1877099999999997E-4</v>
      </c>
      <c r="AR73" s="7">
        <f t="shared" si="18"/>
        <v>-3.1877099999999997E-4</v>
      </c>
      <c r="AS73" s="7" t="str">
        <f t="shared" si="43"/>
        <v/>
      </c>
      <c r="AT73" s="7" t="str">
        <f t="shared" si="43"/>
        <v/>
      </c>
      <c r="AU73" s="7" t="str">
        <f t="shared" si="43"/>
        <v/>
      </c>
      <c r="AV73" s="7" t="str">
        <f t="shared" si="40"/>
        <v/>
      </c>
      <c r="AW73" s="7" t="str">
        <f t="shared" si="40"/>
        <v/>
      </c>
      <c r="AX73" s="7" t="str">
        <f t="shared" si="40"/>
        <v/>
      </c>
      <c r="AY73" s="7" t="str">
        <f t="shared" si="40"/>
        <v/>
      </c>
      <c r="AZ73" s="7" t="str">
        <f t="shared" si="40"/>
        <v/>
      </c>
      <c r="BA73" s="7" t="str">
        <f t="shared" si="40"/>
        <v/>
      </c>
      <c r="BB73" s="30">
        <f t="shared" si="48"/>
        <v>6.3292985717611741</v>
      </c>
      <c r="BC73" s="7" t="str">
        <f t="shared" si="44"/>
        <v/>
      </c>
      <c r="BD73" s="7" t="str">
        <f t="shared" si="44"/>
        <v/>
      </c>
      <c r="BE73" s="7" t="str">
        <f t="shared" si="44"/>
        <v/>
      </c>
      <c r="BF73" s="7" t="str">
        <f t="shared" si="41"/>
        <v/>
      </c>
      <c r="BG73" s="7" t="str">
        <f t="shared" si="41"/>
        <v/>
      </c>
      <c r="BH73" s="7" t="str">
        <f t="shared" si="41"/>
        <v/>
      </c>
      <c r="BI73" s="7" t="str">
        <f t="shared" si="41"/>
        <v/>
      </c>
      <c r="BJ73" s="7" t="str">
        <f t="shared" si="41"/>
        <v/>
      </c>
      <c r="BK73" s="7" t="str">
        <f t="shared" si="41"/>
        <v/>
      </c>
      <c r="BL73" s="30">
        <f t="shared" ca="1" si="28"/>
        <v>0.43490935127436403</v>
      </c>
      <c r="BM73" s="7" t="str">
        <f t="shared" si="45"/>
        <v/>
      </c>
      <c r="BN73" s="7" t="str">
        <f t="shared" si="45"/>
        <v/>
      </c>
      <c r="BO73" s="7" t="str">
        <f t="shared" si="45"/>
        <v/>
      </c>
      <c r="BP73" s="7" t="str">
        <f t="shared" si="42"/>
        <v/>
      </c>
      <c r="BQ73" s="7" t="str">
        <f t="shared" si="42"/>
        <v/>
      </c>
      <c r="BR73" s="7" t="str">
        <f t="shared" si="42"/>
        <v/>
      </c>
      <c r="BS73" s="7" t="str">
        <f t="shared" si="42"/>
        <v/>
      </c>
      <c r="BT73" s="7" t="str">
        <f t="shared" si="42"/>
        <v/>
      </c>
      <c r="BU73" s="7" t="str">
        <f t="shared" si="42"/>
        <v/>
      </c>
      <c r="BV73" s="30">
        <f t="shared" ca="1" si="22"/>
        <v>2.0099309685334823E-2</v>
      </c>
      <c r="BW73" s="7" t="str">
        <f t="shared" si="58"/>
        <v/>
      </c>
      <c r="BX73" s="7" t="str">
        <f t="shared" si="58"/>
        <v/>
      </c>
      <c r="BY73" s="7" t="str">
        <f t="shared" si="58"/>
        <v/>
      </c>
      <c r="BZ73" s="7" t="str">
        <f t="shared" si="58"/>
        <v/>
      </c>
      <c r="CA73" s="7" t="str">
        <f t="shared" si="58"/>
        <v/>
      </c>
      <c r="CB73" s="7" t="str">
        <f t="shared" si="58"/>
        <v/>
      </c>
      <c r="CC73" s="7" t="str">
        <f t="shared" si="58"/>
        <v/>
      </c>
      <c r="CD73" s="7" t="str">
        <f t="shared" si="58"/>
        <v/>
      </c>
      <c r="CE73" s="7" t="str">
        <f t="shared" si="58"/>
        <v/>
      </c>
      <c r="CF73" s="30">
        <f t="shared" ca="1" si="58"/>
        <v>0.12721453208477523</v>
      </c>
      <c r="CG73" s="7" t="str">
        <f t="shared" si="59"/>
        <v/>
      </c>
      <c r="CH73" s="7" t="str">
        <f t="shared" si="59"/>
        <v/>
      </c>
      <c r="CI73" s="7" t="str">
        <f t="shared" si="59"/>
        <v/>
      </c>
      <c r="CJ73" s="7" t="str">
        <f t="shared" si="59"/>
        <v/>
      </c>
      <c r="CK73" s="7" t="str">
        <f t="shared" si="59"/>
        <v/>
      </c>
      <c r="CL73" s="7" t="str">
        <f t="shared" si="59"/>
        <v/>
      </c>
      <c r="CM73" s="7" t="str">
        <f t="shared" si="59"/>
        <v/>
      </c>
      <c r="CN73" s="7" t="str">
        <f t="shared" si="59"/>
        <v/>
      </c>
      <c r="CO73" s="7" t="str">
        <f t="shared" si="59"/>
        <v/>
      </c>
      <c r="CP73" s="30">
        <f t="shared" ca="1" si="59"/>
        <v>8.7413777363115099E-3</v>
      </c>
      <c r="CV73" s="31" t="str">
        <f t="shared" si="29"/>
        <v/>
      </c>
      <c r="CW73" s="31"/>
      <c r="CX73" s="31"/>
      <c r="DE73" s="7" t="str">
        <f t="shared" si="49"/>
        <v/>
      </c>
      <c r="DU73" s="60">
        <f t="shared" si="50"/>
        <v>1.5116410757010173E-3</v>
      </c>
      <c r="DV73" s="7" t="str">
        <f t="shared" si="55"/>
        <v/>
      </c>
      <c r="DW73" s="7" t="str">
        <f t="shared" si="55"/>
        <v/>
      </c>
      <c r="DX73" s="7" t="str">
        <f t="shared" si="55"/>
        <v/>
      </c>
      <c r="DY73" s="7" t="str">
        <f t="shared" si="55"/>
        <v/>
      </c>
      <c r="DZ73" s="7" t="str">
        <f t="shared" si="55"/>
        <v/>
      </c>
      <c r="EA73" s="7" t="str">
        <f t="shared" si="55"/>
        <v/>
      </c>
      <c r="EB73" s="7" t="str">
        <f t="shared" si="55"/>
        <v/>
      </c>
      <c r="EC73" s="7" t="str">
        <f t="shared" si="55"/>
        <v/>
      </c>
    </row>
    <row r="74" spans="1:185" s="7" customFormat="1">
      <c r="A74" s="62"/>
      <c r="B74" s="7">
        <v>60</v>
      </c>
      <c r="C74" s="7">
        <f t="shared" si="0"/>
        <v>32.890625</v>
      </c>
      <c r="D74" s="8">
        <v>1.8546100000000001</v>
      </c>
      <c r="E74" s="8"/>
      <c r="F74" s="7">
        <f t="shared" si="47"/>
        <v>1.8546100000000001</v>
      </c>
      <c r="G74" s="7" t="str">
        <f t="shared" si="1"/>
        <v/>
      </c>
      <c r="H74" s="7" t="str">
        <f t="shared" si="56"/>
        <v/>
      </c>
      <c r="I74" s="7" t="str">
        <f t="shared" si="51"/>
        <v/>
      </c>
      <c r="J74" s="7" t="str">
        <f t="shared" si="57"/>
        <v/>
      </c>
      <c r="K74" s="7" t="str">
        <f t="shared" si="53"/>
        <v/>
      </c>
      <c r="L74" s="7">
        <f t="shared" si="6"/>
        <v>4.4999999999999998E-2</v>
      </c>
      <c r="M74" s="7">
        <f t="shared" si="7"/>
        <v>0.82824421915133595</v>
      </c>
      <c r="N74" s="14">
        <v>0</v>
      </c>
      <c r="P74" s="7">
        <v>-100</v>
      </c>
      <c r="R74" s="7">
        <v>8.3186699999999991</v>
      </c>
      <c r="T74" s="7">
        <v>3.6197699999999999</v>
      </c>
      <c r="V74" s="8">
        <v>3.8578600000000001</v>
      </c>
      <c r="AH74" s="7">
        <f t="shared" si="8"/>
        <v>0</v>
      </c>
      <c r="AI74" s="7">
        <f t="shared" si="9"/>
        <v>0</v>
      </c>
      <c r="AJ74" s="7">
        <f t="shared" si="10"/>
        <v>-100</v>
      </c>
      <c r="AK74" s="7">
        <f t="shared" si="11"/>
        <v>8.3186699999999991</v>
      </c>
      <c r="AL74" s="7">
        <f t="shared" si="12"/>
        <v>3.6197699999999999</v>
      </c>
      <c r="AM74" s="7">
        <f t="shared" si="13"/>
        <v>3.8578600000000001</v>
      </c>
      <c r="AN74" s="7">
        <f t="shared" si="14"/>
        <v>0</v>
      </c>
      <c r="AO74" s="7">
        <f t="shared" si="15"/>
        <v>0</v>
      </c>
      <c r="AP74" s="7">
        <f t="shared" si="16"/>
        <v>0</v>
      </c>
      <c r="AQ74" s="7">
        <f t="shared" si="17"/>
        <v>0</v>
      </c>
      <c r="AR74" s="7">
        <f t="shared" si="18"/>
        <v>0</v>
      </c>
      <c r="AS74" s="7" t="str">
        <f t="shared" si="43"/>
        <v/>
      </c>
      <c r="AT74" s="7" t="str">
        <f t="shared" si="43"/>
        <v/>
      </c>
      <c r="AU74" s="7" t="str">
        <f t="shared" si="43"/>
        <v/>
      </c>
      <c r="AV74" s="7" t="str">
        <f t="shared" si="40"/>
        <v/>
      </c>
      <c r="AW74" s="7" t="str">
        <f t="shared" si="40"/>
        <v/>
      </c>
      <c r="AX74" s="7" t="str">
        <f t="shared" si="40"/>
        <v/>
      </c>
      <c r="AY74" s="7" t="str">
        <f t="shared" si="40"/>
        <v/>
      </c>
      <c r="AZ74" s="7" t="str">
        <f t="shared" si="40"/>
        <v/>
      </c>
      <c r="BA74" s="7" t="str">
        <f t="shared" si="40"/>
        <v/>
      </c>
      <c r="BB74" s="30">
        <f t="shared" si="48"/>
        <v>6.4168589660616799</v>
      </c>
      <c r="BC74" s="7" t="str">
        <f t="shared" si="44"/>
        <v/>
      </c>
      <c r="BD74" s="7" t="str">
        <f t="shared" si="44"/>
        <v/>
      </c>
      <c r="BE74" s="7" t="str">
        <f t="shared" si="44"/>
        <v/>
      </c>
      <c r="BF74" s="7" t="str">
        <f t="shared" si="41"/>
        <v/>
      </c>
      <c r="BG74" s="7" t="str">
        <f t="shared" si="41"/>
        <v/>
      </c>
      <c r="BH74" s="7" t="str">
        <f t="shared" si="41"/>
        <v/>
      </c>
      <c r="BI74" s="7" t="str">
        <f t="shared" si="41"/>
        <v/>
      </c>
      <c r="BJ74" s="7" t="str">
        <f t="shared" si="41"/>
        <v/>
      </c>
      <c r="BK74" s="7" t="str">
        <f t="shared" si="41"/>
        <v/>
      </c>
      <c r="BL74" s="30">
        <f t="shared" ca="1" si="28"/>
        <v>0.43983729564637425</v>
      </c>
      <c r="BM74" s="7" t="str">
        <f t="shared" si="45"/>
        <v/>
      </c>
      <c r="BN74" s="7" t="str">
        <f t="shared" si="45"/>
        <v/>
      </c>
      <c r="BO74" s="7" t="str">
        <f t="shared" si="45"/>
        <v/>
      </c>
      <c r="BP74" s="7" t="str">
        <f t="shared" si="42"/>
        <v/>
      </c>
      <c r="BQ74" s="7" t="str">
        <f t="shared" si="42"/>
        <v/>
      </c>
      <c r="BR74" s="7" t="str">
        <f t="shared" si="42"/>
        <v/>
      </c>
      <c r="BS74" s="7" t="str">
        <f t="shared" si="42"/>
        <v/>
      </c>
      <c r="BT74" s="7" t="str">
        <f t="shared" si="42"/>
        <v/>
      </c>
      <c r="BU74" s="7" t="str">
        <f t="shared" si="42"/>
        <v/>
      </c>
      <c r="BV74" s="30">
        <f t="shared" ca="1" si="22"/>
        <v>1.7072159383229226E-2</v>
      </c>
      <c r="BW74" s="7" t="str">
        <f t="shared" si="58"/>
        <v/>
      </c>
      <c r="BX74" s="7" t="str">
        <f t="shared" si="58"/>
        <v/>
      </c>
      <c r="BY74" s="7" t="str">
        <f t="shared" si="58"/>
        <v/>
      </c>
      <c r="BZ74" s="7" t="str">
        <f t="shared" si="58"/>
        <v/>
      </c>
      <c r="CA74" s="7" t="str">
        <f t="shared" si="58"/>
        <v/>
      </c>
      <c r="CB74" s="7" t="str">
        <f t="shared" si="58"/>
        <v/>
      </c>
      <c r="CC74" s="7" t="str">
        <f t="shared" si="58"/>
        <v/>
      </c>
      <c r="CD74" s="7" t="str">
        <f t="shared" si="58"/>
        <v/>
      </c>
      <c r="CE74" s="7" t="str">
        <f t="shared" si="58"/>
        <v/>
      </c>
      <c r="CF74" s="30">
        <f t="shared" ca="1" si="58"/>
        <v>0.1095496390083085</v>
      </c>
      <c r="CG74" s="7" t="str">
        <f t="shared" si="59"/>
        <v/>
      </c>
      <c r="CH74" s="7" t="str">
        <f t="shared" si="59"/>
        <v/>
      </c>
      <c r="CI74" s="7" t="str">
        <f t="shared" si="59"/>
        <v/>
      </c>
      <c r="CJ74" s="7" t="str">
        <f t="shared" si="59"/>
        <v/>
      </c>
      <c r="CK74" s="7" t="str">
        <f t="shared" si="59"/>
        <v/>
      </c>
      <c r="CL74" s="7" t="str">
        <f t="shared" si="59"/>
        <v/>
      </c>
      <c r="CM74" s="7" t="str">
        <f t="shared" si="59"/>
        <v/>
      </c>
      <c r="CN74" s="7" t="str">
        <f t="shared" si="59"/>
        <v/>
      </c>
      <c r="CO74" s="7" t="str">
        <f t="shared" si="59"/>
        <v/>
      </c>
      <c r="CP74" s="30">
        <f t="shared" ca="1" si="59"/>
        <v>7.5089724139634157E-3</v>
      </c>
      <c r="CV74" s="31" t="str">
        <f t="shared" si="29"/>
        <v/>
      </c>
      <c r="CW74" s="31"/>
      <c r="CX74" s="31"/>
      <c r="DE74" s="7" t="str">
        <f t="shared" si="49"/>
        <v/>
      </c>
      <c r="DU74" s="60" t="str">
        <f t="shared" si="50"/>
        <v/>
      </c>
      <c r="DV74" s="7" t="str">
        <f t="shared" si="55"/>
        <v/>
      </c>
      <c r="DW74" s="7" t="str">
        <f t="shared" si="55"/>
        <v/>
      </c>
      <c r="DX74" s="7" t="str">
        <f t="shared" si="55"/>
        <v/>
      </c>
      <c r="DY74" s="7" t="str">
        <f t="shared" si="55"/>
        <v/>
      </c>
      <c r="DZ74" s="7" t="str">
        <f t="shared" si="55"/>
        <v/>
      </c>
      <c r="EA74" s="7" t="str">
        <f t="shared" si="55"/>
        <v/>
      </c>
      <c r="EB74" s="7" t="str">
        <f t="shared" si="55"/>
        <v/>
      </c>
      <c r="EC74" s="7" t="str">
        <f t="shared" si="55"/>
        <v/>
      </c>
    </row>
    <row r="75" spans="1:185" s="7" customFormat="1">
      <c r="A75" s="62"/>
      <c r="B75" s="7">
        <v>61</v>
      </c>
      <c r="C75" s="7">
        <f t="shared" si="0"/>
        <v>33.359375</v>
      </c>
      <c r="D75" s="8">
        <v>1.86304</v>
      </c>
      <c r="E75" s="8"/>
      <c r="F75" s="7">
        <f t="shared" si="47"/>
        <v>1.8640983900000001</v>
      </c>
      <c r="G75" s="7" t="str">
        <f t="shared" si="1"/>
        <v/>
      </c>
      <c r="H75" s="7" t="str">
        <f t="shared" si="56"/>
        <v/>
      </c>
      <c r="I75" s="7" t="str">
        <f t="shared" si="51"/>
        <v/>
      </c>
      <c r="J75" s="7" t="str">
        <f t="shared" si="57"/>
        <v/>
      </c>
      <c r="K75" s="7" t="str">
        <f t="shared" si="53"/>
        <v/>
      </c>
      <c r="L75" s="7">
        <f t="shared" si="6"/>
        <v>4.5050912072454964E-2</v>
      </c>
      <c r="M75" s="7">
        <f t="shared" si="7"/>
        <v>0.82819882718527182</v>
      </c>
      <c r="N75" s="14">
        <v>-1.05839E-3</v>
      </c>
      <c r="P75" s="7">
        <v>-100</v>
      </c>
      <c r="R75" s="7">
        <v>8.3294999999999995</v>
      </c>
      <c r="T75" s="7">
        <v>3.6202000000000001</v>
      </c>
      <c r="V75" s="8">
        <v>3.8656199999999998</v>
      </c>
      <c r="AH75" s="7">
        <f t="shared" si="8"/>
        <v>-1.05839E-3</v>
      </c>
      <c r="AI75" s="7">
        <f t="shared" si="9"/>
        <v>0</v>
      </c>
      <c r="AJ75" s="7">
        <f t="shared" si="10"/>
        <v>-99.998941610000003</v>
      </c>
      <c r="AK75" s="7">
        <f t="shared" si="11"/>
        <v>8.3305583900000002</v>
      </c>
      <c r="AL75" s="7">
        <f t="shared" si="12"/>
        <v>3.6212583899999999</v>
      </c>
      <c r="AM75" s="7">
        <f t="shared" si="13"/>
        <v>3.8666783899999997</v>
      </c>
      <c r="AN75" s="7">
        <f t="shared" si="14"/>
        <v>1.05839E-3</v>
      </c>
      <c r="AO75" s="7">
        <f t="shared" si="15"/>
        <v>1.05839E-3</v>
      </c>
      <c r="AP75" s="7">
        <f t="shared" si="16"/>
        <v>1.05839E-3</v>
      </c>
      <c r="AQ75" s="7">
        <f t="shared" si="17"/>
        <v>1.05839E-3</v>
      </c>
      <c r="AR75" s="7">
        <f t="shared" si="18"/>
        <v>1.05839E-3</v>
      </c>
      <c r="AS75" s="7" t="str">
        <f t="shared" si="43"/>
        <v/>
      </c>
      <c r="AT75" s="7" t="str">
        <f t="shared" si="43"/>
        <v/>
      </c>
      <c r="AU75" s="7" t="str">
        <f t="shared" si="43"/>
        <v/>
      </c>
      <c r="AV75" s="7" t="str">
        <f t="shared" si="43"/>
        <v/>
      </c>
      <c r="AW75" s="7" t="str">
        <f t="shared" si="43"/>
        <v/>
      </c>
      <c r="AX75" s="7" t="str">
        <f t="shared" si="43"/>
        <v/>
      </c>
      <c r="AY75" s="7" t="str">
        <f t="shared" si="43"/>
        <v/>
      </c>
      <c r="AZ75" s="7" t="str">
        <f t="shared" si="43"/>
        <v/>
      </c>
      <c r="BA75" s="7" t="str">
        <f t="shared" si="43"/>
        <v/>
      </c>
      <c r="BB75" s="30">
        <f t="shared" si="48"/>
        <v>6.2173715660595263</v>
      </c>
      <c r="BC75" s="7" t="str">
        <f t="shared" si="44"/>
        <v/>
      </c>
      <c r="BD75" s="7" t="str">
        <f t="shared" si="44"/>
        <v/>
      </c>
      <c r="BE75" s="7" t="str">
        <f t="shared" si="44"/>
        <v/>
      </c>
      <c r="BF75" s="7" t="str">
        <f t="shared" si="44"/>
        <v/>
      </c>
      <c r="BG75" s="7" t="str">
        <f t="shared" si="44"/>
        <v/>
      </c>
      <c r="BH75" s="7" t="str">
        <f t="shared" si="44"/>
        <v/>
      </c>
      <c r="BI75" s="7" t="str">
        <f t="shared" si="44"/>
        <v/>
      </c>
      <c r="BJ75" s="7" t="str">
        <f t="shared" si="44"/>
        <v/>
      </c>
      <c r="BK75" s="7" t="str">
        <f t="shared" si="44"/>
        <v/>
      </c>
      <c r="BL75" s="30">
        <f t="shared" ca="1" si="28"/>
        <v>0.43071891909435722</v>
      </c>
      <c r="BM75" s="7" t="str">
        <f t="shared" si="45"/>
        <v/>
      </c>
      <c r="BN75" s="7" t="str">
        <f t="shared" si="45"/>
        <v/>
      </c>
      <c r="BO75" s="7" t="str">
        <f t="shared" si="45"/>
        <v/>
      </c>
      <c r="BP75" s="7" t="str">
        <f t="shared" si="45"/>
        <v/>
      </c>
      <c r="BQ75" s="7" t="str">
        <f t="shared" si="45"/>
        <v/>
      </c>
      <c r="BR75" s="7" t="str">
        <f t="shared" si="45"/>
        <v/>
      </c>
      <c r="BS75" s="7" t="str">
        <f t="shared" si="45"/>
        <v/>
      </c>
      <c r="BT75" s="7" t="str">
        <f t="shared" si="45"/>
        <v/>
      </c>
      <c r="BU75" s="7" t="str">
        <f t="shared" si="45"/>
        <v/>
      </c>
      <c r="BV75" s="30">
        <f t="shared" ca="1" si="22"/>
        <v>2.4565020445118005E-2</v>
      </c>
      <c r="BW75" s="7" t="str">
        <f t="shared" si="58"/>
        <v/>
      </c>
      <c r="BX75" s="7" t="str">
        <f t="shared" si="58"/>
        <v/>
      </c>
      <c r="BY75" s="7" t="str">
        <f t="shared" si="58"/>
        <v/>
      </c>
      <c r="BZ75" s="7" t="str">
        <f t="shared" si="58"/>
        <v/>
      </c>
      <c r="CA75" s="7" t="str">
        <f t="shared" si="58"/>
        <v/>
      </c>
      <c r="CB75" s="7" t="str">
        <f t="shared" si="58"/>
        <v/>
      </c>
      <c r="CC75" s="7" t="str">
        <f t="shared" si="58"/>
        <v/>
      </c>
      <c r="CD75" s="7" t="str">
        <f t="shared" si="58"/>
        <v/>
      </c>
      <c r="CE75" s="7" t="str">
        <f t="shared" si="58"/>
        <v/>
      </c>
      <c r="CF75" s="30">
        <f t="shared" ca="1" si="58"/>
        <v>0.15272985963514762</v>
      </c>
      <c r="CG75" s="7" t="str">
        <f t="shared" si="59"/>
        <v/>
      </c>
      <c r="CH75" s="7" t="str">
        <f t="shared" si="59"/>
        <v/>
      </c>
      <c r="CI75" s="7" t="str">
        <f t="shared" si="59"/>
        <v/>
      </c>
      <c r="CJ75" s="7" t="str">
        <f t="shared" si="59"/>
        <v/>
      </c>
      <c r="CK75" s="7" t="str">
        <f t="shared" si="59"/>
        <v/>
      </c>
      <c r="CL75" s="7" t="str">
        <f t="shared" si="59"/>
        <v/>
      </c>
      <c r="CM75" s="7" t="str">
        <f t="shared" si="59"/>
        <v/>
      </c>
      <c r="CN75" s="7" t="str">
        <f t="shared" si="59"/>
        <v/>
      </c>
      <c r="CO75" s="7" t="str">
        <f t="shared" si="59"/>
        <v/>
      </c>
      <c r="CP75" s="30">
        <f t="shared" ca="1" si="59"/>
        <v>1.0580619053652013E-2</v>
      </c>
      <c r="CV75" s="31" t="str">
        <f t="shared" si="29"/>
        <v/>
      </c>
      <c r="CW75" s="31"/>
      <c r="CX75" s="31"/>
      <c r="DE75" s="7" t="str">
        <f t="shared" si="49"/>
        <v/>
      </c>
      <c r="DU75" s="60" t="str">
        <f t="shared" si="50"/>
        <v/>
      </c>
      <c r="DV75" s="7">
        <f t="shared" si="55"/>
        <v>5.0912072454964849E-5</v>
      </c>
      <c r="DW75" s="7" t="str">
        <f t="shared" si="55"/>
        <v/>
      </c>
      <c r="DX75" s="7" t="str">
        <f t="shared" si="55"/>
        <v/>
      </c>
      <c r="DY75" s="7" t="str">
        <f t="shared" si="55"/>
        <v/>
      </c>
      <c r="DZ75" s="7" t="str">
        <f t="shared" si="55"/>
        <v/>
      </c>
      <c r="EA75" s="7" t="str">
        <f t="shared" si="55"/>
        <v/>
      </c>
      <c r="EB75" s="7" t="str">
        <f t="shared" si="55"/>
        <v/>
      </c>
      <c r="EC75" s="7" t="str">
        <f t="shared" si="55"/>
        <v/>
      </c>
    </row>
    <row r="76" spans="1:185" s="7" customFormat="1">
      <c r="A76" s="62"/>
      <c r="B76" s="7">
        <v>62</v>
      </c>
      <c r="C76" s="7">
        <f t="shared" si="0"/>
        <v>33.828125</v>
      </c>
      <c r="D76" s="8">
        <v>2.0178600000000002</v>
      </c>
      <c r="E76" s="8"/>
      <c r="F76" s="7">
        <f t="shared" si="47"/>
        <v>2.0179635850000004</v>
      </c>
      <c r="G76" s="7" t="str">
        <f t="shared" si="1"/>
        <v/>
      </c>
      <c r="H76" s="7" t="str">
        <f t="shared" si="56"/>
        <v/>
      </c>
      <c r="I76" s="7" t="str">
        <f t="shared" si="51"/>
        <v/>
      </c>
      <c r="J76" s="7" t="str">
        <f t="shared" si="57"/>
        <v/>
      </c>
      <c r="K76" s="7" t="str">
        <f t="shared" si="53"/>
        <v/>
      </c>
      <c r="L76" s="7">
        <f t="shared" si="6"/>
        <v>4.5036644700295024E-2</v>
      </c>
      <c r="M76" s="7">
        <f t="shared" si="7"/>
        <v>0.82821154227522131</v>
      </c>
      <c r="N76" s="14">
        <v>-1.0358500000000001E-4</v>
      </c>
      <c r="P76" s="7">
        <v>6.3880990879999997</v>
      </c>
      <c r="R76" s="7">
        <v>0</v>
      </c>
      <c r="T76" s="7">
        <v>3.6434899999999999</v>
      </c>
      <c r="V76" s="8">
        <v>3.8677600000000001</v>
      </c>
      <c r="AH76" s="7">
        <f t="shared" si="8"/>
        <v>-1.0358500000000001E-4</v>
      </c>
      <c r="AI76" s="7">
        <f t="shared" si="9"/>
        <v>0</v>
      </c>
      <c r="AJ76" s="7">
        <f t="shared" si="10"/>
        <v>6.3882026729999994</v>
      </c>
      <c r="AK76" s="7">
        <f t="shared" si="11"/>
        <v>1.0358500000000001E-4</v>
      </c>
      <c r="AL76" s="7">
        <f t="shared" si="12"/>
        <v>3.6435935850000001</v>
      </c>
      <c r="AM76" s="7">
        <f t="shared" si="13"/>
        <v>3.8678635850000003</v>
      </c>
      <c r="AN76" s="7">
        <f t="shared" si="14"/>
        <v>1.0358500000000001E-4</v>
      </c>
      <c r="AO76" s="7">
        <f t="shared" si="15"/>
        <v>1.0358500000000001E-4</v>
      </c>
      <c r="AP76" s="7">
        <f t="shared" si="16"/>
        <v>1.0358500000000001E-4</v>
      </c>
      <c r="AQ76" s="7">
        <f t="shared" si="17"/>
        <v>1.0358500000000001E-4</v>
      </c>
      <c r="AR76" s="7">
        <f t="shared" si="18"/>
        <v>1.0358500000000001E-4</v>
      </c>
      <c r="AS76" s="7">
        <f t="shared" ref="AS76:BA78" si="60">IF(AJ76&lt;AJ$6+$C$3,"",IF(AJ76&gt;AJ$5-$C$3,"",AJ$4-AJ$8*LOG10($M76)+LOG10((AJ$5-AJ76)/(AJ76-AJ$6))))</f>
        <v>2.2055916066269807</v>
      </c>
      <c r="AT76" s="7" t="str">
        <f t="shared" si="60"/>
        <v/>
      </c>
      <c r="AU76" s="7">
        <f t="shared" si="60"/>
        <v>4.2625648886903846</v>
      </c>
      <c r="AV76" s="7">
        <f t="shared" si="60"/>
        <v>6.0733880846092569</v>
      </c>
      <c r="AW76" s="7" t="str">
        <f t="shared" si="60"/>
        <v/>
      </c>
      <c r="AX76" s="7" t="str">
        <f t="shared" si="60"/>
        <v/>
      </c>
      <c r="AY76" s="7" t="str">
        <f t="shared" si="60"/>
        <v/>
      </c>
      <c r="AZ76" s="7" t="str">
        <f t="shared" si="60"/>
        <v/>
      </c>
      <c r="BA76" s="7" t="str">
        <f t="shared" si="60"/>
        <v/>
      </c>
      <c r="BB76" s="30">
        <f t="shared" si="48"/>
        <v>4.7237856619689005</v>
      </c>
      <c r="BC76" s="7">
        <f t="shared" ref="BC76:BK78" si="61">IF(AS76="","",SQRT(AJ$3^2+($C$3/(2.303*(AJ76-AJ$5)))^2+($C$3/(2.303*(AJ$6-AJ76)))^2+($C$2*(AJ$6-AJ$5)/(2.303*(AJ76-AJ$5)*(AJ$6-AJ76)))^2))</f>
        <v>0.41285025221526173</v>
      </c>
      <c r="BD76" s="7" t="str">
        <f t="shared" si="61"/>
        <v/>
      </c>
      <c r="BE76" s="7">
        <f t="shared" si="61"/>
        <v>0.53973787472564494</v>
      </c>
      <c r="BF76" s="7">
        <f t="shared" si="61"/>
        <v>0.59911386278331857</v>
      </c>
      <c r="BG76" s="7" t="str">
        <f t="shared" si="61"/>
        <v/>
      </c>
      <c r="BH76" s="7" t="str">
        <f t="shared" si="61"/>
        <v/>
      </c>
      <c r="BI76" s="7" t="str">
        <f t="shared" si="61"/>
        <v/>
      </c>
      <c r="BJ76" s="7" t="str">
        <f t="shared" si="61"/>
        <v/>
      </c>
      <c r="BK76" s="7" t="str">
        <f t="shared" si="61"/>
        <v/>
      </c>
      <c r="BL76" s="30">
        <f t="shared" ca="1" si="28"/>
        <v>0.42700643516173575</v>
      </c>
      <c r="BM76" s="7" t="str">
        <f t="shared" ref="BM76:BU78" si="62">IF(BC76="","",IF(SQRT((BC76^2)-(AJ$3^2))&gt;$C$1,"",SQRT(((AJ$6-AJ76)*(AJ76-AJ$5)/(AJ$5-AJ$6))^2)))</f>
        <v/>
      </c>
      <c r="BN76" s="7" t="str">
        <f t="shared" si="62"/>
        <v/>
      </c>
      <c r="BO76" s="7" t="str">
        <f t="shared" si="62"/>
        <v/>
      </c>
      <c r="BP76" s="7" t="str">
        <f t="shared" si="62"/>
        <v/>
      </c>
      <c r="BQ76" s="7" t="str">
        <f t="shared" si="62"/>
        <v/>
      </c>
      <c r="BR76" s="7" t="str">
        <f t="shared" si="62"/>
        <v/>
      </c>
      <c r="BS76" s="7" t="str">
        <f t="shared" si="62"/>
        <v/>
      </c>
      <c r="BT76" s="7" t="str">
        <f t="shared" si="62"/>
        <v/>
      </c>
      <c r="BU76" s="7" t="str">
        <f t="shared" si="62"/>
        <v/>
      </c>
      <c r="BV76" s="30">
        <f t="shared" ca="1" si="22"/>
        <v>3.3014416706128105E-2</v>
      </c>
      <c r="BW76" s="7" t="str">
        <f t="shared" si="58"/>
        <v/>
      </c>
      <c r="BX76" s="7" t="str">
        <f t="shared" si="58"/>
        <v/>
      </c>
      <c r="BY76" s="7" t="str">
        <f t="shared" si="58"/>
        <v/>
      </c>
      <c r="BZ76" s="7" t="str">
        <f t="shared" si="58"/>
        <v/>
      </c>
      <c r="CA76" s="7" t="str">
        <f t="shared" si="58"/>
        <v/>
      </c>
      <c r="CB76" s="7" t="str">
        <f t="shared" si="58"/>
        <v/>
      </c>
      <c r="CC76" s="7" t="str">
        <f t="shared" si="58"/>
        <v/>
      </c>
      <c r="CD76" s="7" t="str">
        <f t="shared" si="58"/>
        <v/>
      </c>
      <c r="CE76" s="7" t="str">
        <f t="shared" si="58"/>
        <v/>
      </c>
      <c r="CF76" s="30">
        <f t="shared" ca="1" si="58"/>
        <v>0.15595302827467447</v>
      </c>
      <c r="CG76" s="7" t="str">
        <f t="shared" si="59"/>
        <v/>
      </c>
      <c r="CH76" s="7" t="str">
        <f t="shared" si="59"/>
        <v/>
      </c>
      <c r="CI76" s="7" t="str">
        <f t="shared" si="59"/>
        <v/>
      </c>
      <c r="CJ76" s="7" t="str">
        <f t="shared" si="59"/>
        <v/>
      </c>
      <c r="CK76" s="7" t="str">
        <f t="shared" si="59"/>
        <v/>
      </c>
      <c r="CL76" s="7" t="str">
        <f t="shared" si="59"/>
        <v/>
      </c>
      <c r="CM76" s="7" t="str">
        <f t="shared" si="59"/>
        <v/>
      </c>
      <c r="CN76" s="7" t="str">
        <f t="shared" si="59"/>
        <v/>
      </c>
      <c r="CO76" s="7" t="str">
        <f t="shared" si="59"/>
        <v/>
      </c>
      <c r="CP76" s="30">
        <f t="shared" ca="1" si="59"/>
        <v>1.4097368386627816E-2</v>
      </c>
      <c r="CV76" s="31" t="str">
        <f t="shared" si="29"/>
        <v/>
      </c>
      <c r="CW76" s="31"/>
      <c r="CX76" s="31"/>
      <c r="DE76" s="7" t="str">
        <f t="shared" si="49"/>
        <v/>
      </c>
      <c r="DU76" s="60" t="str">
        <f t="shared" si="50"/>
        <v/>
      </c>
      <c r="DV76" s="7" t="str">
        <f t="shared" si="55"/>
        <v/>
      </c>
      <c r="DW76" s="7">
        <f t="shared" si="55"/>
        <v>3.6644700295023885E-5</v>
      </c>
      <c r="DX76" s="7" t="str">
        <f t="shared" si="55"/>
        <v/>
      </c>
      <c r="DY76" s="7" t="str">
        <f t="shared" si="55"/>
        <v/>
      </c>
      <c r="DZ76" s="7" t="str">
        <f t="shared" si="55"/>
        <v/>
      </c>
      <c r="EA76" s="7" t="str">
        <f t="shared" si="55"/>
        <v/>
      </c>
      <c r="EB76" s="7" t="str">
        <f t="shared" si="55"/>
        <v/>
      </c>
      <c r="EC76" s="7" t="str">
        <f t="shared" si="55"/>
        <v/>
      </c>
    </row>
    <row r="77" spans="1:185" s="7" customFormat="1">
      <c r="A77" s="62"/>
      <c r="B77" s="7">
        <v>63</v>
      </c>
      <c r="C77" s="7">
        <f t="shared" si="0"/>
        <v>34.296875</v>
      </c>
      <c r="D77" s="8">
        <v>1.8935599999999999</v>
      </c>
      <c r="E77" s="8"/>
      <c r="F77" s="7">
        <f t="shared" si="47"/>
        <v>1.8935599999999999</v>
      </c>
      <c r="G77" s="7" t="str">
        <f t="shared" si="1"/>
        <v/>
      </c>
      <c r="H77" s="7" t="str">
        <f t="shared" si="56"/>
        <v/>
      </c>
      <c r="I77" s="7" t="str">
        <f t="shared" si="51"/>
        <v/>
      </c>
      <c r="J77" s="7" t="str">
        <f t="shared" si="57"/>
        <v/>
      </c>
      <c r="K77" s="7" t="str">
        <f t="shared" si="53"/>
        <v/>
      </c>
      <c r="L77" s="7">
        <f t="shared" si="6"/>
        <v>5.0876979806237045E-2</v>
      </c>
      <c r="M77" s="7">
        <f t="shared" si="7"/>
        <v>0.82332840933214557</v>
      </c>
      <c r="N77" s="7">
        <v>0</v>
      </c>
      <c r="P77" s="7">
        <v>6.4404335100000001</v>
      </c>
      <c r="R77" s="7">
        <v>8.3467000000000002</v>
      </c>
      <c r="T77" s="7">
        <v>3.68689</v>
      </c>
      <c r="V77" s="8">
        <v>4.1886999999999999</v>
      </c>
      <c r="AH77" s="7">
        <f t="shared" si="8"/>
        <v>0</v>
      </c>
      <c r="AI77" s="7">
        <f t="shared" si="9"/>
        <v>0</v>
      </c>
      <c r="AJ77" s="7">
        <f t="shared" si="10"/>
        <v>6.4404335100000001</v>
      </c>
      <c r="AK77" s="7">
        <f t="shared" si="11"/>
        <v>8.3467000000000002</v>
      </c>
      <c r="AL77" s="7">
        <f t="shared" si="12"/>
        <v>3.68689</v>
      </c>
      <c r="AM77" s="7">
        <f t="shared" si="13"/>
        <v>4.1886999999999999</v>
      </c>
      <c r="AN77" s="7">
        <f t="shared" si="14"/>
        <v>0</v>
      </c>
      <c r="AO77" s="7">
        <f t="shared" si="15"/>
        <v>0</v>
      </c>
      <c r="AP77" s="7">
        <f t="shared" si="16"/>
        <v>0</v>
      </c>
      <c r="AQ77" s="7">
        <f t="shared" si="17"/>
        <v>0</v>
      </c>
      <c r="AR77" s="7">
        <f t="shared" si="18"/>
        <v>0</v>
      </c>
      <c r="AS77" s="7">
        <f t="shared" si="60"/>
        <v>1.3742313487479714</v>
      </c>
      <c r="AT77" s="7">
        <f t="shared" si="60"/>
        <v>4.0630739365205422</v>
      </c>
      <c r="AU77" s="7">
        <f t="shared" si="60"/>
        <v>3.3314445536282955</v>
      </c>
      <c r="AV77" s="7" t="str">
        <f t="shared" si="60"/>
        <v/>
      </c>
      <c r="AW77" s="7" t="str">
        <f t="shared" si="60"/>
        <v/>
      </c>
      <c r="AX77" s="7" t="str">
        <f t="shared" si="60"/>
        <v/>
      </c>
      <c r="AY77" s="7" t="str">
        <f t="shared" si="60"/>
        <v/>
      </c>
      <c r="AZ77" s="7" t="str">
        <f t="shared" si="60"/>
        <v/>
      </c>
      <c r="BA77" s="7" t="str">
        <f t="shared" si="60"/>
        <v/>
      </c>
      <c r="BB77" s="30">
        <f t="shared" si="48"/>
        <v>5.8321044619719089</v>
      </c>
      <c r="BC77" s="7">
        <f t="shared" si="61"/>
        <v>0.40030428629175296</v>
      </c>
      <c r="BD77" s="7">
        <f t="shared" ca="1" si="61"/>
        <v>0.42999395285865799</v>
      </c>
      <c r="BE77" s="7">
        <f t="shared" si="61"/>
        <v>0.42593653473720683</v>
      </c>
      <c r="BF77" s="7" t="str">
        <f t="shared" si="61"/>
        <v/>
      </c>
      <c r="BG77" s="7" t="str">
        <f t="shared" si="61"/>
        <v/>
      </c>
      <c r="BH77" s="7" t="str">
        <f t="shared" si="61"/>
        <v/>
      </c>
      <c r="BI77" s="7" t="str">
        <f t="shared" si="61"/>
        <v/>
      </c>
      <c r="BJ77" s="7" t="str">
        <f t="shared" si="61"/>
        <v/>
      </c>
      <c r="BK77" s="7" t="str">
        <f t="shared" si="61"/>
        <v/>
      </c>
      <c r="BL77" s="30">
        <f t="shared" ca="1" si="28"/>
        <v>0.42522945473766482</v>
      </c>
      <c r="BM77" s="7">
        <f t="shared" si="62"/>
        <v>3.2651702000028419E-2</v>
      </c>
      <c r="BN77" s="7" t="str">
        <f t="shared" ca="1" si="62"/>
        <v/>
      </c>
      <c r="BO77" s="7">
        <f t="shared" si="62"/>
        <v>4.3026540667835018E-2</v>
      </c>
      <c r="BP77" s="7" t="str">
        <f t="shared" si="62"/>
        <v/>
      </c>
      <c r="BQ77" s="7" t="str">
        <f t="shared" si="62"/>
        <v/>
      </c>
      <c r="BR77" s="7" t="str">
        <f t="shared" si="62"/>
        <v/>
      </c>
      <c r="BS77" s="7" t="str">
        <f t="shared" si="62"/>
        <v/>
      </c>
      <c r="BT77" s="7" t="str">
        <f t="shared" si="62"/>
        <v/>
      </c>
      <c r="BU77" s="7" t="str">
        <f t="shared" si="62"/>
        <v/>
      </c>
      <c r="BV77" s="30">
        <f t="shared" ca="1" si="22"/>
        <v>4.2668830640069155E-2</v>
      </c>
      <c r="BW77" s="7">
        <f t="shared" si="58"/>
        <v>4.4870992478415889E-2</v>
      </c>
      <c r="BX77" s="7" t="str">
        <f t="shared" ca="1" si="58"/>
        <v/>
      </c>
      <c r="BY77" s="7">
        <f t="shared" si="58"/>
        <v>0.14334053456932533</v>
      </c>
      <c r="BZ77" s="7" t="str">
        <f t="shared" si="58"/>
        <v/>
      </c>
      <c r="CA77" s="7" t="str">
        <f t="shared" si="58"/>
        <v/>
      </c>
      <c r="CB77" s="7" t="str">
        <f t="shared" si="58"/>
        <v/>
      </c>
      <c r="CC77" s="7" t="str">
        <f t="shared" si="58"/>
        <v/>
      </c>
      <c r="CD77" s="7" t="str">
        <f t="shared" si="58"/>
        <v/>
      </c>
      <c r="CE77" s="7" t="str">
        <f t="shared" si="58"/>
        <v/>
      </c>
      <c r="CF77" s="30">
        <f t="shared" ca="1" si="58"/>
        <v>0.24884907756307101</v>
      </c>
      <c r="CG77" s="7">
        <f t="shared" si="59"/>
        <v>1.307061626533238E-2</v>
      </c>
      <c r="CH77" s="7" t="str">
        <f t="shared" ca="1" si="59"/>
        <v/>
      </c>
      <c r="CI77" s="7">
        <f t="shared" si="59"/>
        <v>1.8326575633787152E-2</v>
      </c>
      <c r="CJ77" s="7" t="str">
        <f t="shared" si="59"/>
        <v/>
      </c>
      <c r="CK77" s="7" t="str">
        <f t="shared" si="59"/>
        <v/>
      </c>
      <c r="CL77" s="7" t="str">
        <f t="shared" si="59"/>
        <v/>
      </c>
      <c r="CM77" s="7" t="str">
        <f t="shared" si="59"/>
        <v/>
      </c>
      <c r="CN77" s="7" t="str">
        <f t="shared" si="59"/>
        <v/>
      </c>
      <c r="CO77" s="7" t="str">
        <f t="shared" si="59"/>
        <v/>
      </c>
      <c r="CP77" s="30">
        <f t="shared" ca="1" si="59"/>
        <v>1.8144043587370373E-2</v>
      </c>
      <c r="CV77" s="31" t="str">
        <f t="shared" si="29"/>
        <v/>
      </c>
      <c r="CW77" s="31"/>
      <c r="CX77" s="31"/>
      <c r="DE77" s="7" t="str">
        <f t="shared" si="49"/>
        <v/>
      </c>
      <c r="DU77" s="60">
        <f t="shared" si="50"/>
        <v>5.1588116518530907E-3</v>
      </c>
      <c r="DV77" s="7">
        <f t="shared" si="55"/>
        <v>4.4198789267862353E-4</v>
      </c>
      <c r="DW77" s="7">
        <f t="shared" si="55"/>
        <v>2.7618026170533416E-4</v>
      </c>
      <c r="DX77" s="7" t="str">
        <f t="shared" si="55"/>
        <v/>
      </c>
      <c r="DY77" s="7" t="str">
        <f t="shared" si="55"/>
        <v/>
      </c>
      <c r="DZ77" s="7" t="str">
        <f t="shared" si="55"/>
        <v/>
      </c>
      <c r="EA77" s="7" t="str">
        <f t="shared" si="55"/>
        <v/>
      </c>
      <c r="EB77" s="7" t="str">
        <f t="shared" si="55"/>
        <v/>
      </c>
      <c r="EC77" s="7" t="str">
        <f t="shared" si="55"/>
        <v/>
      </c>
    </row>
    <row r="78" spans="1:185" s="7" customFormat="1">
      <c r="A78" s="62"/>
      <c r="B78" s="7">
        <v>64</v>
      </c>
      <c r="C78" s="7">
        <f t="shared" si="0"/>
        <v>34.765625</v>
      </c>
      <c r="D78" s="8">
        <v>1.8022400000000001</v>
      </c>
      <c r="E78" s="8"/>
      <c r="F78" s="7">
        <f t="shared" si="47"/>
        <v>1.8022400000000001</v>
      </c>
      <c r="G78" s="7" t="str">
        <f t="shared" si="1"/>
        <v/>
      </c>
      <c r="H78" s="7" t="str">
        <f t="shared" si="56"/>
        <v/>
      </c>
      <c r="I78" s="7" t="str">
        <f t="shared" si="51"/>
        <v/>
      </c>
      <c r="J78" s="7" t="str">
        <f t="shared" si="57"/>
        <v/>
      </c>
      <c r="K78" s="7" t="str">
        <f t="shared" si="53"/>
        <v/>
      </c>
      <c r="L78" s="7">
        <f t="shared" si="6"/>
        <v>7.9908719454383242E-2</v>
      </c>
      <c r="M78" s="7">
        <f t="shared" si="7"/>
        <v>0.80557115208244101</v>
      </c>
      <c r="N78" s="7">
        <v>0</v>
      </c>
      <c r="P78" s="7">
        <v>-100</v>
      </c>
      <c r="R78" s="7">
        <v>0</v>
      </c>
      <c r="T78" s="7">
        <v>3.6600600000000001</v>
      </c>
      <c r="V78" s="8">
        <v>4.1745000000000001</v>
      </c>
      <c r="AH78" s="7">
        <f t="shared" si="8"/>
        <v>0</v>
      </c>
      <c r="AI78" s="7">
        <f t="shared" si="9"/>
        <v>0</v>
      </c>
      <c r="AJ78" s="7">
        <f t="shared" si="10"/>
        <v>-100</v>
      </c>
      <c r="AK78" s="7">
        <f t="shared" si="11"/>
        <v>0</v>
      </c>
      <c r="AL78" s="7">
        <f t="shared" si="12"/>
        <v>3.6600600000000001</v>
      </c>
      <c r="AM78" s="7">
        <f t="shared" si="13"/>
        <v>4.1745000000000001</v>
      </c>
      <c r="AN78" s="7">
        <f t="shared" si="14"/>
        <v>0</v>
      </c>
      <c r="AO78" s="7">
        <f t="shared" si="15"/>
        <v>0</v>
      </c>
      <c r="AP78" s="7">
        <f t="shared" si="16"/>
        <v>0</v>
      </c>
      <c r="AQ78" s="7">
        <f t="shared" si="17"/>
        <v>0</v>
      </c>
      <c r="AR78" s="7">
        <f t="shared" si="18"/>
        <v>0</v>
      </c>
      <c r="AS78" s="7" t="str">
        <f t="shared" si="60"/>
        <v/>
      </c>
      <c r="AT78" s="7" t="str">
        <f t="shared" si="60"/>
        <v/>
      </c>
      <c r="AU78" s="7">
        <f t="shared" si="60"/>
        <v>3.7116376737730579</v>
      </c>
      <c r="AV78" s="7" t="str">
        <f t="shared" si="60"/>
        <v/>
      </c>
      <c r="AW78" s="7" t="str">
        <f t="shared" si="60"/>
        <v/>
      </c>
      <c r="AX78" s="7" t="str">
        <f t="shared" si="60"/>
        <v/>
      </c>
      <c r="AY78" s="7" t="str">
        <f t="shared" si="60"/>
        <v/>
      </c>
      <c r="AZ78" s="7" t="str">
        <f t="shared" si="60"/>
        <v/>
      </c>
      <c r="BA78" s="7" t="str">
        <f t="shared" si="60"/>
        <v/>
      </c>
      <c r="BB78" s="30" t="str">
        <f t="shared" si="48"/>
        <v/>
      </c>
      <c r="BC78" s="7" t="str">
        <f t="shared" si="61"/>
        <v/>
      </c>
      <c r="BD78" s="7" t="str">
        <f t="shared" si="61"/>
        <v/>
      </c>
      <c r="BE78" s="7">
        <f t="shared" si="61"/>
        <v>0.43435678130018329</v>
      </c>
      <c r="BF78" s="7" t="str">
        <f t="shared" si="61"/>
        <v/>
      </c>
      <c r="BG78" s="7" t="str">
        <f t="shared" si="61"/>
        <v/>
      </c>
      <c r="BH78" s="7" t="str">
        <f t="shared" si="61"/>
        <v/>
      </c>
      <c r="BI78" s="7" t="str">
        <f t="shared" si="61"/>
        <v/>
      </c>
      <c r="BJ78" s="7" t="str">
        <f t="shared" si="61"/>
        <v/>
      </c>
      <c r="BK78" s="7" t="str">
        <f t="shared" si="61"/>
        <v/>
      </c>
      <c r="BL78" s="30" t="str">
        <f t="shared" si="28"/>
        <v/>
      </c>
      <c r="BM78" s="7" t="str">
        <f t="shared" si="62"/>
        <v/>
      </c>
      <c r="BN78" s="7" t="str">
        <f t="shared" si="62"/>
        <v/>
      </c>
      <c r="BO78" s="7" t="str">
        <f t="shared" si="62"/>
        <v/>
      </c>
      <c r="BP78" s="7" t="str">
        <f t="shared" si="62"/>
        <v/>
      </c>
      <c r="BQ78" s="7" t="str">
        <f t="shared" si="62"/>
        <v/>
      </c>
      <c r="BR78" s="7" t="str">
        <f t="shared" si="62"/>
        <v/>
      </c>
      <c r="BS78" s="7" t="str">
        <f t="shared" si="62"/>
        <v/>
      </c>
      <c r="BT78" s="7" t="str">
        <f t="shared" si="62"/>
        <v/>
      </c>
      <c r="BU78" s="7" t="str">
        <f t="shared" si="62"/>
        <v/>
      </c>
      <c r="BV78" s="30" t="str">
        <f t="shared" si="22"/>
        <v/>
      </c>
      <c r="BW78" s="7" t="str">
        <f t="shared" si="58"/>
        <v/>
      </c>
      <c r="BX78" s="7" t="str">
        <f t="shared" si="58"/>
        <v/>
      </c>
      <c r="BY78" s="7" t="str">
        <f t="shared" si="58"/>
        <v/>
      </c>
      <c r="BZ78" s="7" t="str">
        <f t="shared" si="58"/>
        <v/>
      </c>
      <c r="CA78" s="7" t="str">
        <f t="shared" si="58"/>
        <v/>
      </c>
      <c r="CB78" s="7" t="str">
        <f t="shared" si="58"/>
        <v/>
      </c>
      <c r="CC78" s="7" t="str">
        <f t="shared" si="58"/>
        <v/>
      </c>
      <c r="CD78" s="7" t="str">
        <f t="shared" si="58"/>
        <v/>
      </c>
      <c r="CE78" s="7" t="str">
        <f t="shared" si="58"/>
        <v/>
      </c>
      <c r="CF78" s="30" t="str">
        <f t="shared" si="58"/>
        <v/>
      </c>
      <c r="CG78" s="7" t="str">
        <f t="shared" si="59"/>
        <v/>
      </c>
      <c r="CH78" s="7" t="str">
        <f t="shared" si="59"/>
        <v/>
      </c>
      <c r="CI78" s="7" t="str">
        <f t="shared" si="59"/>
        <v/>
      </c>
      <c r="CJ78" s="7" t="str">
        <f t="shared" si="59"/>
        <v/>
      </c>
      <c r="CK78" s="7" t="str">
        <f t="shared" si="59"/>
        <v/>
      </c>
      <c r="CL78" s="7" t="str">
        <f t="shared" si="59"/>
        <v/>
      </c>
      <c r="CM78" s="7" t="str">
        <f t="shared" si="59"/>
        <v/>
      </c>
      <c r="CN78" s="7" t="str">
        <f t="shared" si="59"/>
        <v/>
      </c>
      <c r="CO78" s="7" t="str">
        <f t="shared" si="59"/>
        <v/>
      </c>
      <c r="CP78" s="30" t="str">
        <f t="shared" si="59"/>
        <v/>
      </c>
      <c r="CV78" s="31" t="str">
        <f t="shared" si="29"/>
        <v/>
      </c>
      <c r="CW78" s="31"/>
      <c r="CX78" s="31"/>
      <c r="DE78" s="7" t="str">
        <f t="shared" si="49"/>
        <v/>
      </c>
      <c r="DU78" s="60">
        <f t="shared" si="50"/>
        <v>3.4780975018430201E-2</v>
      </c>
      <c r="DV78" s="7" t="str">
        <f t="shared" si="55"/>
        <v/>
      </c>
      <c r="DW78" s="7">
        <f t="shared" si="55"/>
        <v>1.2774443595304924E-4</v>
      </c>
      <c r="DX78" s="7" t="str">
        <f t="shared" si="55"/>
        <v/>
      </c>
      <c r="DY78" s="7" t="str">
        <f t="shared" si="55"/>
        <v/>
      </c>
      <c r="DZ78" s="7" t="str">
        <f t="shared" si="55"/>
        <v/>
      </c>
      <c r="EA78" s="7" t="str">
        <f t="shared" si="55"/>
        <v/>
      </c>
      <c r="EB78" s="7" t="str">
        <f t="shared" si="55"/>
        <v/>
      </c>
      <c r="EC78" s="7" t="str">
        <f t="shared" si="55"/>
        <v/>
      </c>
    </row>
    <row r="79" spans="1:185" s="32" customFormat="1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 s="30"/>
      <c r="BC79"/>
      <c r="BD79"/>
      <c r="BE79"/>
      <c r="BF79"/>
      <c r="BG79"/>
      <c r="BH79"/>
      <c r="BI79"/>
      <c r="BJ79"/>
      <c r="BK79"/>
      <c r="BL79" s="30"/>
      <c r="BM79"/>
      <c r="BN79"/>
      <c r="BO79"/>
      <c r="BP79"/>
      <c r="BQ79"/>
      <c r="BR79"/>
      <c r="BS79"/>
      <c r="BT79"/>
      <c r="BU79"/>
      <c r="BV79" s="30"/>
      <c r="BW79"/>
      <c r="BX79"/>
      <c r="BY79"/>
      <c r="BZ79"/>
      <c r="CA79"/>
      <c r="CB79"/>
      <c r="CC79"/>
      <c r="CD79"/>
      <c r="CE79"/>
      <c r="CF79" s="30"/>
      <c r="CG79"/>
      <c r="CH79"/>
      <c r="CI79"/>
      <c r="CJ79"/>
      <c r="CK79"/>
      <c r="CL79"/>
      <c r="CM79"/>
      <c r="CN79"/>
      <c r="CO79"/>
      <c r="CP79" s="30"/>
      <c r="CQ79"/>
      <c r="CR79"/>
      <c r="CS79"/>
      <c r="CT79"/>
      <c r="CU79"/>
      <c r="CV79" s="31" t="str">
        <f t="shared" si="29"/>
        <v/>
      </c>
      <c r="CW79" s="31"/>
      <c r="CX79" s="31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 s="60" t="str">
        <f>IF(P78&lt;$AJ$6,"",IF(P78&gt;$AJ$5,"",(10^-$AJ$4)*(P78-P69)/(P68-P78)))</f>
        <v/>
      </c>
    </row>
    <row r="80" spans="1:185" s="32" customFormat="1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 s="30"/>
      <c r="BC80"/>
      <c r="BD80"/>
      <c r="BE80"/>
      <c r="BF80"/>
      <c r="BG80"/>
      <c r="BH80"/>
      <c r="BI80"/>
      <c r="BJ80"/>
      <c r="BK80"/>
      <c r="BL80" s="30"/>
      <c r="BM80"/>
      <c r="BN80"/>
      <c r="BO80"/>
      <c r="BP80"/>
      <c r="BQ80"/>
      <c r="BR80"/>
      <c r="BS80"/>
      <c r="BT80"/>
      <c r="BU80"/>
      <c r="BV80" s="30"/>
      <c r="BW80"/>
      <c r="BX80"/>
      <c r="BY80"/>
      <c r="BZ80"/>
      <c r="CA80"/>
      <c r="CB80"/>
      <c r="CC80"/>
      <c r="CD80"/>
      <c r="CE80"/>
      <c r="CF80" s="30"/>
      <c r="CG80"/>
      <c r="CH80"/>
      <c r="CI80"/>
      <c r="CJ80"/>
      <c r="CK80"/>
      <c r="CL80"/>
      <c r="CM80"/>
      <c r="CN80"/>
      <c r="CO80"/>
      <c r="CP80" s="30"/>
      <c r="CQ80"/>
      <c r="CR80"/>
      <c r="CS80"/>
      <c r="CT80"/>
      <c r="CU80"/>
      <c r="CV80" s="31" t="str">
        <f t="shared" ref="CV80:CV128" si="63">IF(J80="","",IF(B80&gt;$C$8,"",IF(B80&lt;$C$7,"",ROW(J80))))</f>
        <v/>
      </c>
      <c r="CW80" s="31"/>
      <c r="CX80" s="31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 s="60" t="str">
        <f>IF(P79&lt;$AJ$6,"",IF(P79&gt;$AJ$5,"",(10^-$AJ$4)*(P79-P70)/(P69-P79)))</f>
        <v/>
      </c>
    </row>
    <row r="81" spans="1:125" s="32" customFormat="1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 s="30"/>
      <c r="BC81"/>
      <c r="BD81"/>
      <c r="BE81"/>
      <c r="BF81"/>
      <c r="BG81"/>
      <c r="BH81"/>
      <c r="BI81"/>
      <c r="BJ81"/>
      <c r="BK81"/>
      <c r="BL81" s="30"/>
      <c r="BM81"/>
      <c r="BN81"/>
      <c r="BO81"/>
      <c r="BP81"/>
      <c r="BQ81"/>
      <c r="BR81"/>
      <c r="BS81"/>
      <c r="BT81"/>
      <c r="BU81"/>
      <c r="BV81" s="30"/>
      <c r="BW81"/>
      <c r="BX81"/>
      <c r="BY81"/>
      <c r="BZ81"/>
      <c r="CA81"/>
      <c r="CB81"/>
      <c r="CC81"/>
      <c r="CD81"/>
      <c r="CE81"/>
      <c r="CF81" s="30"/>
      <c r="CG81"/>
      <c r="CH81"/>
      <c r="CI81"/>
      <c r="CJ81"/>
      <c r="CK81"/>
      <c r="CL81"/>
      <c r="CM81"/>
      <c r="CN81"/>
      <c r="CO81"/>
      <c r="CP81" s="30"/>
      <c r="CQ81"/>
      <c r="CR81"/>
      <c r="CS81"/>
      <c r="CT81"/>
      <c r="CU81"/>
      <c r="CV81" s="31" t="str">
        <f t="shared" si="63"/>
        <v/>
      </c>
      <c r="CW81" s="31"/>
      <c r="CX81" s="3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 s="60" t="str">
        <f>IF(P80&lt;$AJ$6,"",IF(P80&gt;$AJ$5,"",(10^-$AJ$4)*(P80-P71)/(P70-P80)))</f>
        <v/>
      </c>
    </row>
    <row r="82" spans="1:125" s="32" customFormat="1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 s="30"/>
      <c r="BC82"/>
      <c r="BD82"/>
      <c r="BE82"/>
      <c r="BF82"/>
      <c r="BG82"/>
      <c r="BH82"/>
      <c r="BI82"/>
      <c r="BJ82"/>
      <c r="BK82"/>
      <c r="BL82" s="30"/>
      <c r="BM82"/>
      <c r="BN82"/>
      <c r="BO82"/>
      <c r="BP82"/>
      <c r="BQ82"/>
      <c r="BR82"/>
      <c r="BS82"/>
      <c r="BT82"/>
      <c r="BU82"/>
      <c r="BV82" s="30"/>
      <c r="BW82"/>
      <c r="BX82"/>
      <c r="BY82"/>
      <c r="BZ82"/>
      <c r="CA82"/>
      <c r="CB82"/>
      <c r="CC82"/>
      <c r="CD82"/>
      <c r="CE82"/>
      <c r="CF82" s="30"/>
      <c r="CG82"/>
      <c r="CH82"/>
      <c r="CI82"/>
      <c r="CJ82"/>
      <c r="CK82"/>
      <c r="CL82"/>
      <c r="CM82"/>
      <c r="CN82"/>
      <c r="CO82"/>
      <c r="CP82" s="30"/>
      <c r="CQ82"/>
      <c r="CR82"/>
      <c r="CS82"/>
      <c r="CT82"/>
      <c r="CU82"/>
      <c r="CV82" s="31" t="str">
        <f t="shared" si="63"/>
        <v/>
      </c>
      <c r="CW82" s="31"/>
      <c r="CX82" s="31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 s="60"/>
    </row>
    <row r="83" spans="1:125">
      <c r="CV83" s="31" t="str">
        <f t="shared" si="63"/>
        <v/>
      </c>
    </row>
    <row r="84" spans="1:125">
      <c r="CV84" s="31" t="str">
        <f t="shared" si="63"/>
        <v/>
      </c>
    </row>
    <row r="85" spans="1:125">
      <c r="CV85" s="31" t="str">
        <f t="shared" si="63"/>
        <v/>
      </c>
    </row>
    <row r="86" spans="1:125">
      <c r="CV86" s="31" t="str">
        <f t="shared" si="63"/>
        <v/>
      </c>
    </row>
    <row r="87" spans="1:125">
      <c r="CV87" s="31" t="str">
        <f t="shared" si="63"/>
        <v/>
      </c>
    </row>
    <row r="88" spans="1:125">
      <c r="CV88" s="31" t="str">
        <f t="shared" si="63"/>
        <v/>
      </c>
    </row>
    <row r="89" spans="1:125">
      <c r="CV89" s="31" t="str">
        <f t="shared" si="63"/>
        <v/>
      </c>
    </row>
    <row r="90" spans="1:125">
      <c r="CV90" s="31" t="str">
        <f t="shared" si="63"/>
        <v/>
      </c>
    </row>
    <row r="91" spans="1:125">
      <c r="CV91" s="31" t="str">
        <f t="shared" si="63"/>
        <v/>
      </c>
    </row>
    <row r="92" spans="1:125">
      <c r="CV92" s="31" t="str">
        <f t="shared" si="63"/>
        <v/>
      </c>
    </row>
    <row r="93" spans="1:125">
      <c r="CV93" s="31" t="str">
        <f t="shared" si="63"/>
        <v/>
      </c>
    </row>
    <row r="94" spans="1:125">
      <c r="CV94" s="31" t="str">
        <f t="shared" si="63"/>
        <v/>
      </c>
    </row>
    <row r="95" spans="1:125">
      <c r="CV95" s="31" t="str">
        <f t="shared" si="63"/>
        <v/>
      </c>
    </row>
    <row r="96" spans="1:125">
      <c r="CV96" s="31" t="str">
        <f t="shared" si="63"/>
        <v/>
      </c>
    </row>
    <row r="97" spans="100:100">
      <c r="CV97" s="31" t="str">
        <f t="shared" si="63"/>
        <v/>
      </c>
    </row>
    <row r="98" spans="100:100">
      <c r="CV98" s="31" t="str">
        <f t="shared" si="63"/>
        <v/>
      </c>
    </row>
    <row r="99" spans="100:100">
      <c r="CV99" s="31" t="str">
        <f t="shared" si="63"/>
        <v/>
      </c>
    </row>
    <row r="100" spans="100:100">
      <c r="CV100" s="31" t="str">
        <f t="shared" si="63"/>
        <v/>
      </c>
    </row>
    <row r="101" spans="100:100">
      <c r="CV101" s="31" t="str">
        <f t="shared" si="63"/>
        <v/>
      </c>
    </row>
    <row r="102" spans="100:100">
      <c r="CV102" s="31" t="str">
        <f t="shared" si="63"/>
        <v/>
      </c>
    </row>
    <row r="103" spans="100:100">
      <c r="CV103" s="31" t="str">
        <f t="shared" si="63"/>
        <v/>
      </c>
    </row>
    <row r="104" spans="100:100">
      <c r="CV104" s="31" t="str">
        <f t="shared" si="63"/>
        <v/>
      </c>
    </row>
    <row r="105" spans="100:100">
      <c r="CV105" s="31" t="str">
        <f t="shared" si="63"/>
        <v/>
      </c>
    </row>
    <row r="106" spans="100:100">
      <c r="CV106" s="31" t="str">
        <f t="shared" si="63"/>
        <v/>
      </c>
    </row>
    <row r="107" spans="100:100">
      <c r="CV107" s="31" t="str">
        <f t="shared" si="63"/>
        <v/>
      </c>
    </row>
    <row r="108" spans="100:100">
      <c r="CV108" s="31" t="str">
        <f t="shared" si="63"/>
        <v/>
      </c>
    </row>
    <row r="109" spans="100:100">
      <c r="CV109" s="31" t="str">
        <f t="shared" si="63"/>
        <v/>
      </c>
    </row>
    <row r="110" spans="100:100">
      <c r="CV110" s="31" t="str">
        <f t="shared" si="63"/>
        <v/>
      </c>
    </row>
    <row r="111" spans="100:100">
      <c r="CV111" s="31" t="str">
        <f t="shared" si="63"/>
        <v/>
      </c>
    </row>
    <row r="112" spans="100:100">
      <c r="CV112" s="31" t="str">
        <f t="shared" si="63"/>
        <v/>
      </c>
    </row>
    <row r="113" spans="100:100">
      <c r="CV113" s="31" t="str">
        <f t="shared" si="63"/>
        <v/>
      </c>
    </row>
    <row r="114" spans="100:100">
      <c r="CV114" s="31" t="str">
        <f t="shared" si="63"/>
        <v/>
      </c>
    </row>
    <row r="115" spans="100:100">
      <c r="CV115" s="31" t="str">
        <f t="shared" si="63"/>
        <v/>
      </c>
    </row>
    <row r="116" spans="100:100">
      <c r="CV116" s="31" t="str">
        <f t="shared" si="63"/>
        <v/>
      </c>
    </row>
    <row r="117" spans="100:100">
      <c r="CV117" s="31" t="str">
        <f t="shared" si="63"/>
        <v/>
      </c>
    </row>
    <row r="118" spans="100:100">
      <c r="CV118" s="31" t="str">
        <f t="shared" si="63"/>
        <v/>
      </c>
    </row>
    <row r="119" spans="100:100">
      <c r="CV119" s="31" t="str">
        <f t="shared" si="63"/>
        <v/>
      </c>
    </row>
    <row r="120" spans="100:100">
      <c r="CV120" s="31" t="str">
        <f t="shared" si="63"/>
        <v/>
      </c>
    </row>
    <row r="121" spans="100:100">
      <c r="CV121" s="31" t="str">
        <f t="shared" si="63"/>
        <v/>
      </c>
    </row>
    <row r="122" spans="100:100">
      <c r="CV122" s="31" t="str">
        <f t="shared" si="63"/>
        <v/>
      </c>
    </row>
    <row r="123" spans="100:100">
      <c r="CV123" s="31" t="str">
        <f t="shared" si="63"/>
        <v/>
      </c>
    </row>
    <row r="124" spans="100:100">
      <c r="CV124" s="31" t="str">
        <f t="shared" si="63"/>
        <v/>
      </c>
    </row>
    <row r="125" spans="100:100">
      <c r="CV125" s="31" t="str">
        <f t="shared" si="63"/>
        <v/>
      </c>
    </row>
    <row r="126" spans="100:100">
      <c r="CV126" s="31" t="str">
        <f t="shared" si="63"/>
        <v/>
      </c>
    </row>
    <row r="127" spans="100:100">
      <c r="CV127" s="31" t="str">
        <f t="shared" si="63"/>
        <v/>
      </c>
    </row>
    <row r="128" spans="100:100">
      <c r="CV128" s="31" t="str">
        <f t="shared" si="63"/>
        <v/>
      </c>
    </row>
  </sheetData>
  <pageMargins left="0.7" right="0.7" top="0.75" bottom="0.75" header="0.3" footer="0.3"/>
  <pageSetup paperSize="9" orientation="portrait" horizontalDpi="4294967295" verticalDpi="4294967295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4C89F5-D61C-4647-932A-AD0D3BEEC9EB}">
  <dimension ref="A1:FK147"/>
  <sheetViews>
    <sheetView topLeftCell="AD1" zoomScale="85" zoomScaleNormal="85" workbookViewId="0">
      <selection activeCell="AK17" sqref="AK17"/>
    </sheetView>
  </sheetViews>
  <sheetFormatPr defaultRowHeight="15"/>
  <cols>
    <col min="1" max="1" width="94.5703125" bestFit="1" customWidth="1"/>
    <col min="2" max="2" width="25.5703125" bestFit="1" customWidth="1"/>
    <col min="5" max="5" width="17" bestFit="1" customWidth="1"/>
    <col min="8" max="8" width="35.140625" bestFit="1" customWidth="1"/>
    <col min="9" max="9" width="35.140625" customWidth="1"/>
    <col min="10" max="10" width="30.7109375" bestFit="1" customWidth="1"/>
    <col min="11" max="11" width="30.7109375" customWidth="1"/>
    <col min="25" max="25" width="34.85546875" bestFit="1" customWidth="1"/>
    <col min="26" max="27" width="12.42578125" bestFit="1" customWidth="1"/>
    <col min="30" max="30" width="27.42578125" bestFit="1" customWidth="1"/>
    <col min="31" max="31" width="41.42578125" bestFit="1" customWidth="1"/>
    <col min="32" max="32" width="12.28515625" bestFit="1" customWidth="1"/>
    <col min="33" max="33" width="12.85546875" bestFit="1" customWidth="1"/>
    <col min="34" max="35" width="14.85546875" bestFit="1" customWidth="1"/>
    <col min="42" max="42" width="58.5703125" bestFit="1" customWidth="1"/>
    <col min="43" max="43" width="10.85546875" bestFit="1" customWidth="1"/>
    <col min="44" max="44" width="32.7109375" bestFit="1" customWidth="1"/>
    <col min="45" max="45" width="32.5703125" bestFit="1" customWidth="1"/>
    <col min="75" max="75" width="25.7109375" bestFit="1" customWidth="1"/>
    <col min="76" max="76" width="31.85546875" bestFit="1" customWidth="1"/>
    <col min="77" max="77" width="23.5703125" bestFit="1" customWidth="1"/>
    <col min="78" max="78" width="15.140625" bestFit="1" customWidth="1"/>
    <col min="79" max="79" width="17.85546875" bestFit="1" customWidth="1"/>
    <col min="80" max="80" width="11.28515625" bestFit="1" customWidth="1"/>
    <col min="82" max="82" width="12" bestFit="1" customWidth="1"/>
    <col min="85" max="85" width="35.140625" bestFit="1" customWidth="1"/>
    <col min="86" max="86" width="23.5703125" bestFit="1" customWidth="1"/>
    <col min="87" max="87" width="15.140625" bestFit="1" customWidth="1"/>
    <col min="88" max="88" width="17.85546875" bestFit="1" customWidth="1"/>
    <col min="89" max="89" width="12" bestFit="1" customWidth="1"/>
    <col min="91" max="91" width="12" bestFit="1" customWidth="1"/>
    <col min="94" max="94" width="33.140625" bestFit="1" customWidth="1"/>
    <col min="95" max="95" width="23.5703125" bestFit="1" customWidth="1"/>
    <col min="96" max="96" width="15.140625" bestFit="1" customWidth="1"/>
    <col min="97" max="97" width="17.85546875" bestFit="1" customWidth="1"/>
    <col min="98" max="98" width="12" bestFit="1" customWidth="1"/>
    <col min="100" max="100" width="11.28515625" bestFit="1" customWidth="1"/>
    <col min="107" max="107" width="35.7109375" bestFit="1" customWidth="1"/>
    <col min="111" max="112" width="12.28515625" bestFit="1" customWidth="1"/>
    <col min="120" max="120" width="39.42578125" bestFit="1" customWidth="1"/>
    <col min="121" max="121" width="23.5703125" bestFit="1" customWidth="1"/>
    <col min="122" max="122" width="15.140625" bestFit="1" customWidth="1"/>
    <col min="123" max="123" width="17.85546875" bestFit="1" customWidth="1"/>
    <col min="124" max="124" width="12.28515625" bestFit="1" customWidth="1"/>
    <col min="126" max="126" width="12.85546875" bestFit="1" customWidth="1"/>
    <col min="138" max="138" width="17.42578125" bestFit="1" customWidth="1"/>
    <col min="141" max="141" width="43.42578125" bestFit="1" customWidth="1"/>
    <col min="142" max="142" width="18.140625" bestFit="1" customWidth="1"/>
    <col min="158" max="158" width="50.5703125" bestFit="1" customWidth="1"/>
    <col min="165" max="165" width="49.5703125" bestFit="1" customWidth="1"/>
  </cols>
  <sheetData>
    <row r="1" spans="1:46">
      <c r="A1" t="s">
        <v>145</v>
      </c>
      <c r="B1">
        <v>0</v>
      </c>
      <c r="AE1" s="68" t="s">
        <v>180</v>
      </c>
    </row>
    <row r="2" spans="1:46">
      <c r="A2" t="s">
        <v>183</v>
      </c>
      <c r="B2">
        <v>5.0000000000000001E-3</v>
      </c>
      <c r="AD2" s="3"/>
      <c r="AE2" s="34"/>
      <c r="AF2" s="3"/>
      <c r="AG2" s="3"/>
      <c r="AH2" s="3"/>
      <c r="AI2" s="69"/>
      <c r="AJ2" s="69"/>
      <c r="AK2" s="3"/>
      <c r="AL2" s="3"/>
    </row>
    <row r="3" spans="1:46">
      <c r="A3" t="s">
        <v>184</v>
      </c>
      <c r="B3">
        <v>1E-3</v>
      </c>
      <c r="AD3" s="70" t="s">
        <v>146</v>
      </c>
      <c r="AE3" s="71">
        <f ca="1">'Mnova DHB (CD3CN-H2O)'!O2</f>
        <v>2.9248706364763066E-2</v>
      </c>
      <c r="AF3" s="69">
        <f ca="1">'Mnova Triazole (CD3CN-H2O)'!L2</f>
        <v>0.41247060916055256</v>
      </c>
      <c r="AG3" s="69">
        <f ca="1">'DMG (CD3CN-H2O)'!G6</f>
        <v>0.42344919175476747</v>
      </c>
      <c r="AH3" s="69">
        <f ca="1">'Glycolate (CD3CN-H2O)'!G6</f>
        <v>0.45995551326171302</v>
      </c>
      <c r="AI3" s="69">
        <f ca="1">'Acetate (CD3CN-H2O)'!G6</f>
        <v>0.5426403959144821</v>
      </c>
      <c r="AJ3" s="69"/>
      <c r="AK3" s="3"/>
      <c r="AL3" s="3"/>
    </row>
    <row r="4" spans="1:46">
      <c r="AD4" s="69" t="s">
        <v>89</v>
      </c>
      <c r="AE4" s="71">
        <f>'Mnova DHB (CD3CN-H2O)'!O3</f>
        <v>1.5440743021865231</v>
      </c>
      <c r="AF4" s="69">
        <f>'Mnova Triazole (CD3CN-H2O)'!L3</f>
        <v>2.3327327000192883</v>
      </c>
      <c r="AG4" s="69">
        <f>'DMG (CD3CN-H2O)'!G7</f>
        <v>2.4517184424265355</v>
      </c>
      <c r="AH4" s="69">
        <f>'Glycolate (CD3CN-H2O)'!G7</f>
        <v>4.4336893853830404</v>
      </c>
      <c r="AI4" s="69">
        <f>'Acetate (CD3CN-H2O)'!G7</f>
        <v>5.4600488088822878</v>
      </c>
      <c r="AJ4" s="69"/>
      <c r="AK4" s="35"/>
      <c r="AL4" s="35"/>
    </row>
    <row r="5" spans="1:46">
      <c r="AD5" s="70" t="s">
        <v>147</v>
      </c>
      <c r="AE5" s="71">
        <f>'Mnova DHB (CD3CN-H2O)'!O4</f>
        <v>6.4999071262392247</v>
      </c>
      <c r="AF5" s="69">
        <f>'Mnova Triazole (CD3CN-H2O)'!L4</f>
        <v>9.1539547252630218</v>
      </c>
      <c r="AG5" s="69">
        <f>'DMG (CD3CN-H2O)'!G8</f>
        <v>3.9984730248125513</v>
      </c>
      <c r="AH5" s="69">
        <f>'Glycolate (CD3CN-H2O)'!G8</f>
        <v>4.171585492297389</v>
      </c>
      <c r="AI5" s="69">
        <f>'Acetate (CD3CN-H2O)'!G8</f>
        <v>2.0582944313889273</v>
      </c>
      <c r="AJ5" s="69"/>
      <c r="AK5" s="35"/>
      <c r="AL5" s="35"/>
    </row>
    <row r="6" spans="1:46">
      <c r="AD6" s="70" t="s">
        <v>148</v>
      </c>
      <c r="AE6" s="71">
        <f>'Mnova DHB (CD3CN-H2O)'!O5</f>
        <v>6.3680332041534697</v>
      </c>
      <c r="AF6" s="72">
        <v>8.3278169999999996</v>
      </c>
      <c r="AG6" s="69">
        <f>'DMG (CD3CN-H2O)'!G9</f>
        <v>3.6369699999999998</v>
      </c>
      <c r="AH6" s="72">
        <v>3.8643990000000001</v>
      </c>
      <c r="AI6" s="72">
        <v>1.8485210000000001</v>
      </c>
      <c r="AJ6" s="69"/>
      <c r="AK6" s="3"/>
      <c r="AL6" s="3"/>
      <c r="AP6" t="s">
        <v>149</v>
      </c>
      <c r="AQ6" t="s">
        <v>150</v>
      </c>
    </row>
    <row r="7" spans="1:46" ht="18.75">
      <c r="AD7" s="19"/>
      <c r="AE7" s="73" t="s">
        <v>95</v>
      </c>
      <c r="AF7" s="74">
        <v>0.02</v>
      </c>
      <c r="AG7" s="74">
        <v>2E-3</v>
      </c>
      <c r="AH7" s="74">
        <v>0.02</v>
      </c>
      <c r="AI7" s="74">
        <v>0.02</v>
      </c>
      <c r="AJ7" s="74"/>
      <c r="AK7" s="74"/>
      <c r="AL7" s="74"/>
      <c r="AP7" t="s">
        <v>151</v>
      </c>
      <c r="AQ7" t="s">
        <v>152</v>
      </c>
      <c r="AS7" t="s">
        <v>153</v>
      </c>
    </row>
    <row r="8" spans="1:46" ht="18.75">
      <c r="AE8" s="34">
        <v>-1</v>
      </c>
      <c r="AF8" s="75">
        <v>1</v>
      </c>
      <c r="AG8" s="75">
        <v>1</v>
      </c>
      <c r="AH8" s="75">
        <v>-1</v>
      </c>
      <c r="AI8" s="75">
        <v>-1</v>
      </c>
      <c r="AJ8" s="75"/>
      <c r="AK8" s="75"/>
      <c r="AL8" s="75"/>
      <c r="AP8" s="66" t="s">
        <v>191</v>
      </c>
      <c r="AQ8" s="66">
        <v>14</v>
      </c>
      <c r="AR8" t="s">
        <v>154</v>
      </c>
      <c r="AS8">
        <f>AQ8+ROW(A20)-1</f>
        <v>33</v>
      </c>
    </row>
    <row r="9" spans="1:46">
      <c r="A9" s="24" t="s">
        <v>29</v>
      </c>
      <c r="B9" s="24"/>
      <c r="AD9" s="27" t="s">
        <v>155</v>
      </c>
      <c r="AE9" s="34">
        <f t="shared" ref="AE9:AL9" si="0">AE5-AE6</f>
        <v>0.13187392208575499</v>
      </c>
      <c r="AF9">
        <f t="shared" si="0"/>
        <v>0.8261377252630222</v>
      </c>
      <c r="AG9">
        <f t="shared" si="0"/>
        <v>0.36150302481255148</v>
      </c>
      <c r="AH9">
        <f t="shared" si="0"/>
        <v>0.30718649229738881</v>
      </c>
      <c r="AI9">
        <f t="shared" si="0"/>
        <v>0.20977343138892723</v>
      </c>
      <c r="AJ9">
        <f t="shared" si="0"/>
        <v>0</v>
      </c>
      <c r="AK9">
        <f t="shared" si="0"/>
        <v>0</v>
      </c>
      <c r="AL9">
        <f t="shared" si="0"/>
        <v>0</v>
      </c>
      <c r="AP9" s="66" t="s">
        <v>190</v>
      </c>
      <c r="AQ9" s="66">
        <v>57</v>
      </c>
      <c r="AR9" t="s">
        <v>156</v>
      </c>
      <c r="AS9">
        <f>AQ9+ROW(A20)-1</f>
        <v>76</v>
      </c>
    </row>
    <row r="10" spans="1:46">
      <c r="A10" s="24" t="s">
        <v>5</v>
      </c>
      <c r="B10" s="24">
        <f>'Mnova DHB (CD3CN-H2O)'!I3</f>
        <v>0.75</v>
      </c>
      <c r="AE10" s="34"/>
    </row>
    <row r="11" spans="1:46" ht="21">
      <c r="A11" s="24" t="s">
        <v>6</v>
      </c>
      <c r="B11" s="24">
        <f>'Mnova DHB (CD3CN-H2O)'!I4</f>
        <v>4.45</v>
      </c>
      <c r="AE11" s="34"/>
      <c r="AG11" s="87" t="s">
        <v>181</v>
      </c>
      <c r="AH11" s="47"/>
      <c r="AI11" s="47"/>
      <c r="AJ11" s="47"/>
      <c r="AK11" s="47"/>
      <c r="AL11" s="47"/>
      <c r="AM11" s="47"/>
      <c r="AN11" s="47"/>
      <c r="AO11" s="47"/>
      <c r="AP11" s="76" t="s">
        <v>157</v>
      </c>
      <c r="AQ11" s="76">
        <f ca="1">MAX(FI20:FI83)</f>
        <v>0.4192142497450308</v>
      </c>
      <c r="AS11" s="77"/>
    </row>
    <row r="12" spans="1:46" ht="31.5">
      <c r="AE12" s="34"/>
      <c r="AG12" s="87" t="s">
        <v>200</v>
      </c>
      <c r="AH12" s="47"/>
      <c r="AI12" s="47"/>
      <c r="AJ12" s="47"/>
      <c r="AK12" s="47"/>
      <c r="AL12" s="47"/>
      <c r="AM12" s="47"/>
      <c r="AN12" s="47"/>
      <c r="AO12" s="47"/>
      <c r="AP12" s="78" t="s">
        <v>158</v>
      </c>
      <c r="AQ12" s="79"/>
      <c r="AR12" s="26"/>
      <c r="AS12" s="77"/>
    </row>
    <row r="13" spans="1:46" ht="21">
      <c r="AE13" s="34"/>
      <c r="AP13" s="80" t="s">
        <v>89</v>
      </c>
      <c r="AQ13" s="80">
        <v>3.6880010809654462</v>
      </c>
      <c r="AR13" s="77"/>
      <c r="AS13" s="77"/>
      <c r="AT13" s="81"/>
    </row>
    <row r="14" spans="1:46" ht="18.75">
      <c r="B14" s="26"/>
      <c r="AE14" s="34"/>
      <c r="AP14" s="88" t="s">
        <v>187</v>
      </c>
      <c r="AQ14" s="79">
        <v>7.5631605013687224</v>
      </c>
      <c r="AR14" s="79"/>
      <c r="AS14" s="79"/>
    </row>
    <row r="15" spans="1:46" ht="18.75">
      <c r="A15" s="26" t="s">
        <v>26</v>
      </c>
      <c r="B15">
        <v>64</v>
      </c>
      <c r="AE15" s="34"/>
      <c r="AP15" s="88" t="s">
        <v>188</v>
      </c>
      <c r="AQ15" s="79">
        <v>7.3969476238497469</v>
      </c>
      <c r="AR15" s="79"/>
      <c r="AS15" s="79"/>
    </row>
    <row r="16" spans="1:46" ht="21">
      <c r="A16" t="s">
        <v>4</v>
      </c>
      <c r="B16">
        <v>30</v>
      </c>
      <c r="AE16" s="34"/>
      <c r="AP16" s="41" t="s">
        <v>159</v>
      </c>
      <c r="AQ16" s="41">
        <v>-1</v>
      </c>
      <c r="AR16" s="79"/>
      <c r="AS16" s="79"/>
    </row>
    <row r="17" spans="1:167" ht="21">
      <c r="A17" t="s">
        <v>35</v>
      </c>
      <c r="B17">
        <v>20</v>
      </c>
      <c r="H17" s="51" t="s">
        <v>186</v>
      </c>
      <c r="I17" s="6"/>
      <c r="J17" s="68" t="s">
        <v>160</v>
      </c>
      <c r="K17" s="68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 t="s">
        <v>161</v>
      </c>
      <c r="Z17" s="6"/>
      <c r="AA17" s="6"/>
      <c r="AE17" s="34"/>
      <c r="AP17" s="41" t="s">
        <v>189</v>
      </c>
      <c r="AQ17" s="41" cm="1">
        <f t="array" aca="1" ref="AQ17" ca="1">1-SUM((INDIRECT(AQ6&amp;AS8):INDIRECT(AQ6&amp;AS9)-INDIRECT(AQ7&amp;AS8):INDIRECT(AQ7&amp;AS9))^2)/(SUM((INDIRECT(AQ6&amp;AS8):INDIRECT(AQ6&amp;AS9)-AVERAGE(INDIRECT(AQ6&amp;AS8):INDIRECT(AQ6&amp;AS9)))^2))</f>
        <v>0.99846132128329257</v>
      </c>
      <c r="AR17" s="79"/>
      <c r="AS17" s="79"/>
      <c r="EK17" s="32" t="s">
        <v>198</v>
      </c>
      <c r="FB17" s="82" t="s">
        <v>162</v>
      </c>
      <c r="FC17" s="82"/>
      <c r="FD17" s="82"/>
      <c r="FI17" s="31" t="s">
        <v>199</v>
      </c>
      <c r="FJ17" s="31"/>
      <c r="FK17" s="31"/>
    </row>
    <row r="18" spans="1:167" ht="18.75">
      <c r="A18" s="51" t="s">
        <v>131</v>
      </c>
      <c r="B18" s="51">
        <v>4.4999999999999998E-2</v>
      </c>
      <c r="H18" s="66" t="s">
        <v>185</v>
      </c>
      <c r="I18" s="66"/>
      <c r="J18" s="34" t="s">
        <v>108</v>
      </c>
      <c r="K18" s="34"/>
      <c r="L18" s="6" t="s">
        <v>109</v>
      </c>
      <c r="M18" s="6"/>
      <c r="N18" s="6" t="s">
        <v>182</v>
      </c>
      <c r="O18" s="6"/>
      <c r="P18" s="19" t="s">
        <v>132</v>
      </c>
      <c r="Q18" s="6"/>
      <c r="R18" s="6" t="s">
        <v>163</v>
      </c>
      <c r="S18" s="6"/>
      <c r="T18" s="6"/>
      <c r="U18" s="6"/>
      <c r="V18" s="6"/>
      <c r="W18" s="6"/>
      <c r="X18" s="6"/>
      <c r="Y18" s="19" t="s">
        <v>164</v>
      </c>
      <c r="Z18" s="6"/>
      <c r="AA18" s="6"/>
      <c r="AD18" s="83" t="s">
        <v>165</v>
      </c>
      <c r="AE18" s="34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79"/>
      <c r="AR18" s="79"/>
      <c r="AS18" s="79"/>
      <c r="AT18" s="47" t="s">
        <v>192</v>
      </c>
      <c r="AU18" s="47"/>
      <c r="AV18" s="47"/>
      <c r="AW18" s="47"/>
      <c r="AX18" s="47"/>
      <c r="AY18" s="47"/>
      <c r="AZ18" s="47"/>
      <c r="BA18" s="47"/>
      <c r="BD18" s="47" t="s">
        <v>193</v>
      </c>
      <c r="BE18" s="47"/>
      <c r="BF18" s="47"/>
      <c r="BG18" s="47"/>
      <c r="BH18" s="47"/>
      <c r="BI18" s="47"/>
      <c r="BJ18" s="47"/>
      <c r="BK18" s="47"/>
      <c r="BN18" s="47" t="s">
        <v>194</v>
      </c>
      <c r="BO18" s="47"/>
      <c r="BP18" s="47"/>
      <c r="BQ18" s="47"/>
      <c r="BR18" s="47"/>
      <c r="BS18" s="47"/>
      <c r="BT18" s="47"/>
      <c r="BU18" s="47"/>
      <c r="BX18" s="47" t="s">
        <v>166</v>
      </c>
      <c r="BY18" s="47"/>
      <c r="BZ18" s="47"/>
      <c r="CA18" s="47"/>
      <c r="CB18" s="47"/>
      <c r="CC18" s="47"/>
      <c r="CD18" s="47"/>
      <c r="CG18" s="47" t="s">
        <v>195</v>
      </c>
      <c r="CH18" s="47"/>
      <c r="CI18" s="47"/>
      <c r="CJ18" s="47"/>
      <c r="CK18" s="47"/>
      <c r="CL18" s="47"/>
      <c r="CM18" s="47"/>
      <c r="CP18" s="47" t="s">
        <v>196</v>
      </c>
      <c r="CQ18" s="47"/>
      <c r="CR18" s="47"/>
      <c r="CS18" s="47"/>
      <c r="CT18" s="47"/>
      <c r="CU18" s="47"/>
      <c r="CV18" s="47"/>
      <c r="DD18" s="47" t="s">
        <v>197</v>
      </c>
      <c r="DE18" s="47"/>
      <c r="DF18" s="47"/>
      <c r="DG18" s="47"/>
      <c r="DH18" s="47"/>
      <c r="DI18" s="47"/>
      <c r="DJ18" s="47"/>
      <c r="DK18" s="47"/>
      <c r="DL18" s="47"/>
      <c r="DP18" s="47" t="s">
        <v>167</v>
      </c>
      <c r="DZ18" s="47" t="s">
        <v>168</v>
      </c>
      <c r="EA18" s="47"/>
      <c r="EB18" s="47"/>
      <c r="EC18" s="47"/>
      <c r="ED18" s="47"/>
      <c r="EE18" s="47"/>
      <c r="EF18" s="47"/>
      <c r="EK18" s="60" t="s">
        <v>116</v>
      </c>
      <c r="EL18" s="32"/>
      <c r="EM18" s="32"/>
      <c r="EN18" s="32"/>
      <c r="EO18" s="32"/>
      <c r="EP18" s="32"/>
      <c r="EQ18" s="32"/>
      <c r="ER18" s="32"/>
      <c r="FB18" s="31" t="s">
        <v>169</v>
      </c>
      <c r="FC18" s="31"/>
      <c r="FD18" s="31"/>
      <c r="FI18" s="31"/>
      <c r="FJ18" s="31"/>
      <c r="FK18" s="31"/>
    </row>
    <row r="19" spans="1:167">
      <c r="A19" t="s">
        <v>170</v>
      </c>
      <c r="B19" t="s">
        <v>171</v>
      </c>
      <c r="C19" t="s">
        <v>172</v>
      </c>
      <c r="D19" t="s">
        <v>173</v>
      </c>
      <c r="E19" t="s">
        <v>174</v>
      </c>
      <c r="H19" s="66" t="s">
        <v>123</v>
      </c>
      <c r="I19" s="6"/>
      <c r="J19" s="66"/>
      <c r="K19" s="6"/>
      <c r="L19" s="66" t="s">
        <v>124</v>
      </c>
      <c r="M19" s="66"/>
      <c r="N19" s="66" t="s">
        <v>175</v>
      </c>
      <c r="O19" s="66"/>
      <c r="P19" s="19" t="s">
        <v>133</v>
      </c>
      <c r="Q19" s="6"/>
      <c r="R19" s="66" t="s">
        <v>176</v>
      </c>
      <c r="S19" s="6"/>
      <c r="T19" s="6"/>
      <c r="U19" s="6"/>
      <c r="V19" s="6"/>
      <c r="W19" s="6"/>
      <c r="X19" s="6"/>
      <c r="Y19" s="66" t="s">
        <v>177</v>
      </c>
      <c r="Z19" s="6"/>
      <c r="AA19" s="6"/>
      <c r="AD19" s="83" t="s">
        <v>178</v>
      </c>
      <c r="AE19" s="34" t="str">
        <f>IF(J18="","",J18)</f>
        <v>2,6-DHB/ppm</v>
      </c>
      <c r="AF19" s="83" t="str">
        <f>IF(L18="","",L18)</f>
        <v>1,2,4-triazole/ppm</v>
      </c>
      <c r="AG19" s="83" t="str">
        <f>IF(N18="","",N18)</f>
        <v>DMG</v>
      </c>
      <c r="AH19" s="83" t="str">
        <f>IF(P18="","",P18)</f>
        <v>Glycolate</v>
      </c>
      <c r="AI19" s="83" t="str">
        <f>IF(R18="","",R18)</f>
        <v>Acetate</v>
      </c>
      <c r="AJ19" s="83" t="str">
        <f>IF(T18="","",T18)</f>
        <v/>
      </c>
      <c r="AK19" s="83" t="str">
        <f t="shared" ref="AK19:AP19" si="1">IF(V18="","",V18)</f>
        <v/>
      </c>
      <c r="AL19" s="83" t="str">
        <f t="shared" si="1"/>
        <v/>
      </c>
      <c r="AM19" s="83" t="str">
        <f t="shared" si="1"/>
        <v/>
      </c>
      <c r="AN19" s="83" t="str">
        <f t="shared" si="1"/>
        <v>Salicylate</v>
      </c>
      <c r="AO19" s="83" t="str">
        <f t="shared" si="1"/>
        <v/>
      </c>
      <c r="AP19" s="83" t="str">
        <f t="shared" si="1"/>
        <v/>
      </c>
      <c r="AQ19" s="79" t="str">
        <f>IF(AN19="","",AN19)</f>
        <v>Salicylate</v>
      </c>
      <c r="AR19" s="79" t="str">
        <f t="shared" ref="AR19:AS19" si="2">IF(AO19="","",AO19)</f>
        <v/>
      </c>
      <c r="AS19" s="79" t="str">
        <f t="shared" si="2"/>
        <v/>
      </c>
      <c r="AT19" s="47" t="str">
        <f>IF(AE19="","",AE19)</f>
        <v>2,6-DHB/ppm</v>
      </c>
      <c r="AU19" s="47" t="str">
        <f t="shared" ref="AU19:BA19" si="3">IF(AF19="","",AF19)</f>
        <v>1,2,4-triazole/ppm</v>
      </c>
      <c r="AV19" s="47" t="str">
        <f t="shared" si="3"/>
        <v>DMG</v>
      </c>
      <c r="AW19" s="47" t="str">
        <f t="shared" si="3"/>
        <v>Glycolate</v>
      </c>
      <c r="AX19" s="47" t="str">
        <f t="shared" si="3"/>
        <v>Acetate</v>
      </c>
      <c r="AY19" s="47" t="str">
        <f t="shared" si="3"/>
        <v/>
      </c>
      <c r="AZ19" s="47" t="str">
        <f t="shared" si="3"/>
        <v/>
      </c>
      <c r="BA19" s="47" t="str">
        <f t="shared" si="3"/>
        <v/>
      </c>
      <c r="BD19" s="47" t="str">
        <f>IF(AE19="","",AE19)</f>
        <v>2,6-DHB/ppm</v>
      </c>
      <c r="BE19" s="47" t="str">
        <f t="shared" ref="BE19:BK19" si="4">IF(AF19="","",AF19)</f>
        <v>1,2,4-triazole/ppm</v>
      </c>
      <c r="BF19" s="47" t="str">
        <f t="shared" si="4"/>
        <v>DMG</v>
      </c>
      <c r="BG19" s="47" t="str">
        <f t="shared" si="4"/>
        <v>Glycolate</v>
      </c>
      <c r="BH19" s="47" t="str">
        <f t="shared" si="4"/>
        <v>Acetate</v>
      </c>
      <c r="BI19" s="47" t="str">
        <f t="shared" si="4"/>
        <v/>
      </c>
      <c r="BJ19" s="47" t="str">
        <f t="shared" si="4"/>
        <v/>
      </c>
      <c r="BK19" s="47" t="str">
        <f t="shared" si="4"/>
        <v/>
      </c>
      <c r="BN19" s="47" t="str">
        <f>IF(AE19="","",AE19)</f>
        <v>2,6-DHB/ppm</v>
      </c>
      <c r="BO19" s="47" t="str">
        <f t="shared" ref="BO19:BU19" si="5">IF(AF19="","",AF19)</f>
        <v>1,2,4-triazole/ppm</v>
      </c>
      <c r="BP19" s="47" t="str">
        <f t="shared" si="5"/>
        <v>DMG</v>
      </c>
      <c r="BQ19" s="47" t="str">
        <f t="shared" si="5"/>
        <v>Glycolate</v>
      </c>
      <c r="BR19" s="47" t="str">
        <f t="shared" si="5"/>
        <v>Acetate</v>
      </c>
      <c r="BS19" s="47" t="str">
        <f t="shared" si="5"/>
        <v/>
      </c>
      <c r="BT19" s="47" t="str">
        <f t="shared" si="5"/>
        <v/>
      </c>
      <c r="BU19" s="47" t="str">
        <f t="shared" si="5"/>
        <v/>
      </c>
      <c r="BX19" s="47" t="str">
        <f>IF(BN19="","",IF(BO19="","",BN19&amp;"/"&amp;BO19))</f>
        <v>2,6-DHB/ppm/1,2,4-triazole/ppm</v>
      </c>
      <c r="BY19" s="47" t="str">
        <f>IF(BO19="","",IF(BP19="","",BO19&amp;"/"&amp;BP19))</f>
        <v>1,2,4-triazole/ppm/DMG</v>
      </c>
      <c r="BZ19" s="47" t="str">
        <f>IF(BP19="","",IF(BQ19="","",BP19&amp;"/"&amp;BQ19))</f>
        <v>DMG/Glycolate</v>
      </c>
      <c r="CA19" s="47" t="str">
        <f>IF(BQ19="","",IF(BR19="","",BQ19&amp;"/"&amp;BR19))</f>
        <v>Glycolate/Acetate</v>
      </c>
      <c r="CB19" s="47" t="str">
        <f>IF(BR19="","",IF(BS19="","",BR19&amp;"/"&amp;BS19))</f>
        <v/>
      </c>
      <c r="CC19" s="47" t="str">
        <f t="shared" ref="CC19:CD19" si="6">IF(BS19="","",IF(BT19="","",BS19&amp;"/"&amp;BT19))</f>
        <v/>
      </c>
      <c r="CD19" s="47" t="str">
        <f t="shared" si="6"/>
        <v/>
      </c>
      <c r="CG19" s="47" t="str">
        <f>IF(BX19="","",BX19)</f>
        <v>2,6-DHB/ppm/1,2,4-triazole/ppm</v>
      </c>
      <c r="CH19" s="47" t="str">
        <f>IF(BY19="","",BY19)</f>
        <v>1,2,4-triazole/ppm/DMG</v>
      </c>
      <c r="CI19" s="47" t="str">
        <f>IF(BZ19="","",BZ19)</f>
        <v>DMG/Glycolate</v>
      </c>
      <c r="CJ19" s="47" t="str">
        <f>IF(CA19="","",CA19)</f>
        <v>Glycolate/Acetate</v>
      </c>
      <c r="CK19" s="47" t="str">
        <f>IF(CB19="","",CB19)</f>
        <v/>
      </c>
      <c r="CL19" s="47" t="str">
        <f t="shared" ref="CL19:CM19" si="7">IF(CC19="","",CC19)</f>
        <v/>
      </c>
      <c r="CM19" s="47" t="str">
        <f t="shared" si="7"/>
        <v/>
      </c>
      <c r="CP19" s="47" t="str">
        <f>IF(CG19="","",CG19)</f>
        <v>2,6-DHB/ppm/1,2,4-triazole/ppm</v>
      </c>
      <c r="CQ19" s="47" t="str">
        <f t="shared" ref="CQ19:CV19" si="8">IF(CH19="","",CH19)</f>
        <v>1,2,4-triazole/ppm/DMG</v>
      </c>
      <c r="CR19" s="47" t="str">
        <f t="shared" si="8"/>
        <v>DMG/Glycolate</v>
      </c>
      <c r="CS19" s="47" t="str">
        <f t="shared" si="8"/>
        <v>Glycolate/Acetate</v>
      </c>
      <c r="CT19" s="47" t="str">
        <f t="shared" si="8"/>
        <v/>
      </c>
      <c r="CU19" s="47" t="str">
        <f t="shared" si="8"/>
        <v/>
      </c>
      <c r="CV19" s="47" t="str">
        <f t="shared" si="8"/>
        <v/>
      </c>
      <c r="CX19" t="s">
        <v>179</v>
      </c>
      <c r="DD19" s="47" t="str">
        <f>IF(AE19="","",AE19)</f>
        <v>2,6-DHB/ppm</v>
      </c>
      <c r="DE19" s="47" t="str">
        <f t="shared" ref="DE19:DL19" si="9">IF(AF19="","",AF19)</f>
        <v>1,2,4-triazole/ppm</v>
      </c>
      <c r="DF19" s="47" t="str">
        <f t="shared" si="9"/>
        <v>DMG</v>
      </c>
      <c r="DG19" s="47" t="str">
        <f t="shared" si="9"/>
        <v>Glycolate</v>
      </c>
      <c r="DH19" s="47" t="str">
        <f t="shared" si="9"/>
        <v>Acetate</v>
      </c>
      <c r="DI19" s="47" t="str">
        <f t="shared" si="9"/>
        <v/>
      </c>
      <c r="DJ19" s="47" t="str">
        <f t="shared" si="9"/>
        <v/>
      </c>
      <c r="DK19" s="47" t="str">
        <f t="shared" si="9"/>
        <v/>
      </c>
      <c r="DL19" s="47" t="str">
        <f t="shared" si="9"/>
        <v/>
      </c>
      <c r="DP19" s="47" t="str">
        <f>IF(BX19="","",BX19)</f>
        <v>2,6-DHB/ppm/1,2,4-triazole/ppm</v>
      </c>
      <c r="DQ19" s="47" t="str">
        <f t="shared" ref="DQ19:DV19" si="10">IF(BY19="","",BY19)</f>
        <v>1,2,4-triazole/ppm/DMG</v>
      </c>
      <c r="DR19" s="47" t="str">
        <f t="shared" si="10"/>
        <v>DMG/Glycolate</v>
      </c>
      <c r="DS19" s="47" t="str">
        <f t="shared" si="10"/>
        <v>Glycolate/Acetate</v>
      </c>
      <c r="DT19" s="47" t="str">
        <f t="shared" si="10"/>
        <v/>
      </c>
      <c r="DU19" s="47" t="str">
        <f t="shared" si="10"/>
        <v/>
      </c>
      <c r="DV19" s="47" t="str">
        <f t="shared" si="10"/>
        <v/>
      </c>
      <c r="DZ19" s="47" t="str">
        <f>IF(BX19="","",BX19)</f>
        <v>2,6-DHB/ppm/1,2,4-triazole/ppm</v>
      </c>
      <c r="EA19" s="47" t="str">
        <f t="shared" ref="EA19:ED19" si="11">IF(BY19="","",BY19)</f>
        <v>1,2,4-triazole/ppm/DMG</v>
      </c>
      <c r="EB19" s="47" t="str">
        <f t="shared" si="11"/>
        <v>DMG/Glycolate</v>
      </c>
      <c r="EC19" s="47" t="str">
        <f t="shared" si="11"/>
        <v>Glycolate/Acetate</v>
      </c>
      <c r="ED19" s="47" t="str">
        <f t="shared" si="11"/>
        <v/>
      </c>
      <c r="EE19" s="47" t="str">
        <f>IF(CC19="","",CC19)</f>
        <v/>
      </c>
      <c r="EF19" s="47" t="str">
        <f t="shared" ref="EF19" si="12">IF(CD19="","",CD19)</f>
        <v/>
      </c>
      <c r="EH19" t="s">
        <v>174</v>
      </c>
      <c r="EK19" s="60" t="str">
        <f>AE19</f>
        <v>2,6-DHB/ppm</v>
      </c>
      <c r="EL19" s="32" t="str">
        <f>AF19</f>
        <v>1,2,4-triazole/ppm</v>
      </c>
      <c r="EM19" s="32" t="str">
        <f t="shared" ref="EM19:EQ19" si="13">AG19</f>
        <v>DMG</v>
      </c>
      <c r="EN19" s="32" t="str">
        <f t="shared" si="13"/>
        <v>Glycolate</v>
      </c>
      <c r="EO19" s="32" t="str">
        <f t="shared" si="13"/>
        <v>Acetate</v>
      </c>
      <c r="EP19" s="32" t="str">
        <f t="shared" si="13"/>
        <v/>
      </c>
      <c r="EQ19" s="32" t="str">
        <f t="shared" si="13"/>
        <v/>
      </c>
      <c r="ER19" s="32" t="str">
        <f t="shared" ref="ER19" si="14">AL19</f>
        <v/>
      </c>
      <c r="FB19" s="31" t="str">
        <f>IF(AN19="","",AN19)</f>
        <v>Salicylate</v>
      </c>
      <c r="FC19" s="31"/>
      <c r="FD19" s="31"/>
      <c r="FI19" s="31" t="str">
        <f>IF(AN19="","",AN19)</f>
        <v>Salicylate</v>
      </c>
      <c r="FJ19" s="31" t="str">
        <f t="shared" ref="FJ19:FK19" si="15">IF(AO19="","",AO19)</f>
        <v/>
      </c>
      <c r="FK19" s="31" t="str">
        <f t="shared" si="15"/>
        <v/>
      </c>
    </row>
    <row r="20" spans="1:167" s="7" customFormat="1">
      <c r="A20" s="7">
        <v>1</v>
      </c>
      <c r="B20" s="7">
        <f>$B$17+(A20-($B$15/2)-0.5)*$B$16/$B$15</f>
        <v>5.234375</v>
      </c>
      <c r="C20" s="7">
        <f>$B$18+SUM(EK20:ER20)</f>
        <v>4.6613098535765701E-2</v>
      </c>
      <c r="D20" s="7">
        <f>CX20</f>
        <v>1.9142410337349625</v>
      </c>
      <c r="E20" s="7">
        <f ca="1">IF(SUM(DZ20:EF20)=0,"",AVERAGE(DZ20:EF20))</f>
        <v>0.42472076485138005</v>
      </c>
      <c r="H20" s="8">
        <v>0</v>
      </c>
      <c r="I20" s="8"/>
      <c r="J20" s="8">
        <v>-100</v>
      </c>
      <c r="K20" s="8"/>
      <c r="L20" s="8">
        <v>0</v>
      </c>
      <c r="M20" s="8"/>
      <c r="N20" s="8">
        <v>3.9285399999999999</v>
      </c>
      <c r="O20" s="8"/>
      <c r="P20" s="8">
        <v>4.2016799999999996</v>
      </c>
      <c r="Q20" s="8"/>
      <c r="R20" s="8">
        <v>1.8168899999999999</v>
      </c>
      <c r="S20" s="8"/>
      <c r="T20" s="8"/>
      <c r="Y20" s="8">
        <v>7.35581</v>
      </c>
      <c r="AD20" s="7">
        <f t="shared" ref="AD20:AD83" si="16">$B$1-H20</f>
        <v>0</v>
      </c>
      <c r="AE20" s="34">
        <f t="shared" ref="AE20:AE83" si="17">IF(J20="","",J20+$AD20)</f>
        <v>-100</v>
      </c>
      <c r="AF20" s="7">
        <f t="shared" ref="AF20:AF83" si="18">IF(L20="","",L20+$AD20)</f>
        <v>0</v>
      </c>
      <c r="AG20" s="7">
        <f t="shared" ref="AG20:AG83" si="19">IF(N20="","",N20+$AD20)</f>
        <v>3.9285399999999999</v>
      </c>
      <c r="AH20" s="7">
        <f t="shared" ref="AH20:AH83" si="20">IF(P20="","",P20+$AD20)</f>
        <v>4.2016799999999996</v>
      </c>
      <c r="AI20" s="7">
        <f t="shared" ref="AI20:AI83" si="21">IF(R20="","",R20+$AD20)</f>
        <v>1.8168899999999999</v>
      </c>
      <c r="AJ20" s="7" t="str">
        <f>IF(T20="","",T20+$AD20)</f>
        <v/>
      </c>
      <c r="AK20" s="7" t="str">
        <f t="shared" ref="AK20:AP51" si="22">IF(V20="","",V20+$AD20)</f>
        <v/>
      </c>
      <c r="AL20" s="7" t="str">
        <f t="shared" si="22"/>
        <v/>
      </c>
      <c r="AM20" s="7" t="str">
        <f t="shared" si="22"/>
        <v/>
      </c>
      <c r="AN20" s="7">
        <f t="shared" si="22"/>
        <v>7.35581</v>
      </c>
      <c r="AO20" s="7" t="str">
        <f t="shared" si="22"/>
        <v/>
      </c>
      <c r="AP20" s="7" t="str">
        <f t="shared" si="22"/>
        <v/>
      </c>
      <c r="AQ20" s="79" t="str">
        <f t="shared" ref="AQ20:AQ83" si="23">IF(D20="","",IF($A20&lt;$AQ$8,"",IF($A20&gt;$AQ$9,"",(AQ$14+AQ$15*10^($D20-AQ$13-AQ$16*$B$10*SQRT(C20)/(1+$B$11*SQRT(C20))))/(1+10^($D20-AQ$13-AQ$16*$B$10*SQRT(C20)/(1+$B$11*SQRT(C20)))))))</f>
        <v/>
      </c>
      <c r="AR20" s="79"/>
      <c r="AS20" s="79"/>
      <c r="AT20" s="7" t="str">
        <f t="shared" ref="AT20:BA51" si="24">IF(AE20="","",IF(AE$9&lt;0,IF(AE20&gt;AE$6-$B$2,"",IF(AE20&lt;AE$5+$B$2,"",AE20)),IF(AE20&lt;AE$6+$B$2,"",IF(AE20&gt;AE$5-$B$2,"",AE20))))</f>
        <v/>
      </c>
      <c r="AU20" s="7" t="str">
        <f t="shared" si="24"/>
        <v/>
      </c>
      <c r="AV20" s="7">
        <f t="shared" si="24"/>
        <v>3.9285399999999999</v>
      </c>
      <c r="AW20" s="7" t="str">
        <f t="shared" si="24"/>
        <v/>
      </c>
      <c r="AX20" s="7" t="str">
        <f t="shared" si="24"/>
        <v/>
      </c>
      <c r="AY20" s="7" t="str">
        <f t="shared" si="24"/>
        <v/>
      </c>
      <c r="AZ20" s="7" t="str">
        <f t="shared" si="24"/>
        <v/>
      </c>
      <c r="BA20" s="7" t="str">
        <f t="shared" si="24"/>
        <v/>
      </c>
      <c r="BD20" s="7" t="str">
        <f>IF(AT20="","",AE$4+AE$8*($B$10*SQRT($C20)/(1+$B$11*SQRT($C20)))+LOG10((AE$5-AT20)/(AT20-AE$6)))</f>
        <v/>
      </c>
      <c r="BE20" s="7" t="str">
        <f t="shared" ref="BE20:BK35" si="25">IF(AU20="","",AF$4+AF$8*($B$10*SQRT($C20)/(1+$B$11*SQRT($C20)))+LOG10((AF$5-AU20)/(AU20-AF$6)))</f>
        <v/>
      </c>
      <c r="BF20" s="7">
        <f t="shared" si="25"/>
        <v>1.9142410337349625</v>
      </c>
      <c r="BG20" s="7" t="str">
        <f t="shared" si="25"/>
        <v/>
      </c>
      <c r="BH20" s="7" t="str">
        <f t="shared" si="25"/>
        <v/>
      </c>
      <c r="BI20" s="7" t="str">
        <f t="shared" si="25"/>
        <v/>
      </c>
      <c r="BJ20" s="7" t="str">
        <f t="shared" si="25"/>
        <v/>
      </c>
      <c r="BK20" s="7" t="str">
        <f t="shared" si="25"/>
        <v/>
      </c>
      <c r="BN20" s="7">
        <f>IF(AT20="",0,IF(AE$9&lt;0,((AE$6-AT20)*(AT20-AE$5))/(AE$5-AE$6),((AE$6-AT20)*(AT20-AE$5))/(AE$5-AE$6)))</f>
        <v>0</v>
      </c>
      <c r="BO20" s="7">
        <f t="shared" ref="BO20:BU20" si="26">IF(AU20="",0,IF(AF$9&lt;0,((AF$6-AU20)*(AU20-AF$5))/(AF$5-AF$6),((AF$6-AU20)*(AU20-AF$5))/(AF$5-AF$6)))</f>
        <v>0</v>
      </c>
      <c r="BP20" s="7">
        <f t="shared" si="26"/>
        <v>5.6404429963396674E-2</v>
      </c>
      <c r="BQ20" s="7">
        <f t="shared" si="26"/>
        <v>0</v>
      </c>
      <c r="BR20" s="7">
        <f t="shared" si="26"/>
        <v>0</v>
      </c>
      <c r="BS20" s="7">
        <f t="shared" si="26"/>
        <v>0</v>
      </c>
      <c r="BT20" s="7">
        <f t="shared" si="26"/>
        <v>0</v>
      </c>
      <c r="BU20" s="7">
        <f t="shared" si="26"/>
        <v>0</v>
      </c>
      <c r="BX20" s="7">
        <f>IF(AE20="","",IF(BX19="","",IF(BN20+BO20=0,0,BN20+BO20)))</f>
        <v>0</v>
      </c>
      <c r="BY20" s="7">
        <f t="shared" ref="BY20:CD20" si="27">IF(AF20="","",IF(BY19="","",IF(BO20+BP20=0,0,BO20+BP20)))</f>
        <v>5.6404429963396674E-2</v>
      </c>
      <c r="BZ20" s="7">
        <f t="shared" si="27"/>
        <v>5.6404429963396674E-2</v>
      </c>
      <c r="CA20" s="7">
        <f t="shared" si="27"/>
        <v>0</v>
      </c>
      <c r="CB20" s="7" t="str">
        <f t="shared" si="27"/>
        <v/>
      </c>
      <c r="CC20" s="7" t="str">
        <f t="shared" si="27"/>
        <v/>
      </c>
      <c r="CD20" s="7" t="str">
        <f t="shared" si="27"/>
        <v/>
      </c>
      <c r="CG20" s="7" t="str">
        <f t="shared" ref="CG20:CM35" si="28">IF(BX20="","",IF(BD20="",BE20,IF(BE20="",BD20,(BD20*BN20+BE20*BO20)/BX20)))</f>
        <v/>
      </c>
      <c r="CH20" s="7">
        <f t="shared" si="28"/>
        <v>1.9142410337349625</v>
      </c>
      <c r="CI20" s="7">
        <f t="shared" si="28"/>
        <v>1.9142410337349625</v>
      </c>
      <c r="CJ20" s="7" t="str">
        <f t="shared" si="28"/>
        <v/>
      </c>
      <c r="CK20" s="7" t="str">
        <f t="shared" si="28"/>
        <v/>
      </c>
      <c r="CL20" s="7" t="str">
        <f t="shared" si="28"/>
        <v/>
      </c>
      <c r="CM20" s="7" t="str">
        <f t="shared" si="28"/>
        <v/>
      </c>
      <c r="CP20" s="7" t="str">
        <f>IF(LARGE($BX20:$CD20,1)=BX20,CG20,"")</f>
        <v/>
      </c>
      <c r="CQ20" s="7">
        <f t="shared" ref="CQ20:CV35" si="29">IF(LARGE($BX20:$CD20,1)=BY20,CH20,"")</f>
        <v>1.9142410337349625</v>
      </c>
      <c r="CR20" s="7">
        <f t="shared" si="29"/>
        <v>1.9142410337349625</v>
      </c>
      <c r="CS20" s="7" t="str">
        <f t="shared" si="29"/>
        <v/>
      </c>
      <c r="CT20" s="7" t="str">
        <f t="shared" si="29"/>
        <v/>
      </c>
      <c r="CU20" s="7" t="str">
        <f t="shared" si="29"/>
        <v/>
      </c>
      <c r="CV20" s="7" t="str">
        <f t="shared" si="29"/>
        <v/>
      </c>
      <c r="CX20" s="7">
        <f t="shared" ref="CX20:CX83" si="30">IF(SUM(CP20:CV20)=0,"",AVERAGE(CP20:CV20))</f>
        <v>1.9142410337349625</v>
      </c>
      <c r="DD20" s="7" t="str">
        <f>IF(AT20="","",SQRT((AE$3^2)+($B$2/(2.303*(AT20-AE$5)))^2+($B$2/(2.303*(AE$6-AT20)))^2+($B$3*(AE$6-AE$5)/(2.303*(AT20-AE$5)*(AE$6-AT20)))^2))</f>
        <v/>
      </c>
      <c r="DE20" s="7" t="str">
        <f t="shared" ref="DE20:DL35" si="31">IF(AU20="","",SQRT((AF$3^2)+($B$2/(2.303*(AU20-AF$5)))^2+($B$2/(2.303*(AF$6-AU20)))^2+($B$3*(AF$6-AF$5)/(2.303*(AU20-AF$5)*(AF$6-AU20)))^2))</f>
        <v/>
      </c>
      <c r="DF20" s="7">
        <f t="shared" ca="1" si="31"/>
        <v>0.42472076485138005</v>
      </c>
      <c r="DG20" s="7" t="str">
        <f t="shared" si="31"/>
        <v/>
      </c>
      <c r="DH20" s="7" t="str">
        <f t="shared" si="31"/>
        <v/>
      </c>
      <c r="DI20" s="7" t="str">
        <f t="shared" si="31"/>
        <v/>
      </c>
      <c r="DJ20" s="7" t="str">
        <f t="shared" si="31"/>
        <v/>
      </c>
      <c r="DK20" s="7" t="str">
        <f t="shared" si="31"/>
        <v/>
      </c>
      <c r="DL20" s="7" t="str">
        <f t="shared" si="31"/>
        <v/>
      </c>
      <c r="DP20" s="7" t="str">
        <f>IF(BX20="","",IF(BD20="",DE20,IF(BE20="",DD20,(DD20*BN20+DE20*BO20)/(BN20+BO20))))</f>
        <v/>
      </c>
      <c r="DQ20" s="7">
        <f t="shared" ref="DQ20:DV35" ca="1" si="32">IF(BY20="","",IF(BE20="",DF20,IF(BF20="",DE20,(DE20*BO20+DF20*BP20)/(BO20+BP20))))</f>
        <v>0.42472076485138005</v>
      </c>
      <c r="DR20" s="7">
        <f t="shared" ca="1" si="32"/>
        <v>0.42472076485138005</v>
      </c>
      <c r="DS20" s="7" t="str">
        <f t="shared" si="32"/>
        <v/>
      </c>
      <c r="DT20" s="7" t="str">
        <f t="shared" si="32"/>
        <v/>
      </c>
      <c r="DU20" s="7" t="str">
        <f t="shared" si="32"/>
        <v/>
      </c>
      <c r="DV20" s="7" t="str">
        <f t="shared" si="32"/>
        <v/>
      </c>
      <c r="DZ20" s="7" t="str">
        <f>IF(LARGE($BX20:$CD20,1)=BX20,DP20,"")</f>
        <v/>
      </c>
      <c r="EA20" s="7">
        <f t="shared" ref="EA20:EF35" ca="1" si="33">IF(LARGE($BX20:$CD20,1)=BY20,DQ20,"")</f>
        <v>0.42472076485138005</v>
      </c>
      <c r="EB20" s="7">
        <f t="shared" ca="1" si="33"/>
        <v>0.42472076485138005</v>
      </c>
      <c r="EC20" s="7" t="str">
        <f t="shared" si="33"/>
        <v/>
      </c>
      <c r="ED20" s="7" t="str">
        <f t="shared" si="33"/>
        <v/>
      </c>
      <c r="EE20" s="7" t="str">
        <f t="shared" si="33"/>
        <v/>
      </c>
      <c r="EF20" s="7" t="str">
        <f t="shared" si="33"/>
        <v/>
      </c>
      <c r="EH20" s="7">
        <f ca="1">IF(SUM(DZ20:EF20)=0,"",AVERAGE(DZ20:EF20))</f>
        <v>0.42472076485138005</v>
      </c>
      <c r="EK20" s="60" t="str">
        <f>IF(AE20="","",IF(AE20&lt;$AE$6,"",IF(AE20&gt;$AE$5,"",(10^-$AE$4)*(AE20-$AE$6)/($AE$5-AE20))))</f>
        <v/>
      </c>
      <c r="EL20" s="32" t="str">
        <f>IF(AF20="","",IF(AF$8&lt;1,"",IF(AF20&lt;AF$6,"",IF(AF20&gt;AF$5,AF$7,AF$7*(AF20-AF$6)/(AF$5-AF$6)))))</f>
        <v/>
      </c>
      <c r="EM20" s="32">
        <f t="shared" ref="EM20:EQ35" si="34">IF(AG20="","",IF(AG$8&lt;1,"",IF(AG20&lt;AG$6,"",IF(AG20&gt;AG$5,AG$7,AG$7*(AG20-AG$6)/(AG$5-AG$6)))))</f>
        <v>1.6130985357657053E-3</v>
      </c>
      <c r="EN20" s="32" t="str">
        <f t="shared" si="34"/>
        <v/>
      </c>
      <c r="EO20" s="32" t="str">
        <f t="shared" si="34"/>
        <v/>
      </c>
      <c r="EP20" s="32" t="str">
        <f t="shared" si="34"/>
        <v/>
      </c>
      <c r="EQ20" s="32" t="str">
        <f t="shared" si="34"/>
        <v/>
      </c>
      <c r="ER20" s="32" t="str">
        <f t="shared" ref="ER20:ER36" si="35">IF(AL20="","",IF(AL$8&lt;1,"",IF(AL20&lt;AL$6,"",IF(AL20&gt;AL$5,AL$7,AL$7*(AL20-AL$6)/(AL$5-AL$6)))))</f>
        <v/>
      </c>
      <c r="FB20" s="31" t="str">
        <f>IF(AQ20="","",SQRT((AQ$13+AQ$16*($B$10*SQRT($C20)/(1+$B$11*SQRT($C20)))-$D20)^2))</f>
        <v/>
      </c>
      <c r="FC20" s="31"/>
      <c r="FD20" s="31"/>
      <c r="FI20" s="31" t="str">
        <f>IF(FB20="","",IF(FB20=MIN(FB$20:FB$83),$E20,""))</f>
        <v/>
      </c>
      <c r="FJ20" s="31" t="str">
        <f t="shared" ref="FJ20:FK35" si="36">IF(FC20="","",IF(FC20=MIN(FC$20:FC$83),$E20,""))</f>
        <v/>
      </c>
      <c r="FK20" s="31" t="str">
        <f t="shared" si="36"/>
        <v/>
      </c>
    </row>
    <row r="21" spans="1:167" s="7" customFormat="1">
      <c r="A21" s="7">
        <v>2</v>
      </c>
      <c r="B21" s="7">
        <f t="shared" ref="B21:B83" si="37">$B$17+(A21-($B$15/2)-0.5)*$B$16/$B$15</f>
        <v>5.703125</v>
      </c>
      <c r="C21" s="7">
        <f t="shared" ref="C21:C83" si="38">$B$18+SUM(EK21:ER21)</f>
        <v>4.4999999999999998E-2</v>
      </c>
      <c r="D21" s="7">
        <f t="shared" ref="D21:D83" si="39">CX21</f>
        <v>4.4520544584327135</v>
      </c>
      <c r="E21" s="7">
        <f t="shared" ref="E21:E83" ca="1" si="40">IF(SUM(DZ21:EF21)=0,"",AVERAGE(DZ21:EF21))</f>
        <v>0.48727181254979135</v>
      </c>
      <c r="H21" s="8">
        <v>0</v>
      </c>
      <c r="I21" s="8"/>
      <c r="J21" s="8">
        <v>-100</v>
      </c>
      <c r="K21" s="8"/>
      <c r="L21" s="8">
        <v>0</v>
      </c>
      <c r="M21" s="8"/>
      <c r="N21" s="8">
        <v>0</v>
      </c>
      <c r="O21" s="8"/>
      <c r="P21" s="8">
        <v>4.0301799999999997</v>
      </c>
      <c r="Q21" s="8"/>
      <c r="R21" s="8">
        <v>2.0131299999999999</v>
      </c>
      <c r="S21" s="8"/>
      <c r="T21" s="8"/>
      <c r="Y21" s="8">
        <v>7.4943600000000004</v>
      </c>
      <c r="AD21" s="7">
        <f t="shared" si="16"/>
        <v>0</v>
      </c>
      <c r="AE21" s="34">
        <f t="shared" si="17"/>
        <v>-100</v>
      </c>
      <c r="AF21" s="7">
        <f t="shared" si="18"/>
        <v>0</v>
      </c>
      <c r="AG21" s="7">
        <f t="shared" si="19"/>
        <v>0</v>
      </c>
      <c r="AH21" s="7">
        <f t="shared" si="20"/>
        <v>4.0301799999999997</v>
      </c>
      <c r="AI21" s="7">
        <f t="shared" si="21"/>
        <v>2.0131299999999999</v>
      </c>
      <c r="AJ21" s="7" t="str">
        <f t="shared" ref="AJ21:AJ83" si="41">IF(T21="","",T21+$AD21)</f>
        <v/>
      </c>
      <c r="AK21" s="7" t="str">
        <f t="shared" si="22"/>
        <v/>
      </c>
      <c r="AL21" s="7" t="str">
        <f t="shared" si="22"/>
        <v/>
      </c>
      <c r="AM21" s="7" t="str">
        <f t="shared" si="22"/>
        <v/>
      </c>
      <c r="AN21" s="7">
        <f t="shared" si="22"/>
        <v>7.4943600000000004</v>
      </c>
      <c r="AO21" s="7" t="str">
        <f t="shared" si="22"/>
        <v/>
      </c>
      <c r="AP21" s="7" t="str">
        <f t="shared" si="22"/>
        <v/>
      </c>
      <c r="AQ21" s="79" t="str">
        <f t="shared" si="23"/>
        <v/>
      </c>
      <c r="AR21" s="79"/>
      <c r="AS21" s="79"/>
      <c r="AT21" s="7" t="str">
        <f>IF(AE21="","",IF(AE$9&lt;0,IF(AE21&gt;AE$6-$B$2,"",IF(AE21&lt;AE$5+$B$2,"",AE21)),IF(AE21&lt;AE$6+$B$2,"",IF(AE21&gt;AE$5-$B$2,"",AE21))))</f>
        <v/>
      </c>
      <c r="AU21" s="7" t="str">
        <f t="shared" si="24"/>
        <v/>
      </c>
      <c r="AV21" s="7" t="str">
        <f t="shared" si="24"/>
        <v/>
      </c>
      <c r="AW21" s="7">
        <f t="shared" si="24"/>
        <v>4.0301799999999997</v>
      </c>
      <c r="AX21" s="7">
        <f t="shared" si="24"/>
        <v>2.0131299999999999</v>
      </c>
      <c r="AY21" s="7" t="str">
        <f t="shared" si="24"/>
        <v/>
      </c>
      <c r="AZ21" s="7" t="str">
        <f t="shared" si="24"/>
        <v/>
      </c>
      <c r="BA21" s="7" t="str">
        <f t="shared" si="24"/>
        <v/>
      </c>
      <c r="BD21" s="7" t="str">
        <f t="shared" ref="BD21:BK65" si="42">IF(AT21="","",AE$4+AE$8*($B$10*SQRT($C21)/(1+$B$11*SQRT($C21)))+LOG10((AE$5-AT21)/(AT21-AE$6)))</f>
        <v/>
      </c>
      <c r="BE21" s="7" t="str">
        <f t="shared" si="25"/>
        <v/>
      </c>
      <c r="BF21" s="7" t="str">
        <f t="shared" si="25"/>
        <v/>
      </c>
      <c r="BG21" s="7">
        <f t="shared" si="25"/>
        <v>4.2827793218494294</v>
      </c>
      <c r="BH21" s="7">
        <f t="shared" si="25"/>
        <v>4.8165501925656766</v>
      </c>
      <c r="BI21" s="7" t="str">
        <f t="shared" si="25"/>
        <v/>
      </c>
      <c r="BJ21" s="7" t="str">
        <f t="shared" si="25"/>
        <v/>
      </c>
      <c r="BK21" s="7" t="str">
        <f t="shared" si="25"/>
        <v/>
      </c>
      <c r="BN21" s="7">
        <f t="shared" ref="BN21:BN83" si="43">IF(AT21="",0,IF(AE$9&lt;0,((AE$6-AT21)*(AT21-AE$5))/(AE$5-AE$6),((AE$6-AT21)*(AT21-AE$5))/(AE$5-AE$6)))</f>
        <v>0</v>
      </c>
      <c r="BO21" s="7">
        <f t="shared" ref="BO21:BO83" si="44">IF(AU21="",0,IF(AF$9&lt;0,((AF$6-AU21)*(AU21-AF$5))/(AF$5-AF$6),((AF$6-AU21)*(AU21-AF$5))/(AF$5-AF$6)))</f>
        <v>0</v>
      </c>
      <c r="BP21" s="7">
        <f t="shared" ref="BP21:BP83" si="45">IF(AV21="",0,IF(AG$9&lt;0,((AG$6-AV21)*(AV21-AG$5))/(AG$5-AG$6),((AG$6-AV21)*(AV21-AG$5))/(AG$5-AG$6)))</f>
        <v>0</v>
      </c>
      <c r="BQ21" s="7">
        <f t="shared" ref="BQ21:BQ83" si="46">IF(AW21="",0,IF(AH$9&lt;0,((AH$6-AW21)*(AW21-AH$5))/(AH$5-AH$6),((AH$6-AW21)*(AW21-AH$5))/(AH$5-AH$6)))</f>
        <v>7.6313068791640654E-2</v>
      </c>
      <c r="BR21" s="7">
        <f t="shared" ref="BR21:BR83" si="47">IF(AX21="",0,IF(AI$9&lt;0,((AI$6-AX21)*(AX21-AI$5))/(AI$5-AI$6),((AI$6-AX21)*(AX21-AI$5))/(AI$5-AI$6)))</f>
        <v>3.5440483750852986E-2</v>
      </c>
      <c r="BS21" s="7">
        <f t="shared" ref="BS21:BS83" si="48">IF(AY21="",0,IF(AJ$9&lt;0,((AJ$6-AY21)*(AY21-AJ$5))/(AJ$5-AJ$6),((AJ$6-AY21)*(AY21-AJ$5))/(AJ$5-AJ$6)))</f>
        <v>0</v>
      </c>
      <c r="BT21" s="7">
        <f t="shared" ref="BT21:BT83" si="49">IF(AZ21="",0,IF(AK$9&lt;0,((AK$6-AZ21)*(AZ21-AK$5))/(AK$5-AK$6),((AK$6-AZ21)*(AZ21-AK$5))/(AK$5-AK$6)))</f>
        <v>0</v>
      </c>
      <c r="BU21" s="7">
        <f t="shared" ref="BU21:BU83" si="50">IF(BA21="",0,IF(AL$9&lt;0,((AL$6-BA21)*(BA21-AL$5))/(AL$5-AL$6),((AL$6-BA21)*(BA21-AL$5))/(AL$5-AL$6)))</f>
        <v>0</v>
      </c>
      <c r="BX21" s="7">
        <f t="shared" ref="BX21:BX83" si="51">IF(AE21="","",IF(BX20="","",IF(BN21+BO21=0,0,BN21+BO21)))</f>
        <v>0</v>
      </c>
      <c r="BY21" s="7">
        <f t="shared" ref="BY21:BY83" si="52">IF(AF21="","",IF(BY20="","",IF(BO21+BP21=0,0,BO21+BP21)))</f>
        <v>0</v>
      </c>
      <c r="BZ21" s="7">
        <f t="shared" ref="BZ21:BZ83" si="53">IF(AG21="","",IF(BZ20="","",IF(BP21+BQ21=0,0,BP21+BQ21)))</f>
        <v>7.6313068791640654E-2</v>
      </c>
      <c r="CA21" s="7">
        <f t="shared" ref="CA21:CA83" si="54">IF(AH21="","",IF(CA20="","",IF(BQ21+BR21=0,0,BQ21+BR21)))</f>
        <v>0.11175355254249364</v>
      </c>
      <c r="CB21" s="7" t="str">
        <f t="shared" ref="CB21:CB83" si="55">IF(AI21="","",IF(CB20="","",IF(BR21+BS21=0,0,BR21+BS21)))</f>
        <v/>
      </c>
      <c r="CC21" s="7" t="str">
        <f t="shared" ref="CC21:CC83" si="56">IF(AJ21="","",IF(CC20="","",IF(BS21+BT21=0,0,BS21+BT21)))</f>
        <v/>
      </c>
      <c r="CD21" s="7" t="str">
        <f t="shared" ref="CD21:CD83" si="57">IF(AK21="","",IF(CD20="","",IF(BT21+BU21=0,0,BT21+BU21)))</f>
        <v/>
      </c>
      <c r="CG21" s="7" t="str">
        <f t="shared" si="28"/>
        <v/>
      </c>
      <c r="CH21" s="7" t="str">
        <f t="shared" si="28"/>
        <v/>
      </c>
      <c r="CI21" s="7">
        <f t="shared" si="28"/>
        <v>4.2827793218494294</v>
      </c>
      <c r="CJ21" s="7">
        <f t="shared" si="28"/>
        <v>4.4520544584327135</v>
      </c>
      <c r="CK21" s="7" t="str">
        <f t="shared" si="28"/>
        <v/>
      </c>
      <c r="CL21" s="7" t="str">
        <f t="shared" si="28"/>
        <v/>
      </c>
      <c r="CM21" s="7" t="str">
        <f t="shared" si="28"/>
        <v/>
      </c>
      <c r="CP21" s="7" t="str">
        <f>IF(LARGE($BX21:$CD21,1)=BX21,CG21,"")</f>
        <v/>
      </c>
      <c r="CQ21" s="7" t="str">
        <f t="shared" si="29"/>
        <v/>
      </c>
      <c r="CR21" s="7" t="str">
        <f t="shared" si="29"/>
        <v/>
      </c>
      <c r="CS21" s="7">
        <f t="shared" si="29"/>
        <v>4.4520544584327135</v>
      </c>
      <c r="CT21" s="7" t="str">
        <f t="shared" si="29"/>
        <v/>
      </c>
      <c r="CU21" s="7" t="str">
        <f t="shared" si="29"/>
        <v/>
      </c>
      <c r="CV21" s="7" t="str">
        <f t="shared" si="29"/>
        <v/>
      </c>
      <c r="CX21" s="7">
        <f t="shared" si="30"/>
        <v>4.4520544584327135</v>
      </c>
      <c r="DD21" s="7" t="str">
        <f t="shared" ref="DD21:DL62" si="58">IF(AT21="","",SQRT((AE$3^2)+($B$2/(2.303*(AT21-AE$5)))^2+($B$2/(2.303*(AE$6-AT21)))^2+($B$3*(AE$6-AE$5)/(2.303*(AT21-AE$5)*(AE$6-AT21)))^2))</f>
        <v/>
      </c>
      <c r="DE21" s="7" t="str">
        <f t="shared" si="31"/>
        <v/>
      </c>
      <c r="DF21" s="7" t="str">
        <f t="shared" si="31"/>
        <v/>
      </c>
      <c r="DG21" s="7">
        <f t="shared" ca="1" si="31"/>
        <v>0.46043315408782814</v>
      </c>
      <c r="DH21" s="7">
        <f t="shared" ca="1" si="31"/>
        <v>0.54506279542354652</v>
      </c>
      <c r="DI21" s="7" t="str">
        <f t="shared" si="31"/>
        <v/>
      </c>
      <c r="DJ21" s="7" t="str">
        <f t="shared" si="31"/>
        <v/>
      </c>
      <c r="DK21" s="7" t="str">
        <f t="shared" si="31"/>
        <v/>
      </c>
      <c r="DL21" s="7" t="str">
        <f t="shared" si="31"/>
        <v/>
      </c>
      <c r="DP21" s="7" t="str">
        <f t="shared" ref="DP21:DV36" si="59">IF(BX21="","",IF(BD21="",DE21,IF(BE21="",DD21,(DD21*BN21+DE21*BO21)/(BN21+BO21))))</f>
        <v/>
      </c>
      <c r="DQ21" s="7" t="str">
        <f t="shared" si="32"/>
        <v/>
      </c>
      <c r="DR21" s="7">
        <f t="shared" ca="1" si="32"/>
        <v>0.46043315408782814</v>
      </c>
      <c r="DS21" s="7">
        <f t="shared" ca="1" si="32"/>
        <v>0.48727181254979135</v>
      </c>
      <c r="DT21" s="7" t="str">
        <f t="shared" si="32"/>
        <v/>
      </c>
      <c r="DU21" s="7" t="str">
        <f t="shared" si="32"/>
        <v/>
      </c>
      <c r="DV21" s="7" t="str">
        <f t="shared" si="32"/>
        <v/>
      </c>
      <c r="DZ21" s="7" t="str">
        <f t="shared" ref="DZ21:EF36" si="60">IF(LARGE($BX21:$CD21,1)=BX21,DP21,"")</f>
        <v/>
      </c>
      <c r="EA21" s="7" t="str">
        <f t="shared" si="33"/>
        <v/>
      </c>
      <c r="EB21" s="7" t="str">
        <f t="shared" si="33"/>
        <v/>
      </c>
      <c r="EC21" s="7">
        <f t="shared" ca="1" si="33"/>
        <v>0.48727181254979135</v>
      </c>
      <c r="ED21" s="7" t="str">
        <f t="shared" si="33"/>
        <v/>
      </c>
      <c r="EE21" s="7" t="str">
        <f t="shared" si="33"/>
        <v/>
      </c>
      <c r="EF21" s="7" t="str">
        <f t="shared" si="33"/>
        <v/>
      </c>
      <c r="EH21" s="7">
        <f t="shared" ref="EH21:EH83" ca="1" si="61">IF(SUM(DZ21:EF21)=0,"",AVERAGE(DZ21:EF21))</f>
        <v>0.48727181254979135</v>
      </c>
      <c r="EK21" s="60" t="str">
        <f t="shared" ref="EK21:EK83" si="62">IF(AE21="","",IF(AE21&lt;$AE$6,"",IF(AE21&gt;$AE$5,"",(10^-$AE$4)*(AE21-$AE$6)/($AE$5-AE21))))</f>
        <v/>
      </c>
      <c r="EL21" s="32" t="str">
        <f t="shared" ref="EL21:EQ75" si="63">IF(AF21="","",IF(AF$8&lt;1,"",IF(AF21&lt;AF$6,"",IF(AF21&gt;AF$5,AF$7,AF$7*(AF21-AF$6)/(AF$5-AF$6)))))</f>
        <v/>
      </c>
      <c r="EM21" s="32" t="str">
        <f t="shared" si="34"/>
        <v/>
      </c>
      <c r="EN21" s="32" t="str">
        <f t="shared" si="34"/>
        <v/>
      </c>
      <c r="EO21" s="32" t="str">
        <f t="shared" si="34"/>
        <v/>
      </c>
      <c r="EP21" s="32" t="str">
        <f t="shared" si="34"/>
        <v/>
      </c>
      <c r="EQ21" s="32" t="str">
        <f t="shared" si="34"/>
        <v/>
      </c>
      <c r="ER21" s="32" t="str">
        <f t="shared" si="35"/>
        <v/>
      </c>
      <c r="FB21" s="31" t="str">
        <f t="shared" ref="FB21:FB83" si="64">IF(AQ21="","",SQRT((AQ$13+AQ$16*($B$10*SQRT($C21)/(1+$B$11*SQRT($C21)))-$D21)^2))</f>
        <v/>
      </c>
      <c r="FC21" s="31"/>
      <c r="FD21" s="31"/>
      <c r="FI21" s="31" t="str">
        <f t="shared" ref="FI21:FK83" si="65">IF(FB21="","",IF(FB21=MIN(FB$20:FB$83),$E21,""))</f>
        <v/>
      </c>
      <c r="FJ21" s="31" t="str">
        <f t="shared" si="36"/>
        <v/>
      </c>
      <c r="FK21" s="31" t="str">
        <f t="shared" si="36"/>
        <v/>
      </c>
    </row>
    <row r="22" spans="1:167" s="7" customFormat="1">
      <c r="A22" s="7">
        <v>3</v>
      </c>
      <c r="B22" s="7">
        <f t="shared" si="37"/>
        <v>6.171875</v>
      </c>
      <c r="C22" s="7">
        <f t="shared" si="38"/>
        <v>4.4999999999999998E-2</v>
      </c>
      <c r="D22" s="7">
        <f t="shared" si="39"/>
        <v>4.8246263161157872</v>
      </c>
      <c r="E22" s="7">
        <f t="shared" ca="1" si="40"/>
        <v>0.4935719319509051</v>
      </c>
      <c r="H22" s="8">
        <v>0</v>
      </c>
      <c r="I22" s="8"/>
      <c r="J22" s="8">
        <v>-100</v>
      </c>
      <c r="K22" s="8"/>
      <c r="L22" s="8">
        <v>0</v>
      </c>
      <c r="M22" s="8"/>
      <c r="N22" s="8">
        <v>0</v>
      </c>
      <c r="O22" s="8"/>
      <c r="P22" s="8">
        <v>3.9479500000000001</v>
      </c>
      <c r="Q22" s="8"/>
      <c r="R22" s="8">
        <v>2.0064000000000002</v>
      </c>
      <c r="S22" s="8"/>
      <c r="T22" s="8"/>
      <c r="Y22" s="8">
        <v>7.5546800000000003</v>
      </c>
      <c r="AD22" s="7">
        <f t="shared" si="16"/>
        <v>0</v>
      </c>
      <c r="AE22" s="34">
        <f t="shared" si="17"/>
        <v>-100</v>
      </c>
      <c r="AF22" s="7">
        <f t="shared" si="18"/>
        <v>0</v>
      </c>
      <c r="AG22" s="7">
        <f t="shared" si="19"/>
        <v>0</v>
      </c>
      <c r="AH22" s="7">
        <f t="shared" si="20"/>
        <v>3.9479500000000001</v>
      </c>
      <c r="AI22" s="7">
        <f t="shared" si="21"/>
        <v>2.0064000000000002</v>
      </c>
      <c r="AJ22" s="7" t="str">
        <f t="shared" si="41"/>
        <v/>
      </c>
      <c r="AK22" s="7" t="str">
        <f t="shared" si="22"/>
        <v/>
      </c>
      <c r="AL22" s="7" t="str">
        <f t="shared" si="22"/>
        <v/>
      </c>
      <c r="AM22" s="7" t="str">
        <f t="shared" si="22"/>
        <v/>
      </c>
      <c r="AN22" s="7">
        <f t="shared" si="22"/>
        <v>7.5546800000000003</v>
      </c>
      <c r="AO22" s="7" t="str">
        <f t="shared" si="22"/>
        <v/>
      </c>
      <c r="AP22" s="7" t="str">
        <f t="shared" si="22"/>
        <v/>
      </c>
      <c r="AQ22" s="79" t="str">
        <f t="shared" si="23"/>
        <v/>
      </c>
      <c r="AR22" s="79"/>
      <c r="AS22" s="79"/>
      <c r="AT22" s="7" t="str">
        <f t="shared" si="24"/>
        <v/>
      </c>
      <c r="AU22" s="7" t="str">
        <f t="shared" si="24"/>
        <v/>
      </c>
      <c r="AV22" s="7" t="str">
        <f t="shared" si="24"/>
        <v/>
      </c>
      <c r="AW22" s="7">
        <f t="shared" si="24"/>
        <v>3.9479500000000001</v>
      </c>
      <c r="AX22" s="7">
        <f t="shared" si="24"/>
        <v>2.0064000000000002</v>
      </c>
      <c r="AY22" s="7" t="str">
        <f t="shared" si="24"/>
        <v/>
      </c>
      <c r="AZ22" s="7" t="str">
        <f t="shared" si="24"/>
        <v/>
      </c>
      <c r="BA22" s="7" t="str">
        <f t="shared" si="24"/>
        <v/>
      </c>
      <c r="BD22" s="7" t="str">
        <f t="shared" si="42"/>
        <v/>
      </c>
      <c r="BE22" s="7" t="str">
        <f t="shared" si="25"/>
        <v/>
      </c>
      <c r="BF22" s="7" t="str">
        <f t="shared" si="25"/>
        <v/>
      </c>
      <c r="BG22" s="7">
        <f t="shared" si="25"/>
        <v>4.7794368763402506</v>
      </c>
      <c r="BH22" s="7">
        <f t="shared" si="25"/>
        <v>4.8950036130174777</v>
      </c>
      <c r="BI22" s="7" t="str">
        <f t="shared" si="25"/>
        <v/>
      </c>
      <c r="BJ22" s="7" t="str">
        <f t="shared" si="25"/>
        <v/>
      </c>
      <c r="BK22" s="7" t="str">
        <f t="shared" si="25"/>
        <v/>
      </c>
      <c r="BN22" s="7">
        <f t="shared" si="43"/>
        <v>0</v>
      </c>
      <c r="BO22" s="7">
        <f t="shared" si="44"/>
        <v>0</v>
      </c>
      <c r="BP22" s="7">
        <f t="shared" si="45"/>
        <v>0</v>
      </c>
      <c r="BQ22" s="7">
        <f t="shared" si="46"/>
        <v>6.0826141400937998E-2</v>
      </c>
      <c r="BR22" s="7">
        <f t="shared" si="47"/>
        <v>3.9056618748168591E-2</v>
      </c>
      <c r="BS22" s="7">
        <f t="shared" si="48"/>
        <v>0</v>
      </c>
      <c r="BT22" s="7">
        <f t="shared" si="49"/>
        <v>0</v>
      </c>
      <c r="BU22" s="7">
        <f t="shared" si="50"/>
        <v>0</v>
      </c>
      <c r="BX22" s="7">
        <f t="shared" si="51"/>
        <v>0</v>
      </c>
      <c r="BY22" s="7">
        <f t="shared" si="52"/>
        <v>0</v>
      </c>
      <c r="BZ22" s="7">
        <f t="shared" si="53"/>
        <v>6.0826141400937998E-2</v>
      </c>
      <c r="CA22" s="7">
        <f t="shared" si="54"/>
        <v>9.9882760149106589E-2</v>
      </c>
      <c r="CB22" s="7" t="str">
        <f t="shared" si="55"/>
        <v/>
      </c>
      <c r="CC22" s="7" t="str">
        <f t="shared" si="56"/>
        <v/>
      </c>
      <c r="CD22" s="7" t="str">
        <f t="shared" si="57"/>
        <v/>
      </c>
      <c r="CG22" s="7" t="str">
        <f t="shared" si="28"/>
        <v/>
      </c>
      <c r="CH22" s="7" t="str">
        <f t="shared" si="28"/>
        <v/>
      </c>
      <c r="CI22" s="7">
        <f t="shared" si="28"/>
        <v>4.7794368763402506</v>
      </c>
      <c r="CJ22" s="7">
        <f t="shared" si="28"/>
        <v>4.8246263161157872</v>
      </c>
      <c r="CK22" s="7" t="str">
        <f t="shared" si="28"/>
        <v/>
      </c>
      <c r="CL22" s="7" t="str">
        <f t="shared" si="28"/>
        <v/>
      </c>
      <c r="CM22" s="7" t="str">
        <f t="shared" si="28"/>
        <v/>
      </c>
      <c r="CP22" s="7" t="str">
        <f t="shared" ref="CP22:CV37" si="66">IF(LARGE($BX22:$CD22,1)=BX22,CG22,"")</f>
        <v/>
      </c>
      <c r="CQ22" s="7" t="str">
        <f t="shared" si="29"/>
        <v/>
      </c>
      <c r="CR22" s="7" t="str">
        <f t="shared" si="29"/>
        <v/>
      </c>
      <c r="CS22" s="7">
        <f t="shared" si="29"/>
        <v>4.8246263161157872</v>
      </c>
      <c r="CT22" s="7" t="str">
        <f t="shared" si="29"/>
        <v/>
      </c>
      <c r="CU22" s="7" t="str">
        <f t="shared" si="29"/>
        <v/>
      </c>
      <c r="CV22" s="7" t="str">
        <f t="shared" si="29"/>
        <v/>
      </c>
      <c r="CX22" s="7">
        <f>IF(SUM(CP22:CV22)=0,"",AVERAGE(CP22:CV22))</f>
        <v>4.8246263161157872</v>
      </c>
      <c r="DD22" s="7" t="str">
        <f t="shared" si="58"/>
        <v/>
      </c>
      <c r="DE22" s="7" t="str">
        <f t="shared" si="31"/>
        <v/>
      </c>
      <c r="DF22" s="7" t="str">
        <f t="shared" si="31"/>
        <v/>
      </c>
      <c r="DG22" s="7">
        <f t="shared" ca="1" si="31"/>
        <v>0.46084651198085735</v>
      </c>
      <c r="DH22" s="7">
        <f t="shared" ca="1" si="31"/>
        <v>0.54453796757570028</v>
      </c>
      <c r="DI22" s="7" t="str">
        <f t="shared" si="31"/>
        <v/>
      </c>
      <c r="DJ22" s="7" t="str">
        <f t="shared" si="31"/>
        <v/>
      </c>
      <c r="DK22" s="7" t="str">
        <f t="shared" si="31"/>
        <v/>
      </c>
      <c r="DL22" s="7" t="str">
        <f t="shared" si="31"/>
        <v/>
      </c>
      <c r="DP22" s="7" t="str">
        <f t="shared" si="59"/>
        <v/>
      </c>
      <c r="DQ22" s="7" t="str">
        <f t="shared" si="32"/>
        <v/>
      </c>
      <c r="DR22" s="7">
        <f t="shared" ca="1" si="32"/>
        <v>0.46084651198085735</v>
      </c>
      <c r="DS22" s="7">
        <f t="shared" ca="1" si="32"/>
        <v>0.4935719319509051</v>
      </c>
      <c r="DT22" s="7" t="str">
        <f t="shared" si="32"/>
        <v/>
      </c>
      <c r="DU22" s="7" t="str">
        <f t="shared" si="32"/>
        <v/>
      </c>
      <c r="DV22" s="7" t="str">
        <f t="shared" si="32"/>
        <v/>
      </c>
      <c r="DZ22" s="7" t="str">
        <f t="shared" si="60"/>
        <v/>
      </c>
      <c r="EA22" s="7" t="str">
        <f t="shared" si="33"/>
        <v/>
      </c>
      <c r="EB22" s="7" t="str">
        <f t="shared" si="33"/>
        <v/>
      </c>
      <c r="EC22" s="7">
        <f t="shared" ca="1" si="33"/>
        <v>0.4935719319509051</v>
      </c>
      <c r="ED22" s="7" t="str">
        <f t="shared" si="33"/>
        <v/>
      </c>
      <c r="EE22" s="7" t="str">
        <f t="shared" si="33"/>
        <v/>
      </c>
      <c r="EF22" s="7" t="str">
        <f t="shared" si="33"/>
        <v/>
      </c>
      <c r="EH22" s="7">
        <f t="shared" ca="1" si="61"/>
        <v>0.4935719319509051</v>
      </c>
      <c r="EK22" s="60" t="str">
        <f t="shared" si="62"/>
        <v/>
      </c>
      <c r="EL22" s="32" t="str">
        <f t="shared" si="63"/>
        <v/>
      </c>
      <c r="EM22" s="32" t="str">
        <f t="shared" si="34"/>
        <v/>
      </c>
      <c r="EN22" s="32" t="str">
        <f t="shared" si="34"/>
        <v/>
      </c>
      <c r="EO22" s="32" t="str">
        <f t="shared" si="34"/>
        <v/>
      </c>
      <c r="EP22" s="32" t="str">
        <f t="shared" si="34"/>
        <v/>
      </c>
      <c r="EQ22" s="32" t="str">
        <f t="shared" si="34"/>
        <v/>
      </c>
      <c r="ER22" s="32" t="str">
        <f t="shared" si="35"/>
        <v/>
      </c>
      <c r="FB22" s="31" t="str">
        <f t="shared" si="64"/>
        <v/>
      </c>
      <c r="FC22" s="31"/>
      <c r="FD22" s="31"/>
      <c r="FI22" s="31" t="str">
        <f t="shared" si="65"/>
        <v/>
      </c>
      <c r="FJ22" s="31" t="str">
        <f t="shared" si="36"/>
        <v/>
      </c>
      <c r="FK22" s="31" t="str">
        <f t="shared" si="36"/>
        <v/>
      </c>
    </row>
    <row r="23" spans="1:167" s="7" customFormat="1">
      <c r="A23" s="7">
        <v>4</v>
      </c>
      <c r="B23" s="7">
        <f t="shared" si="37"/>
        <v>6.640625</v>
      </c>
      <c r="C23" s="7">
        <f t="shared" si="38"/>
        <v>6.1897526722915604E-2</v>
      </c>
      <c r="D23" s="7">
        <f t="shared" si="39"/>
        <v>2.1852646915530007</v>
      </c>
      <c r="E23" s="7">
        <f t="shared" ca="1" si="40"/>
        <v>0.39299729924153248</v>
      </c>
      <c r="H23" s="8">
        <v>0</v>
      </c>
      <c r="I23" s="8"/>
      <c r="J23" s="8">
        <v>6.3847849500000002</v>
      </c>
      <c r="K23" s="8"/>
      <c r="L23" s="8">
        <v>8.8540700000000001</v>
      </c>
      <c r="M23" s="8"/>
      <c r="N23" s="8">
        <v>0</v>
      </c>
      <c r="O23" s="8"/>
      <c r="P23" s="8">
        <v>4.14663</v>
      </c>
      <c r="Q23" s="8"/>
      <c r="R23" s="8">
        <v>2.03864</v>
      </c>
      <c r="S23" s="8"/>
      <c r="T23" s="8"/>
      <c r="Y23" s="8">
        <v>7.5954199999999998</v>
      </c>
      <c r="AD23" s="7">
        <f t="shared" si="16"/>
        <v>0</v>
      </c>
      <c r="AE23" s="34">
        <f t="shared" si="17"/>
        <v>6.3847849500000002</v>
      </c>
      <c r="AF23" s="7">
        <f t="shared" si="18"/>
        <v>8.8540700000000001</v>
      </c>
      <c r="AG23" s="7">
        <f t="shared" si="19"/>
        <v>0</v>
      </c>
      <c r="AH23" s="7">
        <f t="shared" si="20"/>
        <v>4.14663</v>
      </c>
      <c r="AI23" s="7">
        <f t="shared" si="21"/>
        <v>2.03864</v>
      </c>
      <c r="AJ23" s="7" t="str">
        <f t="shared" si="41"/>
        <v/>
      </c>
      <c r="AK23" s="7" t="str">
        <f t="shared" si="22"/>
        <v/>
      </c>
      <c r="AL23" s="7" t="str">
        <f t="shared" si="22"/>
        <v/>
      </c>
      <c r="AM23" s="7" t="str">
        <f t="shared" si="22"/>
        <v/>
      </c>
      <c r="AN23" s="7">
        <f t="shared" si="22"/>
        <v>7.5954199999999998</v>
      </c>
      <c r="AO23" s="7" t="str">
        <f t="shared" si="22"/>
        <v/>
      </c>
      <c r="AP23" s="7" t="str">
        <f t="shared" si="22"/>
        <v/>
      </c>
      <c r="AQ23" s="79" t="str">
        <f t="shared" si="23"/>
        <v/>
      </c>
      <c r="AR23" s="79"/>
      <c r="AS23" s="79"/>
      <c r="AT23" s="7">
        <f t="shared" si="24"/>
        <v>6.3847849500000002</v>
      </c>
      <c r="AU23" s="7">
        <f t="shared" si="24"/>
        <v>8.8540700000000001</v>
      </c>
      <c r="AV23" s="7" t="str">
        <f t="shared" si="24"/>
        <v/>
      </c>
      <c r="AW23" s="7">
        <f t="shared" si="24"/>
        <v>4.14663</v>
      </c>
      <c r="AX23" s="7">
        <f t="shared" si="24"/>
        <v>2.03864</v>
      </c>
      <c r="AY23" s="7" t="str">
        <f t="shared" si="24"/>
        <v/>
      </c>
      <c r="AZ23" s="7" t="str">
        <f t="shared" si="24"/>
        <v/>
      </c>
      <c r="BA23" s="7" t="str">
        <f t="shared" si="24"/>
        <v/>
      </c>
      <c r="BD23" s="7">
        <f t="shared" si="42"/>
        <v>2.2926193342893413</v>
      </c>
      <c r="BE23" s="7">
        <f t="shared" si="25"/>
        <v>2.177046344089415</v>
      </c>
      <c r="BF23" s="7" t="str">
        <f t="shared" si="25"/>
        <v/>
      </c>
      <c r="BG23" s="7">
        <f t="shared" si="25"/>
        <v>3.2916969291304219</v>
      </c>
      <c r="BH23" s="7">
        <f t="shared" si="25"/>
        <v>4.3859298882782625</v>
      </c>
      <c r="BI23" s="7" t="str">
        <f t="shared" si="25"/>
        <v/>
      </c>
      <c r="BJ23" s="7" t="str">
        <f t="shared" si="25"/>
        <v/>
      </c>
      <c r="BK23" s="7" t="str">
        <f t="shared" si="25"/>
        <v/>
      </c>
      <c r="BN23" s="7">
        <f t="shared" si="43"/>
        <v>1.4623796783756209E-2</v>
      </c>
      <c r="BO23" s="7">
        <f t="shared" si="44"/>
        <v>0.19102775662931573</v>
      </c>
      <c r="BP23" s="7">
        <f t="shared" si="45"/>
        <v>0</v>
      </c>
      <c r="BQ23" s="7">
        <f t="shared" si="46"/>
        <v>2.2928135589262166E-2</v>
      </c>
      <c r="BR23" s="7">
        <f t="shared" si="47"/>
        <v>1.7812936635924752E-2</v>
      </c>
      <c r="BS23" s="7">
        <f t="shared" si="48"/>
        <v>0</v>
      </c>
      <c r="BT23" s="7">
        <f t="shared" si="49"/>
        <v>0</v>
      </c>
      <c r="BU23" s="7">
        <f t="shared" si="50"/>
        <v>0</v>
      </c>
      <c r="BX23" s="7">
        <f t="shared" si="51"/>
        <v>0.20565155341307195</v>
      </c>
      <c r="BY23" s="7">
        <f t="shared" si="52"/>
        <v>0.19102775662931573</v>
      </c>
      <c r="BZ23" s="7">
        <f t="shared" si="53"/>
        <v>2.2928135589262166E-2</v>
      </c>
      <c r="CA23" s="7">
        <f t="shared" si="54"/>
        <v>4.0741072225186914E-2</v>
      </c>
      <c r="CB23" s="7" t="str">
        <f t="shared" si="55"/>
        <v/>
      </c>
      <c r="CC23" s="7" t="str">
        <f t="shared" si="56"/>
        <v/>
      </c>
      <c r="CD23" s="7" t="str">
        <f t="shared" si="57"/>
        <v/>
      </c>
      <c r="CG23" s="7">
        <f t="shared" si="28"/>
        <v>2.1852646915530007</v>
      </c>
      <c r="CH23" s="7">
        <f t="shared" si="28"/>
        <v>2.177046344089415</v>
      </c>
      <c r="CI23" s="7">
        <f t="shared" si="28"/>
        <v>3.2916969291304219</v>
      </c>
      <c r="CJ23" s="7">
        <f t="shared" si="28"/>
        <v>3.7701208218180304</v>
      </c>
      <c r="CK23" s="7" t="str">
        <f t="shared" si="28"/>
        <v/>
      </c>
      <c r="CL23" s="7" t="str">
        <f t="shared" si="28"/>
        <v/>
      </c>
      <c r="CM23" s="7" t="str">
        <f t="shared" si="28"/>
        <v/>
      </c>
      <c r="CP23" s="7">
        <f t="shared" si="66"/>
        <v>2.1852646915530007</v>
      </c>
      <c r="CQ23" s="7" t="str">
        <f t="shared" si="29"/>
        <v/>
      </c>
      <c r="CR23" s="7" t="str">
        <f t="shared" si="29"/>
        <v/>
      </c>
      <c r="CS23" s="7" t="str">
        <f t="shared" si="29"/>
        <v/>
      </c>
      <c r="CT23" s="7" t="str">
        <f t="shared" si="29"/>
        <v/>
      </c>
      <c r="CU23" s="7" t="str">
        <f t="shared" si="29"/>
        <v/>
      </c>
      <c r="CV23" s="7" t="str">
        <f t="shared" si="29"/>
        <v/>
      </c>
      <c r="CX23" s="7">
        <f t="shared" si="30"/>
        <v>2.1852646915530007</v>
      </c>
      <c r="DD23" s="7">
        <f t="shared" ca="1" si="58"/>
        <v>0.13744015889136402</v>
      </c>
      <c r="DE23" s="7">
        <f t="shared" ca="1" si="31"/>
        <v>0.4125610304660513</v>
      </c>
      <c r="DF23" s="7" t="str">
        <f t="shared" si="31"/>
        <v/>
      </c>
      <c r="DG23" s="7">
        <f t="shared" ca="1" si="31"/>
        <v>0.46855690988135656</v>
      </c>
      <c r="DH23" s="7">
        <f t="shared" ca="1" si="31"/>
        <v>0.55442332374851577</v>
      </c>
      <c r="DI23" s="7" t="str">
        <f t="shared" si="31"/>
        <v/>
      </c>
      <c r="DJ23" s="7" t="str">
        <f t="shared" si="31"/>
        <v/>
      </c>
      <c r="DK23" s="7" t="str">
        <f t="shared" si="31"/>
        <v/>
      </c>
      <c r="DL23" s="7" t="str">
        <f t="shared" si="31"/>
        <v/>
      </c>
      <c r="DP23" s="7">
        <f t="shared" ca="1" si="59"/>
        <v>0.39299729924153248</v>
      </c>
      <c r="DQ23" s="7">
        <f t="shared" ca="1" si="32"/>
        <v>0.4125610304660513</v>
      </c>
      <c r="DR23" s="7">
        <f t="shared" ca="1" si="32"/>
        <v>0.46855690988135656</v>
      </c>
      <c r="DS23" s="7">
        <f t="shared" ca="1" si="32"/>
        <v>0.50609968688328866</v>
      </c>
      <c r="DT23" s="7" t="str">
        <f t="shared" si="32"/>
        <v/>
      </c>
      <c r="DU23" s="7" t="str">
        <f t="shared" si="32"/>
        <v/>
      </c>
      <c r="DV23" s="7" t="str">
        <f t="shared" si="32"/>
        <v/>
      </c>
      <c r="DZ23" s="7">
        <f t="shared" ca="1" si="60"/>
        <v>0.39299729924153248</v>
      </c>
      <c r="EA23" s="7" t="str">
        <f t="shared" si="33"/>
        <v/>
      </c>
      <c r="EB23" s="7" t="str">
        <f t="shared" si="33"/>
        <v/>
      </c>
      <c r="EC23" s="7" t="str">
        <f t="shared" si="33"/>
        <v/>
      </c>
      <c r="ED23" s="7" t="str">
        <f t="shared" si="33"/>
        <v/>
      </c>
      <c r="EE23" s="7" t="str">
        <f t="shared" si="33"/>
        <v/>
      </c>
      <c r="EF23" s="7" t="str">
        <f t="shared" si="33"/>
        <v/>
      </c>
      <c r="EH23" s="7">
        <f ca="1">IF(SUM(DZ23:EF23)=0,"",AVERAGE(DZ23:EF23))</f>
        <v>0.39299729924153248</v>
      </c>
      <c r="EK23" s="60">
        <f t="shared" si="62"/>
        <v>4.1574475833882508E-3</v>
      </c>
      <c r="EL23" s="32">
        <f t="shared" si="63"/>
        <v>1.2740079139527356E-2</v>
      </c>
      <c r="EM23" s="32" t="str">
        <f t="shared" si="34"/>
        <v/>
      </c>
      <c r="EN23" s="32" t="str">
        <f t="shared" si="34"/>
        <v/>
      </c>
      <c r="EO23" s="32" t="str">
        <f t="shared" si="34"/>
        <v/>
      </c>
      <c r="EP23" s="32" t="str">
        <f t="shared" si="34"/>
        <v/>
      </c>
      <c r="EQ23" s="32" t="str">
        <f t="shared" si="34"/>
        <v/>
      </c>
      <c r="ER23" s="32" t="str">
        <f t="shared" si="35"/>
        <v/>
      </c>
      <c r="FB23" s="31" t="str">
        <f t="shared" si="64"/>
        <v/>
      </c>
      <c r="FC23" s="31"/>
      <c r="FD23" s="31"/>
      <c r="FI23" s="31" t="str">
        <f t="shared" si="65"/>
        <v/>
      </c>
      <c r="FJ23" s="31" t="str">
        <f t="shared" si="36"/>
        <v/>
      </c>
      <c r="FK23" s="31" t="str">
        <f t="shared" si="36"/>
        <v/>
      </c>
    </row>
    <row r="24" spans="1:167" s="7" customFormat="1">
      <c r="A24" s="7">
        <v>5</v>
      </c>
      <c r="B24" s="7">
        <f t="shared" si="37"/>
        <v>7.109375</v>
      </c>
      <c r="C24" s="7">
        <f t="shared" si="38"/>
        <v>7.0619320117162238E-2</v>
      </c>
      <c r="D24" s="7">
        <f t="shared" si="39"/>
        <v>2.0782147712640673</v>
      </c>
      <c r="E24" s="7">
        <f t="shared" ca="1" si="40"/>
        <v>0.36729915812184494</v>
      </c>
      <c r="H24" s="8">
        <v>0</v>
      </c>
      <c r="I24" s="8"/>
      <c r="J24" s="8">
        <v>6.4075521069999999</v>
      </c>
      <c r="K24" s="8"/>
      <c r="L24" s="8">
        <v>8.8810699999999994</v>
      </c>
      <c r="M24" s="8"/>
      <c r="N24" s="8">
        <v>0</v>
      </c>
      <c r="O24" s="8"/>
      <c r="P24" s="8">
        <v>4.1698500000000003</v>
      </c>
      <c r="Q24" s="8"/>
      <c r="R24" s="8">
        <v>2.0634899999999998</v>
      </c>
      <c r="S24" s="8"/>
      <c r="T24" s="8"/>
      <c r="Y24" s="8">
        <v>7.54033</v>
      </c>
      <c r="AD24" s="7">
        <f t="shared" si="16"/>
        <v>0</v>
      </c>
      <c r="AE24" s="34">
        <f t="shared" si="17"/>
        <v>6.4075521069999999</v>
      </c>
      <c r="AF24" s="7">
        <f t="shared" si="18"/>
        <v>8.8810699999999994</v>
      </c>
      <c r="AG24" s="7">
        <f t="shared" si="19"/>
        <v>0</v>
      </c>
      <c r="AH24" s="7">
        <f t="shared" si="20"/>
        <v>4.1698500000000003</v>
      </c>
      <c r="AI24" s="7">
        <f t="shared" si="21"/>
        <v>2.0634899999999998</v>
      </c>
      <c r="AJ24" s="7" t="str">
        <f t="shared" si="41"/>
        <v/>
      </c>
      <c r="AK24" s="7" t="str">
        <f t="shared" si="22"/>
        <v/>
      </c>
      <c r="AL24" s="7" t="str">
        <f t="shared" si="22"/>
        <v/>
      </c>
      <c r="AM24" s="7" t="str">
        <f t="shared" si="22"/>
        <v/>
      </c>
      <c r="AN24" s="7">
        <f t="shared" si="22"/>
        <v>7.54033</v>
      </c>
      <c r="AO24" s="7" t="str">
        <f t="shared" si="22"/>
        <v/>
      </c>
      <c r="AP24" s="7" t="str">
        <f t="shared" si="22"/>
        <v/>
      </c>
      <c r="AQ24" s="79" t="str">
        <f t="shared" si="23"/>
        <v/>
      </c>
      <c r="AR24" s="79"/>
      <c r="AS24" s="79"/>
      <c r="AT24" s="7">
        <f t="shared" si="24"/>
        <v>6.4075521069999999</v>
      </c>
      <c r="AU24" s="7">
        <f t="shared" si="24"/>
        <v>8.8810699999999994</v>
      </c>
      <c r="AV24" s="7" t="str">
        <f t="shared" si="24"/>
        <v/>
      </c>
      <c r="AW24" s="7" t="str">
        <f t="shared" si="24"/>
        <v/>
      </c>
      <c r="AX24" s="7" t="str">
        <f t="shared" si="24"/>
        <v/>
      </c>
      <c r="AY24" s="7" t="str">
        <f t="shared" si="24"/>
        <v/>
      </c>
      <c r="AZ24" s="7" t="str">
        <f t="shared" si="24"/>
        <v/>
      </c>
      <c r="BA24" s="7" t="str">
        <f t="shared" si="24"/>
        <v/>
      </c>
      <c r="BD24" s="7">
        <f t="shared" si="42"/>
        <v>1.8214116721196723</v>
      </c>
      <c r="BE24" s="7">
        <f t="shared" si="25"/>
        <v>2.1171064034687994</v>
      </c>
      <c r="BF24" s="7" t="str">
        <f t="shared" si="25"/>
        <v/>
      </c>
      <c r="BG24" s="7" t="str">
        <f t="shared" si="25"/>
        <v/>
      </c>
      <c r="BH24" s="7" t="str">
        <f t="shared" si="25"/>
        <v/>
      </c>
      <c r="BI24" s="7" t="str">
        <f t="shared" si="25"/>
        <v/>
      </c>
      <c r="BJ24" s="7" t="str">
        <f t="shared" si="25"/>
        <v/>
      </c>
      <c r="BK24" s="7" t="str">
        <f t="shared" si="25"/>
        <v/>
      </c>
      <c r="BN24" s="7">
        <f t="shared" si="43"/>
        <v>2.7676199926252112E-2</v>
      </c>
      <c r="BO24" s="7">
        <f t="shared" si="44"/>
        <v>0.18274712349914335</v>
      </c>
      <c r="BP24" s="7">
        <f t="shared" si="45"/>
        <v>0</v>
      </c>
      <c r="BQ24" s="7">
        <f t="shared" si="46"/>
        <v>0</v>
      </c>
      <c r="BR24" s="7">
        <f t="shared" si="47"/>
        <v>0</v>
      </c>
      <c r="BS24" s="7">
        <f t="shared" si="48"/>
        <v>0</v>
      </c>
      <c r="BT24" s="7">
        <f t="shared" si="49"/>
        <v>0</v>
      </c>
      <c r="BU24" s="7">
        <f t="shared" si="50"/>
        <v>0</v>
      </c>
      <c r="BX24" s="7">
        <f t="shared" si="51"/>
        <v>0.21042332342539546</v>
      </c>
      <c r="BY24" s="7">
        <f t="shared" si="52"/>
        <v>0.18274712349914335</v>
      </c>
      <c r="BZ24" s="7">
        <f t="shared" si="53"/>
        <v>0</v>
      </c>
      <c r="CA24" s="7">
        <f t="shared" si="54"/>
        <v>0</v>
      </c>
      <c r="CB24" s="7" t="str">
        <f t="shared" si="55"/>
        <v/>
      </c>
      <c r="CC24" s="7" t="str">
        <f t="shared" si="56"/>
        <v/>
      </c>
      <c r="CD24" s="7" t="str">
        <f t="shared" si="57"/>
        <v/>
      </c>
      <c r="CG24" s="7">
        <f t="shared" si="28"/>
        <v>2.0782147712640673</v>
      </c>
      <c r="CH24" s="7">
        <f t="shared" si="28"/>
        <v>2.1171064034687994</v>
      </c>
      <c r="CI24" s="7" t="str">
        <f t="shared" si="28"/>
        <v/>
      </c>
      <c r="CJ24" s="7" t="str">
        <f t="shared" si="28"/>
        <v/>
      </c>
      <c r="CK24" s="7" t="str">
        <f t="shared" si="28"/>
        <v/>
      </c>
      <c r="CL24" s="7" t="str">
        <f t="shared" si="28"/>
        <v/>
      </c>
      <c r="CM24" s="7" t="str">
        <f t="shared" si="28"/>
        <v/>
      </c>
      <c r="CP24" s="7">
        <f t="shared" si="66"/>
        <v>2.0782147712640673</v>
      </c>
      <c r="CQ24" s="7" t="str">
        <f t="shared" si="29"/>
        <v/>
      </c>
      <c r="CR24" s="7" t="str">
        <f t="shared" si="29"/>
        <v/>
      </c>
      <c r="CS24" s="7" t="str">
        <f t="shared" si="29"/>
        <v/>
      </c>
      <c r="CT24" s="7" t="str">
        <f t="shared" si="29"/>
        <v/>
      </c>
      <c r="CU24" s="7" t="str">
        <f t="shared" si="29"/>
        <v/>
      </c>
      <c r="CV24" s="7" t="str">
        <f t="shared" si="29"/>
        <v/>
      </c>
      <c r="CX24" s="7">
        <f t="shared" si="30"/>
        <v>2.0782147712640673</v>
      </c>
      <c r="DD24" s="7">
        <f t="shared" ca="1" si="58"/>
        <v>6.8355124400974993E-2</v>
      </c>
      <c r="DE24" s="7">
        <f t="shared" ca="1" si="31"/>
        <v>0.41257283841623177</v>
      </c>
      <c r="DF24" s="7" t="str">
        <f t="shared" si="31"/>
        <v/>
      </c>
      <c r="DG24" s="7" t="str">
        <f t="shared" si="31"/>
        <v/>
      </c>
      <c r="DH24" s="7" t="str">
        <f t="shared" si="31"/>
        <v/>
      </c>
      <c r="DI24" s="7" t="str">
        <f t="shared" si="31"/>
        <v/>
      </c>
      <c r="DJ24" s="7" t="str">
        <f t="shared" si="31"/>
        <v/>
      </c>
      <c r="DK24" s="7" t="str">
        <f t="shared" si="31"/>
        <v/>
      </c>
      <c r="DL24" s="7" t="str">
        <f t="shared" si="31"/>
        <v/>
      </c>
      <c r="DP24" s="7">
        <f t="shared" ca="1" si="59"/>
        <v>0.36729915812184494</v>
      </c>
      <c r="DQ24" s="7">
        <f t="shared" ca="1" si="32"/>
        <v>0.41257283841623177</v>
      </c>
      <c r="DR24" s="7" t="str">
        <f t="shared" si="32"/>
        <v/>
      </c>
      <c r="DS24" s="7" t="str">
        <f t="shared" si="32"/>
        <v/>
      </c>
      <c r="DT24" s="7" t="str">
        <f t="shared" si="32"/>
        <v/>
      </c>
      <c r="DU24" s="7" t="str">
        <f t="shared" si="32"/>
        <v/>
      </c>
      <c r="DV24" s="7" t="str">
        <f t="shared" si="32"/>
        <v/>
      </c>
      <c r="DZ24" s="7">
        <f t="shared" ca="1" si="60"/>
        <v>0.36729915812184494</v>
      </c>
      <c r="EA24" s="7" t="str">
        <f t="shared" si="33"/>
        <v/>
      </c>
      <c r="EB24" s="7" t="str">
        <f t="shared" si="33"/>
        <v/>
      </c>
      <c r="EC24" s="7" t="str">
        <f t="shared" si="33"/>
        <v/>
      </c>
      <c r="ED24" s="7" t="str">
        <f t="shared" si="33"/>
        <v/>
      </c>
      <c r="EE24" s="7" t="str">
        <f t="shared" si="33"/>
        <v/>
      </c>
      <c r="EF24" s="7" t="str">
        <f t="shared" si="33"/>
        <v/>
      </c>
      <c r="EH24" s="7">
        <f t="shared" ca="1" si="61"/>
        <v>0.36729915812184494</v>
      </c>
      <c r="EK24" s="60">
        <f t="shared" si="62"/>
        <v>1.2225596938043233E-2</v>
      </c>
      <c r="EL24" s="32">
        <f t="shared" si="63"/>
        <v>1.3393723179119014E-2</v>
      </c>
      <c r="EM24" s="32" t="str">
        <f t="shared" si="34"/>
        <v/>
      </c>
      <c r="EN24" s="32" t="str">
        <f t="shared" si="34"/>
        <v/>
      </c>
      <c r="EO24" s="32" t="str">
        <f t="shared" si="34"/>
        <v/>
      </c>
      <c r="EP24" s="32" t="str">
        <f t="shared" si="34"/>
        <v/>
      </c>
      <c r="EQ24" s="32" t="str">
        <f t="shared" si="34"/>
        <v/>
      </c>
      <c r="ER24" s="32" t="str">
        <f t="shared" si="35"/>
        <v/>
      </c>
      <c r="FB24" s="31" t="str">
        <f t="shared" si="64"/>
        <v/>
      </c>
      <c r="FC24" s="31"/>
      <c r="FD24" s="31"/>
      <c r="FI24" s="31" t="str">
        <f t="shared" si="65"/>
        <v/>
      </c>
      <c r="FJ24" s="31" t="str">
        <f t="shared" si="36"/>
        <v/>
      </c>
      <c r="FK24" s="31" t="str">
        <f t="shared" si="36"/>
        <v/>
      </c>
    </row>
    <row r="25" spans="1:167" s="7" customFormat="1">
      <c r="A25" s="7">
        <v>6</v>
      </c>
      <c r="B25" s="7">
        <f t="shared" si="37"/>
        <v>7.578125</v>
      </c>
      <c r="C25" s="7">
        <f t="shared" si="38"/>
        <v>6.8070618917911274E-2</v>
      </c>
      <c r="D25" s="7">
        <f t="shared" si="39"/>
        <v>2.1064264004190556</v>
      </c>
      <c r="E25" s="7">
        <f t="shared" ca="1" si="40"/>
        <v>0.41578779099140106</v>
      </c>
      <c r="H25" s="84">
        <v>0</v>
      </c>
      <c r="I25" s="8"/>
      <c r="J25" s="8">
        <v>6.397341086</v>
      </c>
      <c r="K25" s="8"/>
      <c r="L25" s="8">
        <v>8.8824699999999996</v>
      </c>
      <c r="M25" s="8"/>
      <c r="N25" s="8">
        <v>3.90429</v>
      </c>
      <c r="O25" s="8"/>
      <c r="P25" s="8">
        <v>4.1774800000000001</v>
      </c>
      <c r="Q25" s="8"/>
      <c r="R25" s="8">
        <v>2.0672999999999999</v>
      </c>
      <c r="S25" s="8"/>
      <c r="T25" s="8"/>
      <c r="Y25" s="8">
        <v>7.5306499999999996</v>
      </c>
      <c r="AD25" s="7">
        <f t="shared" si="16"/>
        <v>0</v>
      </c>
      <c r="AE25" s="34">
        <f t="shared" si="17"/>
        <v>6.397341086</v>
      </c>
      <c r="AF25" s="7">
        <f t="shared" si="18"/>
        <v>8.8824699999999996</v>
      </c>
      <c r="AG25" s="7">
        <f t="shared" si="19"/>
        <v>3.90429</v>
      </c>
      <c r="AH25" s="7">
        <f t="shared" si="20"/>
        <v>4.1774800000000001</v>
      </c>
      <c r="AI25" s="7">
        <f t="shared" si="21"/>
        <v>2.0672999999999999</v>
      </c>
      <c r="AJ25" s="7" t="str">
        <f t="shared" si="41"/>
        <v/>
      </c>
      <c r="AK25" s="7" t="str">
        <f t="shared" si="22"/>
        <v/>
      </c>
      <c r="AL25" s="7" t="str">
        <f t="shared" si="22"/>
        <v/>
      </c>
      <c r="AM25" s="7" t="str">
        <f t="shared" si="22"/>
        <v/>
      </c>
      <c r="AN25" s="7">
        <f t="shared" si="22"/>
        <v>7.5306499999999996</v>
      </c>
      <c r="AO25" s="7" t="str">
        <f t="shared" si="22"/>
        <v/>
      </c>
      <c r="AP25" s="7" t="str">
        <f t="shared" si="22"/>
        <v/>
      </c>
      <c r="AQ25" s="79" t="str">
        <f t="shared" si="23"/>
        <v/>
      </c>
      <c r="AR25" s="79"/>
      <c r="AS25" s="79"/>
      <c r="AT25" s="7">
        <f t="shared" si="24"/>
        <v>6.397341086</v>
      </c>
      <c r="AU25" s="7">
        <f t="shared" si="24"/>
        <v>8.8824699999999996</v>
      </c>
      <c r="AV25" s="7">
        <f t="shared" si="24"/>
        <v>3.90429</v>
      </c>
      <c r="AW25" s="7" t="str">
        <f t="shared" si="24"/>
        <v/>
      </c>
      <c r="AX25" s="7" t="str">
        <f t="shared" si="24"/>
        <v/>
      </c>
      <c r="AY25" s="7" t="str">
        <f t="shared" si="24"/>
        <v/>
      </c>
      <c r="AZ25" s="7" t="str">
        <f t="shared" si="24"/>
        <v/>
      </c>
      <c r="BA25" s="7" t="str">
        <f t="shared" si="24"/>
        <v/>
      </c>
      <c r="BD25" s="7">
        <f t="shared" si="42"/>
        <v>1.9975447547306808</v>
      </c>
      <c r="BE25" s="7">
        <f t="shared" si="25"/>
        <v>2.1130054377610419</v>
      </c>
      <c r="BF25" s="7">
        <f t="shared" si="25"/>
        <v>2.0892083287325378</v>
      </c>
      <c r="BG25" s="7" t="str">
        <f t="shared" si="25"/>
        <v/>
      </c>
      <c r="BH25" s="7" t="str">
        <f t="shared" si="25"/>
        <v/>
      </c>
      <c r="BI25" s="7" t="str">
        <f t="shared" si="25"/>
        <v/>
      </c>
      <c r="BJ25" s="7" t="str">
        <f t="shared" si="25"/>
        <v/>
      </c>
      <c r="BK25" s="7" t="str">
        <f t="shared" si="25"/>
        <v/>
      </c>
      <c r="BN25" s="7">
        <f t="shared" si="43"/>
        <v>2.2794448980162474E-2</v>
      </c>
      <c r="BO25" s="7">
        <f t="shared" si="44"/>
        <v>0.18226962976829328</v>
      </c>
      <c r="BP25" s="7">
        <f t="shared" si="45"/>
        <v>6.9645354159750511E-2</v>
      </c>
      <c r="BQ25" s="7">
        <f t="shared" si="46"/>
        <v>0</v>
      </c>
      <c r="BR25" s="7">
        <f t="shared" si="47"/>
        <v>0</v>
      </c>
      <c r="BS25" s="7">
        <f t="shared" si="48"/>
        <v>0</v>
      </c>
      <c r="BT25" s="7">
        <f t="shared" si="49"/>
        <v>0</v>
      </c>
      <c r="BU25" s="7">
        <f t="shared" si="50"/>
        <v>0</v>
      </c>
      <c r="BX25" s="7">
        <f t="shared" si="51"/>
        <v>0.20506407874845575</v>
      </c>
      <c r="BY25" s="7">
        <f t="shared" si="52"/>
        <v>0.25191498392804379</v>
      </c>
      <c r="BZ25" s="7">
        <f t="shared" si="53"/>
        <v>6.9645354159750511E-2</v>
      </c>
      <c r="CA25" s="7">
        <f t="shared" si="54"/>
        <v>0</v>
      </c>
      <c r="CB25" s="7" t="str">
        <f t="shared" si="55"/>
        <v/>
      </c>
      <c r="CC25" s="7" t="str">
        <f t="shared" si="56"/>
        <v/>
      </c>
      <c r="CD25" s="7" t="str">
        <f t="shared" si="57"/>
        <v/>
      </c>
      <c r="CG25" s="7">
        <f t="shared" si="28"/>
        <v>2.1001710951272026</v>
      </c>
      <c r="CH25" s="7">
        <f t="shared" si="28"/>
        <v>2.1064264004190556</v>
      </c>
      <c r="CI25" s="7">
        <f t="shared" si="28"/>
        <v>2.0892083287325378</v>
      </c>
      <c r="CJ25" s="7" t="str">
        <f t="shared" si="28"/>
        <v/>
      </c>
      <c r="CK25" s="7" t="str">
        <f t="shared" si="28"/>
        <v/>
      </c>
      <c r="CL25" s="7" t="str">
        <f t="shared" si="28"/>
        <v/>
      </c>
      <c r="CM25" s="7" t="str">
        <f t="shared" si="28"/>
        <v/>
      </c>
      <c r="CP25" s="7" t="str">
        <f t="shared" si="66"/>
        <v/>
      </c>
      <c r="CQ25" s="7">
        <f t="shared" si="29"/>
        <v>2.1064264004190556</v>
      </c>
      <c r="CR25" s="7" t="str">
        <f t="shared" si="29"/>
        <v/>
      </c>
      <c r="CS25" s="7" t="str">
        <f t="shared" si="29"/>
        <v/>
      </c>
      <c r="CT25" s="7" t="str">
        <f t="shared" si="29"/>
        <v/>
      </c>
      <c r="CU25" s="7" t="str">
        <f t="shared" si="29"/>
        <v/>
      </c>
      <c r="CV25" s="7" t="str">
        <f t="shared" si="29"/>
        <v/>
      </c>
      <c r="CX25" s="7">
        <f t="shared" si="30"/>
        <v>2.1064264004190556</v>
      </c>
      <c r="DD25" s="7">
        <f ca="1">IF(AT25="","",SQRT((AE$3^2)+($B$2/(2.303*(AT25-AE$5)))^2+($B$2/(2.303*(AE$6-AT25)))^2+($B$3*(AE$6-AE$5)/(2.303*(AT25-AE$5)*(AE$6-AT25)))^2))</f>
        <v>8.4581550302385802E-2</v>
      </c>
      <c r="DE25" s="7">
        <f t="shared" ca="1" si="31"/>
        <v>0.41257357343707207</v>
      </c>
      <c r="DF25" s="7">
        <f t="shared" ca="1" si="31"/>
        <v>0.42419975544603628</v>
      </c>
      <c r="DG25" s="7" t="str">
        <f t="shared" si="31"/>
        <v/>
      </c>
      <c r="DH25" s="7" t="str">
        <f t="shared" si="31"/>
        <v/>
      </c>
      <c r="DI25" s="7" t="str">
        <f t="shared" si="31"/>
        <v/>
      </c>
      <c r="DJ25" s="7" t="str">
        <f t="shared" si="31"/>
        <v/>
      </c>
      <c r="DK25" s="7" t="str">
        <f t="shared" si="31"/>
        <v/>
      </c>
      <c r="DL25" s="7" t="str">
        <f t="shared" si="31"/>
        <v/>
      </c>
      <c r="DP25" s="7">
        <f t="shared" ca="1" si="59"/>
        <v>0.37611473831161407</v>
      </c>
      <c r="DQ25" s="7">
        <f t="shared" ca="1" si="32"/>
        <v>0.41578779099140106</v>
      </c>
      <c r="DR25" s="7">
        <f t="shared" ca="1" si="32"/>
        <v>0.42419975544603628</v>
      </c>
      <c r="DS25" s="7" t="str">
        <f t="shared" si="32"/>
        <v/>
      </c>
      <c r="DT25" s="7" t="str">
        <f t="shared" si="32"/>
        <v/>
      </c>
      <c r="DU25" s="7" t="str">
        <f t="shared" si="32"/>
        <v/>
      </c>
      <c r="DV25" s="7" t="str">
        <f t="shared" si="32"/>
        <v/>
      </c>
      <c r="DZ25" s="7" t="str">
        <f t="shared" si="60"/>
        <v/>
      </c>
      <c r="EA25" s="7">
        <f t="shared" ca="1" si="33"/>
        <v>0.41578779099140106</v>
      </c>
      <c r="EB25" s="7" t="str">
        <f t="shared" si="33"/>
        <v/>
      </c>
      <c r="EC25" s="7" t="str">
        <f t="shared" si="33"/>
        <v/>
      </c>
      <c r="ED25" s="7" t="str">
        <f t="shared" si="33"/>
        <v/>
      </c>
      <c r="EE25" s="7" t="str">
        <f t="shared" si="33"/>
        <v/>
      </c>
      <c r="EF25" s="7" t="str">
        <f t="shared" si="33"/>
        <v/>
      </c>
      <c r="EH25" s="7">
        <f t="shared" ca="1" si="61"/>
        <v>0.41578779099140106</v>
      </c>
      <c r="EK25" s="60">
        <f t="shared" si="62"/>
        <v>8.1640666353869039E-3</v>
      </c>
      <c r="EL25" s="32">
        <f t="shared" si="63"/>
        <v>1.3427615833023774E-2</v>
      </c>
      <c r="EM25" s="32">
        <f t="shared" si="34"/>
        <v>1.4789364495005953E-3</v>
      </c>
      <c r="EN25" s="32" t="str">
        <f t="shared" si="34"/>
        <v/>
      </c>
      <c r="EO25" s="32" t="str">
        <f t="shared" si="34"/>
        <v/>
      </c>
      <c r="EP25" s="32" t="str">
        <f t="shared" si="34"/>
        <v/>
      </c>
      <c r="EQ25" s="32" t="str">
        <f t="shared" si="34"/>
        <v/>
      </c>
      <c r="ER25" s="32" t="str">
        <f t="shared" si="35"/>
        <v/>
      </c>
      <c r="FB25" s="31" t="str">
        <f t="shared" si="64"/>
        <v/>
      </c>
      <c r="FC25" s="31"/>
      <c r="FD25" s="31"/>
      <c r="FI25" s="31" t="str">
        <f t="shared" si="65"/>
        <v/>
      </c>
      <c r="FJ25" s="31" t="str">
        <f t="shared" si="36"/>
        <v/>
      </c>
      <c r="FK25" s="31" t="str">
        <f t="shared" si="36"/>
        <v/>
      </c>
    </row>
    <row r="26" spans="1:167" s="7" customFormat="1">
      <c r="A26" s="7">
        <v>7</v>
      </c>
      <c r="B26" s="7">
        <f t="shared" si="37"/>
        <v>8.046875</v>
      </c>
      <c r="C26" s="7">
        <f t="shared" si="38"/>
        <v>6.573017311335777E-2</v>
      </c>
      <c r="D26" s="7">
        <f t="shared" si="39"/>
        <v>2.1552086071171934</v>
      </c>
      <c r="E26" s="7">
        <f t="shared" ca="1" si="40"/>
        <v>0.41581951022450947</v>
      </c>
      <c r="H26" s="84">
        <v>2.65E-3</v>
      </c>
      <c r="I26" s="85"/>
      <c r="J26" s="8">
        <v>6.3946523439999998</v>
      </c>
      <c r="K26" s="63"/>
      <c r="L26" s="8">
        <v>8.8658300000000008</v>
      </c>
      <c r="M26" s="8"/>
      <c r="N26" s="8">
        <v>3.89683</v>
      </c>
      <c r="O26" s="8"/>
      <c r="P26" s="8">
        <v>4.1722400000000004</v>
      </c>
      <c r="Q26" s="63"/>
      <c r="R26" s="8">
        <v>2.0629300000000002</v>
      </c>
      <c r="S26" s="63"/>
      <c r="T26" s="63"/>
      <c r="Y26" s="8">
        <v>7.4103700000000003</v>
      </c>
      <c r="AD26" s="7">
        <f t="shared" si="16"/>
        <v>-2.65E-3</v>
      </c>
      <c r="AE26" s="34">
        <f t="shared" si="17"/>
        <v>6.3920023439999998</v>
      </c>
      <c r="AF26" s="7">
        <f t="shared" si="18"/>
        <v>8.8631800000000016</v>
      </c>
      <c r="AG26" s="7">
        <f t="shared" si="19"/>
        <v>3.89418</v>
      </c>
      <c r="AH26" s="7">
        <f t="shared" si="20"/>
        <v>4.1695900000000004</v>
      </c>
      <c r="AI26" s="7">
        <f t="shared" si="21"/>
        <v>2.0602800000000001</v>
      </c>
      <c r="AJ26" s="7" t="str">
        <f t="shared" si="41"/>
        <v/>
      </c>
      <c r="AK26" s="7" t="str">
        <f t="shared" si="22"/>
        <v/>
      </c>
      <c r="AL26" s="7" t="str">
        <f t="shared" si="22"/>
        <v/>
      </c>
      <c r="AM26" s="7" t="str">
        <f t="shared" si="22"/>
        <v/>
      </c>
      <c r="AN26" s="7">
        <f t="shared" si="22"/>
        <v>7.4077200000000003</v>
      </c>
      <c r="AO26" s="7" t="str">
        <f t="shared" si="22"/>
        <v/>
      </c>
      <c r="AP26" s="7" t="str">
        <f t="shared" si="22"/>
        <v/>
      </c>
      <c r="AQ26" s="79" t="str">
        <f t="shared" si="23"/>
        <v/>
      </c>
      <c r="AR26" s="79"/>
      <c r="AS26" s="79"/>
      <c r="AT26" s="7">
        <f t="shared" si="24"/>
        <v>6.3920023439999998</v>
      </c>
      <c r="AU26" s="7">
        <f t="shared" si="24"/>
        <v>8.8631800000000016</v>
      </c>
      <c r="AV26" s="7">
        <f t="shared" si="24"/>
        <v>3.89418</v>
      </c>
      <c r="AW26" s="7" t="str">
        <f t="shared" si="24"/>
        <v/>
      </c>
      <c r="AX26" s="7" t="str">
        <f t="shared" si="24"/>
        <v/>
      </c>
      <c r="AY26" s="7" t="str">
        <f t="shared" si="24"/>
        <v/>
      </c>
      <c r="AZ26" s="7" t="str">
        <f t="shared" si="24"/>
        <v/>
      </c>
      <c r="BA26" s="7" t="str">
        <f t="shared" si="24"/>
        <v/>
      </c>
      <c r="BD26" s="7">
        <f t="shared" si="42"/>
        <v>2.1076473064598358</v>
      </c>
      <c r="BE26" s="7">
        <f t="shared" si="25"/>
        <v>2.1574562402282869</v>
      </c>
      <c r="BF26" s="7">
        <f t="shared" si="25"/>
        <v>2.1495010956014444</v>
      </c>
      <c r="BG26" s="7" t="str">
        <f t="shared" si="25"/>
        <v/>
      </c>
      <c r="BH26" s="7" t="str">
        <f t="shared" si="25"/>
        <v/>
      </c>
      <c r="BI26" s="7" t="str">
        <f t="shared" si="25"/>
        <v/>
      </c>
      <c r="BJ26" s="7" t="str">
        <f t="shared" si="25"/>
        <v/>
      </c>
      <c r="BK26" s="7" t="str">
        <f t="shared" si="25"/>
        <v/>
      </c>
      <c r="BN26" s="7">
        <f t="shared" si="43"/>
        <v>1.9612557014263059E-2</v>
      </c>
      <c r="BO26" s="7">
        <f t="shared" si="44"/>
        <v>0.18843108658598698</v>
      </c>
      <c r="BP26" s="7">
        <f t="shared" si="45"/>
        <v>7.4204659631674996E-2</v>
      </c>
      <c r="BQ26" s="7">
        <f t="shared" si="46"/>
        <v>0</v>
      </c>
      <c r="BR26" s="7">
        <f t="shared" si="47"/>
        <v>0</v>
      </c>
      <c r="BS26" s="7">
        <f t="shared" si="48"/>
        <v>0</v>
      </c>
      <c r="BT26" s="7">
        <f t="shared" si="49"/>
        <v>0</v>
      </c>
      <c r="BU26" s="7">
        <f t="shared" si="50"/>
        <v>0</v>
      </c>
      <c r="BX26" s="7">
        <f t="shared" si="51"/>
        <v>0.20804364360025004</v>
      </c>
      <c r="BY26" s="7">
        <f t="shared" si="52"/>
        <v>0.26263574621766195</v>
      </c>
      <c r="BZ26" s="7">
        <f t="shared" si="53"/>
        <v>7.4204659631674996E-2</v>
      </c>
      <c r="CA26" s="7">
        <f t="shared" si="54"/>
        <v>0</v>
      </c>
      <c r="CB26" s="7" t="str">
        <f t="shared" si="55"/>
        <v/>
      </c>
      <c r="CC26" s="7" t="str">
        <f t="shared" si="56"/>
        <v/>
      </c>
      <c r="CD26" s="7" t="str">
        <f t="shared" si="57"/>
        <v/>
      </c>
      <c r="CG26" s="7">
        <f t="shared" si="28"/>
        <v>2.1527606843514127</v>
      </c>
      <c r="CH26" s="7">
        <f t="shared" si="28"/>
        <v>2.1552086071171934</v>
      </c>
      <c r="CI26" s="7">
        <f t="shared" si="28"/>
        <v>2.1495010956014444</v>
      </c>
      <c r="CJ26" s="7" t="str">
        <f t="shared" si="28"/>
        <v/>
      </c>
      <c r="CK26" s="7" t="str">
        <f t="shared" si="28"/>
        <v/>
      </c>
      <c r="CL26" s="7" t="str">
        <f t="shared" si="28"/>
        <v/>
      </c>
      <c r="CM26" s="7" t="str">
        <f t="shared" si="28"/>
        <v/>
      </c>
      <c r="CP26" s="7" t="str">
        <f t="shared" si="66"/>
        <v/>
      </c>
      <c r="CQ26" s="7">
        <f t="shared" si="29"/>
        <v>2.1552086071171934</v>
      </c>
      <c r="CR26" s="7" t="str">
        <f t="shared" si="29"/>
        <v/>
      </c>
      <c r="CS26" s="7" t="str">
        <f t="shared" si="29"/>
        <v/>
      </c>
      <c r="CT26" s="7" t="str">
        <f t="shared" si="29"/>
        <v/>
      </c>
      <c r="CU26" s="7" t="str">
        <f t="shared" si="29"/>
        <v/>
      </c>
      <c r="CV26" s="7" t="str">
        <f t="shared" si="29"/>
        <v/>
      </c>
      <c r="CX26" s="7">
        <f t="shared" si="30"/>
        <v>2.1552086071171934</v>
      </c>
      <c r="DD26" s="7">
        <f t="shared" ca="1" si="58"/>
        <v>9.9774191522444156E-2</v>
      </c>
      <c r="DE26" s="7">
        <f t="shared" ca="1" si="31"/>
        <v>0.41256455084487303</v>
      </c>
      <c r="DF26" s="7">
        <f t="shared" ca="1" si="31"/>
        <v>0.42408496869763657</v>
      </c>
      <c r="DG26" s="7" t="str">
        <f t="shared" si="31"/>
        <v/>
      </c>
      <c r="DH26" s="7" t="str">
        <f t="shared" si="31"/>
        <v/>
      </c>
      <c r="DI26" s="7" t="str">
        <f t="shared" si="31"/>
        <v/>
      </c>
      <c r="DJ26" s="7" t="str">
        <f t="shared" si="31"/>
        <v/>
      </c>
      <c r="DK26" s="7" t="str">
        <f t="shared" si="31"/>
        <v/>
      </c>
      <c r="DL26" s="7" t="str">
        <f t="shared" si="31"/>
        <v/>
      </c>
      <c r="DP26" s="7">
        <f t="shared" ca="1" si="59"/>
        <v>0.38307737858831298</v>
      </c>
      <c r="DQ26" s="7">
        <f t="shared" ca="1" si="32"/>
        <v>0.41581951022450947</v>
      </c>
      <c r="DR26" s="7">
        <f t="shared" ca="1" si="32"/>
        <v>0.42408496869763657</v>
      </c>
      <c r="DS26" s="7" t="str">
        <f t="shared" si="32"/>
        <v/>
      </c>
      <c r="DT26" s="7" t="str">
        <f t="shared" si="32"/>
        <v/>
      </c>
      <c r="DU26" s="7" t="str">
        <f t="shared" si="32"/>
        <v/>
      </c>
      <c r="DV26" s="7" t="str">
        <f t="shared" si="32"/>
        <v/>
      </c>
      <c r="DZ26" s="7" t="str">
        <f t="shared" si="60"/>
        <v/>
      </c>
      <c r="EA26" s="7">
        <f t="shared" ca="1" si="33"/>
        <v>0.41581951022450947</v>
      </c>
      <c r="EB26" s="7" t="str">
        <f t="shared" si="33"/>
        <v/>
      </c>
      <c r="EC26" s="7" t="str">
        <f t="shared" si="33"/>
        <v/>
      </c>
      <c r="ED26" s="7" t="str">
        <f t="shared" si="33"/>
        <v/>
      </c>
      <c r="EE26" s="7" t="str">
        <f t="shared" si="33"/>
        <v/>
      </c>
      <c r="EF26" s="7" t="str">
        <f t="shared" si="33"/>
        <v/>
      </c>
      <c r="EH26" s="7">
        <f t="shared" ca="1" si="61"/>
        <v>0.41581951022450947</v>
      </c>
      <c r="EK26" s="60">
        <f t="shared" si="62"/>
        <v>6.3465463255077828E-3</v>
      </c>
      <c r="EL26" s="32">
        <f t="shared" si="63"/>
        <v>1.2960623480293325E-2</v>
      </c>
      <c r="EM26" s="32">
        <f t="shared" si="34"/>
        <v>1.4230033075566663E-3</v>
      </c>
      <c r="EN26" s="32" t="str">
        <f t="shared" si="34"/>
        <v/>
      </c>
      <c r="EO26" s="32" t="str">
        <f t="shared" si="34"/>
        <v/>
      </c>
      <c r="EP26" s="32" t="str">
        <f t="shared" si="34"/>
        <v/>
      </c>
      <c r="EQ26" s="32" t="str">
        <f t="shared" si="34"/>
        <v/>
      </c>
      <c r="ER26" s="32" t="str">
        <f t="shared" si="35"/>
        <v/>
      </c>
      <c r="FB26" s="31" t="str">
        <f t="shared" si="64"/>
        <v/>
      </c>
      <c r="FC26" s="31"/>
      <c r="FD26" s="31"/>
      <c r="FI26" s="31" t="str">
        <f t="shared" si="65"/>
        <v/>
      </c>
      <c r="FJ26" s="31" t="str">
        <f t="shared" si="36"/>
        <v/>
      </c>
      <c r="FK26" s="31" t="str">
        <f t="shared" si="36"/>
        <v/>
      </c>
    </row>
    <row r="27" spans="1:167" s="7" customFormat="1">
      <c r="A27" s="7">
        <v>8</v>
      </c>
      <c r="B27" s="7">
        <f t="shared" si="37"/>
        <v>8.515625</v>
      </c>
      <c r="C27" s="7">
        <f t="shared" si="38"/>
        <v>6.59343344016637E-2</v>
      </c>
      <c r="D27" s="7">
        <f t="shared" si="39"/>
        <v>2.1416286236188244</v>
      </c>
      <c r="E27" s="7">
        <f t="shared" ca="1" si="40"/>
        <v>0.41575728908071496</v>
      </c>
      <c r="H27" s="84">
        <v>4.1800000000000002E-4</v>
      </c>
      <c r="I27" s="85"/>
      <c r="J27" s="8">
        <v>6.3927935979999999</v>
      </c>
      <c r="K27" s="63"/>
      <c r="L27" s="8">
        <v>8.8655799999999996</v>
      </c>
      <c r="M27" s="8"/>
      <c r="N27" s="8">
        <v>3.9009200000000002</v>
      </c>
      <c r="O27" s="8"/>
      <c r="P27" s="8">
        <v>4.1742600000000003</v>
      </c>
      <c r="Q27" s="63"/>
      <c r="R27" s="8">
        <v>2.0628199999999999</v>
      </c>
      <c r="S27" s="63"/>
      <c r="T27" s="63"/>
      <c r="Y27" s="8">
        <v>7.5516100000000002</v>
      </c>
      <c r="AD27" s="7">
        <f t="shared" si="16"/>
        <v>-4.1800000000000002E-4</v>
      </c>
      <c r="AE27" s="34">
        <f t="shared" si="17"/>
        <v>6.3923755980000001</v>
      </c>
      <c r="AF27" s="7">
        <f t="shared" si="18"/>
        <v>8.8651619999999998</v>
      </c>
      <c r="AG27" s="7">
        <f t="shared" si="19"/>
        <v>3.9005020000000004</v>
      </c>
      <c r="AH27" s="7">
        <f t="shared" si="20"/>
        <v>4.1738420000000005</v>
      </c>
      <c r="AI27" s="7">
        <f t="shared" si="21"/>
        <v>2.0624020000000001</v>
      </c>
      <c r="AJ27" s="7" t="str">
        <f t="shared" si="41"/>
        <v/>
      </c>
      <c r="AK27" s="7" t="str">
        <f t="shared" si="22"/>
        <v/>
      </c>
      <c r="AL27" s="7" t="str">
        <f t="shared" si="22"/>
        <v/>
      </c>
      <c r="AM27" s="7" t="str">
        <f t="shared" si="22"/>
        <v/>
      </c>
      <c r="AN27" s="7">
        <f t="shared" si="22"/>
        <v>7.5511920000000003</v>
      </c>
      <c r="AO27" s="7" t="str">
        <f t="shared" si="22"/>
        <v/>
      </c>
      <c r="AP27" s="7" t="str">
        <f t="shared" si="22"/>
        <v/>
      </c>
      <c r="AQ27" s="79" t="str">
        <f t="shared" si="23"/>
        <v/>
      </c>
      <c r="AR27" s="79"/>
      <c r="AS27" s="79"/>
      <c r="AT27" s="7">
        <f t="shared" si="24"/>
        <v>6.3923755980000001</v>
      </c>
      <c r="AU27" s="7">
        <f t="shared" si="24"/>
        <v>8.8651619999999998</v>
      </c>
      <c r="AV27" s="7">
        <f t="shared" si="24"/>
        <v>3.9005020000000004</v>
      </c>
      <c r="AW27" s="7" t="str">
        <f t="shared" si="24"/>
        <v/>
      </c>
      <c r="AX27" s="7" t="str">
        <f t="shared" si="24"/>
        <v/>
      </c>
      <c r="AY27" s="7" t="str">
        <f t="shared" si="24"/>
        <v/>
      </c>
      <c r="AZ27" s="7" t="str">
        <f t="shared" si="24"/>
        <v/>
      </c>
      <c r="BA27" s="7" t="str">
        <f t="shared" si="24"/>
        <v/>
      </c>
      <c r="BD27" s="7">
        <f t="shared" si="42"/>
        <v>2.0993665475710719</v>
      </c>
      <c r="BE27" s="7">
        <f t="shared" si="25"/>
        <v>2.1529460248564583</v>
      </c>
      <c r="BF27" s="7">
        <f t="shared" si="25"/>
        <v>2.1118630232563684</v>
      </c>
      <c r="BG27" s="7" t="str">
        <f t="shared" si="25"/>
        <v/>
      </c>
      <c r="BH27" s="7" t="str">
        <f t="shared" si="25"/>
        <v/>
      </c>
      <c r="BI27" s="7" t="str">
        <f t="shared" si="25"/>
        <v/>
      </c>
      <c r="BJ27" s="7" t="str">
        <f t="shared" si="25"/>
        <v/>
      </c>
      <c r="BK27" s="7" t="str">
        <f t="shared" si="25"/>
        <v/>
      </c>
      <c r="BN27" s="7">
        <f t="shared" si="43"/>
        <v>1.9849070763333716E-2</v>
      </c>
      <c r="BO27" s="7">
        <f t="shared" si="44"/>
        <v>0.1878395359648449</v>
      </c>
      <c r="BP27" s="7">
        <f t="shared" si="45"/>
        <v>7.1419872971433027E-2</v>
      </c>
      <c r="BQ27" s="7">
        <f t="shared" si="46"/>
        <v>0</v>
      </c>
      <c r="BR27" s="7">
        <f t="shared" si="47"/>
        <v>0</v>
      </c>
      <c r="BS27" s="7">
        <f t="shared" si="48"/>
        <v>0</v>
      </c>
      <c r="BT27" s="7">
        <f t="shared" si="49"/>
        <v>0</v>
      </c>
      <c r="BU27" s="7">
        <f t="shared" si="50"/>
        <v>0</v>
      </c>
      <c r="BX27" s="7">
        <f t="shared" si="51"/>
        <v>0.20768860672817863</v>
      </c>
      <c r="BY27" s="7">
        <f t="shared" si="52"/>
        <v>0.25925940893627791</v>
      </c>
      <c r="BZ27" s="7">
        <f t="shared" si="53"/>
        <v>7.1419872971433027E-2</v>
      </c>
      <c r="CA27" s="7">
        <f t="shared" si="54"/>
        <v>0</v>
      </c>
      <c r="CB27" s="7" t="str">
        <f t="shared" si="55"/>
        <v/>
      </c>
      <c r="CC27" s="7" t="str">
        <f t="shared" si="56"/>
        <v/>
      </c>
      <c r="CD27" s="7" t="str">
        <f t="shared" si="57"/>
        <v/>
      </c>
      <c r="CG27" s="7">
        <f t="shared" si="28"/>
        <v>2.1478253643982175</v>
      </c>
      <c r="CH27" s="7">
        <f t="shared" si="28"/>
        <v>2.1416286236188244</v>
      </c>
      <c r="CI27" s="7">
        <f t="shared" si="28"/>
        <v>2.1118630232563684</v>
      </c>
      <c r="CJ27" s="7" t="str">
        <f t="shared" si="28"/>
        <v/>
      </c>
      <c r="CK27" s="7" t="str">
        <f t="shared" si="28"/>
        <v/>
      </c>
      <c r="CL27" s="7" t="str">
        <f t="shared" si="28"/>
        <v/>
      </c>
      <c r="CM27" s="7" t="str">
        <f t="shared" si="28"/>
        <v/>
      </c>
      <c r="CP27" s="7" t="str">
        <f t="shared" si="66"/>
        <v/>
      </c>
      <c r="CQ27" s="7">
        <f t="shared" si="29"/>
        <v>2.1416286236188244</v>
      </c>
      <c r="CR27" s="7" t="str">
        <f t="shared" si="29"/>
        <v/>
      </c>
      <c r="CS27" s="7" t="str">
        <f t="shared" si="29"/>
        <v/>
      </c>
      <c r="CT27" s="7" t="str">
        <f t="shared" si="29"/>
        <v/>
      </c>
      <c r="CU27" s="7" t="str">
        <f t="shared" si="29"/>
        <v/>
      </c>
      <c r="CV27" s="7" t="str">
        <f t="shared" si="29"/>
        <v/>
      </c>
      <c r="CX27" s="7">
        <f t="shared" si="30"/>
        <v>2.1416286236188244</v>
      </c>
      <c r="DD27" s="7">
        <f t="shared" ca="1" si="58"/>
        <v>9.8470388395363484E-2</v>
      </c>
      <c r="DE27" s="7">
        <f t="shared" ca="1" si="31"/>
        <v>0.41256537525683651</v>
      </c>
      <c r="DF27" s="7">
        <f t="shared" ca="1" si="31"/>
        <v>0.42415225796783285</v>
      </c>
      <c r="DG27" s="7" t="str">
        <f t="shared" si="31"/>
        <v/>
      </c>
      <c r="DH27" s="7" t="str">
        <f t="shared" si="31"/>
        <v/>
      </c>
      <c r="DI27" s="7" t="str">
        <f t="shared" si="31"/>
        <v/>
      </c>
      <c r="DJ27" s="7" t="str">
        <f t="shared" si="31"/>
        <v/>
      </c>
      <c r="DK27" s="7" t="str">
        <f t="shared" si="31"/>
        <v/>
      </c>
      <c r="DL27" s="7" t="str">
        <f t="shared" si="31"/>
        <v/>
      </c>
      <c r="DP27" s="7">
        <f t="shared" ca="1" si="59"/>
        <v>0.38254690809661612</v>
      </c>
      <c r="DQ27" s="7">
        <f t="shared" ca="1" si="32"/>
        <v>0.41575728908071496</v>
      </c>
      <c r="DR27" s="7">
        <f t="shared" ca="1" si="32"/>
        <v>0.42415225796783285</v>
      </c>
      <c r="DS27" s="7" t="str">
        <f t="shared" si="32"/>
        <v/>
      </c>
      <c r="DT27" s="7" t="str">
        <f t="shared" si="32"/>
        <v/>
      </c>
      <c r="DU27" s="7" t="str">
        <f t="shared" si="32"/>
        <v/>
      </c>
      <c r="DV27" s="7" t="str">
        <f t="shared" si="32"/>
        <v/>
      </c>
      <c r="DZ27" s="7" t="str">
        <f t="shared" si="60"/>
        <v/>
      </c>
      <c r="EA27" s="7">
        <f t="shared" ca="1" si="33"/>
        <v>0.41575728908071496</v>
      </c>
      <c r="EB27" s="7" t="str">
        <f t="shared" si="33"/>
        <v/>
      </c>
      <c r="EC27" s="7" t="str">
        <f t="shared" si="33"/>
        <v/>
      </c>
      <c r="ED27" s="7" t="str">
        <f t="shared" si="33"/>
        <v/>
      </c>
      <c r="EE27" s="7" t="str">
        <f t="shared" si="33"/>
        <v/>
      </c>
      <c r="EF27" s="7" t="str">
        <f t="shared" si="33"/>
        <v/>
      </c>
      <c r="EH27" s="7">
        <f t="shared" ca="1" si="61"/>
        <v>0.41575728908071496</v>
      </c>
      <c r="EK27" s="60">
        <f t="shared" si="62"/>
        <v>6.4677491052992815E-3</v>
      </c>
      <c r="EL27" s="32">
        <f t="shared" si="63"/>
        <v>1.3008605794607008E-2</v>
      </c>
      <c r="EM27" s="32">
        <f t="shared" si="34"/>
        <v>1.457979501757412E-3</v>
      </c>
      <c r="EN27" s="32" t="str">
        <f t="shared" si="34"/>
        <v/>
      </c>
      <c r="EO27" s="32" t="str">
        <f t="shared" si="34"/>
        <v/>
      </c>
      <c r="EP27" s="32" t="str">
        <f t="shared" si="34"/>
        <v/>
      </c>
      <c r="EQ27" s="32" t="str">
        <f t="shared" si="34"/>
        <v/>
      </c>
      <c r="ER27" s="32" t="str">
        <f t="shared" si="35"/>
        <v/>
      </c>
      <c r="FB27" s="31" t="str">
        <f t="shared" si="64"/>
        <v/>
      </c>
      <c r="FC27" s="31"/>
      <c r="FD27" s="31"/>
      <c r="FI27" s="31" t="str">
        <f t="shared" si="65"/>
        <v/>
      </c>
      <c r="FJ27" s="31" t="str">
        <f t="shared" si="36"/>
        <v/>
      </c>
      <c r="FK27" s="31" t="str">
        <f t="shared" si="36"/>
        <v/>
      </c>
    </row>
    <row r="28" spans="1:167" s="7" customFormat="1">
      <c r="A28" s="7">
        <v>9</v>
      </c>
      <c r="B28" s="7">
        <f t="shared" si="37"/>
        <v>8.984375</v>
      </c>
      <c r="C28" s="7">
        <f t="shared" si="38"/>
        <v>6.5308265227434104E-2</v>
      </c>
      <c r="D28" s="7">
        <f t="shared" si="39"/>
        <v>2.1655674041314157</v>
      </c>
      <c r="E28" s="7">
        <f t="shared" ca="1" si="40"/>
        <v>0.41580282682292635</v>
      </c>
      <c r="H28" s="84">
        <v>1.1999999999999999E-3</v>
      </c>
      <c r="I28" s="85"/>
      <c r="J28" s="8">
        <v>6.3923362790000002</v>
      </c>
      <c r="K28" s="63"/>
      <c r="L28" s="8">
        <v>8.8585600000000007</v>
      </c>
      <c r="M28" s="8"/>
      <c r="N28" s="8">
        <v>3.8948399999999999</v>
      </c>
      <c r="O28" s="8"/>
      <c r="P28" s="8">
        <v>4.1739600000000001</v>
      </c>
      <c r="Q28" s="63"/>
      <c r="R28" s="8">
        <v>2.0632700000000002</v>
      </c>
      <c r="S28" s="63"/>
      <c r="T28" s="63"/>
      <c r="Y28" s="8">
        <v>7.5547399999999998</v>
      </c>
      <c r="AD28" s="14">
        <f>$B$1-H28</f>
        <v>-1.1999999999999999E-3</v>
      </c>
      <c r="AE28" s="34">
        <f t="shared" si="17"/>
        <v>6.3911362790000004</v>
      </c>
      <c r="AF28" s="7">
        <f t="shared" si="18"/>
        <v>8.8573599999999999</v>
      </c>
      <c r="AG28" s="7">
        <f t="shared" si="19"/>
        <v>3.89364</v>
      </c>
      <c r="AH28" s="7">
        <f t="shared" si="20"/>
        <v>4.1727600000000002</v>
      </c>
      <c r="AI28" s="7">
        <f t="shared" si="21"/>
        <v>2.0620700000000003</v>
      </c>
      <c r="AJ28" s="7" t="str">
        <f t="shared" si="41"/>
        <v/>
      </c>
      <c r="AK28" s="7" t="str">
        <f t="shared" si="22"/>
        <v/>
      </c>
      <c r="AL28" s="7" t="str">
        <f t="shared" si="22"/>
        <v/>
      </c>
      <c r="AM28" s="7" t="str">
        <f t="shared" si="22"/>
        <v/>
      </c>
      <c r="AN28" s="7">
        <f t="shared" si="22"/>
        <v>7.5535399999999999</v>
      </c>
      <c r="AO28" s="7" t="str">
        <f t="shared" si="22"/>
        <v/>
      </c>
      <c r="AP28" s="7" t="str">
        <f t="shared" si="22"/>
        <v/>
      </c>
      <c r="AQ28" s="79" t="str">
        <f t="shared" si="23"/>
        <v/>
      </c>
      <c r="AR28" s="79"/>
      <c r="AS28" s="79"/>
      <c r="AT28" s="7">
        <f t="shared" si="24"/>
        <v>6.3911362790000004</v>
      </c>
      <c r="AU28" s="7">
        <f t="shared" si="24"/>
        <v>8.8573599999999999</v>
      </c>
      <c r="AV28" s="7">
        <f t="shared" si="24"/>
        <v>3.89364</v>
      </c>
      <c r="AW28" s="7" t="str">
        <f t="shared" si="24"/>
        <v/>
      </c>
      <c r="AX28" s="7" t="str">
        <f t="shared" si="24"/>
        <v/>
      </c>
      <c r="AY28" s="7" t="str">
        <f t="shared" si="24"/>
        <v/>
      </c>
      <c r="AZ28" s="7" t="str">
        <f t="shared" si="24"/>
        <v/>
      </c>
      <c r="BA28" s="7" t="str">
        <f t="shared" si="24"/>
        <v/>
      </c>
      <c r="BD28" s="7">
        <f t="shared" si="42"/>
        <v>2.1272368791479468</v>
      </c>
      <c r="BE28" s="7">
        <f t="shared" si="25"/>
        <v>2.170675040958717</v>
      </c>
      <c r="BF28" s="7">
        <f t="shared" si="25"/>
        <v>2.1525215980777013</v>
      </c>
      <c r="BG28" s="7" t="str">
        <f t="shared" si="25"/>
        <v/>
      </c>
      <c r="BH28" s="7" t="str">
        <f t="shared" si="25"/>
        <v/>
      </c>
      <c r="BI28" s="7" t="str">
        <f t="shared" si="25"/>
        <v/>
      </c>
      <c r="BJ28" s="7" t="str">
        <f t="shared" si="25"/>
        <v/>
      </c>
      <c r="BK28" s="7" t="str">
        <f t="shared" si="25"/>
        <v/>
      </c>
      <c r="BN28" s="7">
        <f t="shared" si="43"/>
        <v>1.905563272209523E-2</v>
      </c>
      <c r="BO28" s="7">
        <f t="shared" si="44"/>
        <v>0.19011316853972807</v>
      </c>
      <c r="BP28" s="7">
        <f t="shared" si="45"/>
        <v>7.4432274785500852E-2</v>
      </c>
      <c r="BQ28" s="7">
        <f t="shared" si="46"/>
        <v>0</v>
      </c>
      <c r="BR28" s="7">
        <f t="shared" si="47"/>
        <v>0</v>
      </c>
      <c r="BS28" s="7">
        <f t="shared" si="48"/>
        <v>0</v>
      </c>
      <c r="BT28" s="7">
        <f t="shared" si="49"/>
        <v>0</v>
      </c>
      <c r="BU28" s="7">
        <f t="shared" si="50"/>
        <v>0</v>
      </c>
      <c r="BX28" s="7">
        <f t="shared" si="51"/>
        <v>0.2091688012618233</v>
      </c>
      <c r="BY28" s="7">
        <f t="shared" si="52"/>
        <v>0.26454544332522889</v>
      </c>
      <c r="BZ28" s="7">
        <f t="shared" si="53"/>
        <v>7.4432274785500852E-2</v>
      </c>
      <c r="CA28" s="7">
        <f t="shared" si="54"/>
        <v>0</v>
      </c>
      <c r="CB28" s="7" t="str">
        <f t="shared" si="55"/>
        <v/>
      </c>
      <c r="CC28" s="7" t="str">
        <f t="shared" si="56"/>
        <v/>
      </c>
      <c r="CD28" s="7" t="str">
        <f t="shared" si="57"/>
        <v/>
      </c>
      <c r="CG28" s="7">
        <f t="shared" si="28"/>
        <v>2.1667177507099056</v>
      </c>
      <c r="CH28" s="7">
        <f t="shared" si="28"/>
        <v>2.1655674041314157</v>
      </c>
      <c r="CI28" s="7">
        <f t="shared" si="28"/>
        <v>2.1525215980777013</v>
      </c>
      <c r="CJ28" s="7" t="str">
        <f t="shared" si="28"/>
        <v/>
      </c>
      <c r="CK28" s="7" t="str">
        <f t="shared" si="28"/>
        <v/>
      </c>
      <c r="CL28" s="7" t="str">
        <f t="shared" si="28"/>
        <v/>
      </c>
      <c r="CM28" s="7" t="str">
        <f t="shared" si="28"/>
        <v/>
      </c>
      <c r="CP28" s="7" t="str">
        <f t="shared" si="66"/>
        <v/>
      </c>
      <c r="CQ28" s="7">
        <f t="shared" si="29"/>
        <v>2.1655674041314157</v>
      </c>
      <c r="CR28" s="7" t="str">
        <f t="shared" si="29"/>
        <v/>
      </c>
      <c r="CS28" s="7" t="str">
        <f t="shared" si="29"/>
        <v/>
      </c>
      <c r="CT28" s="7" t="str">
        <f t="shared" si="29"/>
        <v/>
      </c>
      <c r="CU28" s="7" t="str">
        <f t="shared" si="29"/>
        <v/>
      </c>
      <c r="CV28" s="7" t="str">
        <f t="shared" si="29"/>
        <v/>
      </c>
      <c r="CX28" s="7">
        <f t="shared" si="30"/>
        <v>2.1655674041314157</v>
      </c>
      <c r="DD28" s="7">
        <f t="shared" ca="1" si="58"/>
        <v>0.10297662408101692</v>
      </c>
      <c r="DE28" s="7">
        <f t="shared" ca="1" si="31"/>
        <v>0.41256225240635958</v>
      </c>
      <c r="DF28" s="7">
        <f t="shared" ca="1" si="31"/>
        <v>0.42407982590696203</v>
      </c>
      <c r="DG28" s="7" t="str">
        <f t="shared" si="31"/>
        <v/>
      </c>
      <c r="DH28" s="7" t="str">
        <f t="shared" si="31"/>
        <v/>
      </c>
      <c r="DI28" s="7" t="str">
        <f t="shared" si="31"/>
        <v/>
      </c>
      <c r="DJ28" s="7" t="str">
        <f t="shared" si="31"/>
        <v/>
      </c>
      <c r="DK28" s="7" t="str">
        <f t="shared" si="31"/>
        <v/>
      </c>
      <c r="DL28" s="7" t="str">
        <f t="shared" si="31"/>
        <v/>
      </c>
      <c r="DP28" s="7">
        <f t="shared" ca="1" si="59"/>
        <v>0.38435847634693465</v>
      </c>
      <c r="DQ28" s="7">
        <f t="shared" ca="1" si="32"/>
        <v>0.41580282682292635</v>
      </c>
      <c r="DR28" s="7">
        <f t="shared" ca="1" si="32"/>
        <v>0.42407982590696203</v>
      </c>
      <c r="DS28" s="7" t="str">
        <f t="shared" si="32"/>
        <v/>
      </c>
      <c r="DT28" s="7" t="str">
        <f t="shared" si="32"/>
        <v/>
      </c>
      <c r="DU28" s="7" t="str">
        <f t="shared" si="32"/>
        <v/>
      </c>
      <c r="DV28" s="7" t="str">
        <f t="shared" si="32"/>
        <v/>
      </c>
      <c r="DZ28" s="7" t="str">
        <f t="shared" si="60"/>
        <v/>
      </c>
      <c r="EA28" s="7">
        <f t="shared" ca="1" si="33"/>
        <v>0.41580282682292635</v>
      </c>
      <c r="EB28" s="7" t="str">
        <f t="shared" si="33"/>
        <v/>
      </c>
      <c r="EC28" s="7" t="str">
        <f t="shared" si="33"/>
        <v/>
      </c>
      <c r="ED28" s="7" t="str">
        <f t="shared" si="33"/>
        <v/>
      </c>
      <c r="EE28" s="7" t="str">
        <f t="shared" si="33"/>
        <v/>
      </c>
      <c r="EF28" s="7" t="str">
        <f t="shared" si="33"/>
        <v/>
      </c>
      <c r="EH28" s="7">
        <f t="shared" ca="1" si="61"/>
        <v>0.41580282682292635</v>
      </c>
      <c r="EK28" s="60">
        <f t="shared" si="62"/>
        <v>6.0685225705433199E-3</v>
      </c>
      <c r="EL28" s="32">
        <f t="shared" si="63"/>
        <v>1.2819726876203519E-2</v>
      </c>
      <c r="EM28" s="32">
        <f t="shared" si="34"/>
        <v>1.4200157806872576E-3</v>
      </c>
      <c r="EN28" s="32" t="str">
        <f t="shared" si="34"/>
        <v/>
      </c>
      <c r="EO28" s="32" t="str">
        <f t="shared" si="34"/>
        <v/>
      </c>
      <c r="EP28" s="32" t="str">
        <f t="shared" si="34"/>
        <v/>
      </c>
      <c r="EQ28" s="32" t="str">
        <f t="shared" si="34"/>
        <v/>
      </c>
      <c r="ER28" s="32" t="str">
        <f t="shared" si="35"/>
        <v/>
      </c>
      <c r="FB28" s="31" t="str">
        <f t="shared" si="64"/>
        <v/>
      </c>
      <c r="FC28" s="31"/>
      <c r="FD28" s="31"/>
      <c r="FI28" s="31" t="str">
        <f t="shared" si="65"/>
        <v/>
      </c>
      <c r="FJ28" s="31" t="str">
        <f t="shared" si="36"/>
        <v/>
      </c>
      <c r="FK28" s="31" t="str">
        <f t="shared" si="36"/>
        <v/>
      </c>
    </row>
    <row r="29" spans="1:167" s="7" customFormat="1">
      <c r="A29" s="7">
        <v>10</v>
      </c>
      <c r="B29" s="7">
        <f t="shared" si="37"/>
        <v>9.453125</v>
      </c>
      <c r="C29" s="7">
        <f t="shared" si="38"/>
        <v>6.4888089305237567E-2</v>
      </c>
      <c r="D29" s="7">
        <f t="shared" si="39"/>
        <v>2.1921090833895271</v>
      </c>
      <c r="E29" s="7">
        <f t="shared" ca="1" si="40"/>
        <v>0.415811891138266</v>
      </c>
      <c r="H29" s="84">
        <v>2.1199999999999999E-3</v>
      </c>
      <c r="I29" s="85"/>
      <c r="J29" s="8">
        <v>6.3928967380000001</v>
      </c>
      <c r="K29" s="63"/>
      <c r="L29" s="8">
        <v>8.8479600000000005</v>
      </c>
      <c r="M29" s="8"/>
      <c r="N29" s="8">
        <v>3.8908499999999999</v>
      </c>
      <c r="O29" s="8"/>
      <c r="P29" s="8">
        <v>4.1731499999999997</v>
      </c>
      <c r="Q29" s="63"/>
      <c r="R29" s="8">
        <v>2.0627399999999998</v>
      </c>
      <c r="S29" s="63"/>
      <c r="T29" s="63"/>
      <c r="Y29" s="8">
        <v>7.5549099999999996</v>
      </c>
      <c r="AD29" s="7">
        <f t="shared" si="16"/>
        <v>-2.1199999999999999E-3</v>
      </c>
      <c r="AE29" s="34">
        <f t="shared" si="17"/>
        <v>6.3907767380000005</v>
      </c>
      <c r="AF29" s="7">
        <f t="shared" si="18"/>
        <v>8.8458400000000008</v>
      </c>
      <c r="AG29" s="7">
        <f t="shared" si="19"/>
        <v>3.8887299999999998</v>
      </c>
      <c r="AH29" s="7">
        <f t="shared" si="20"/>
        <v>4.17103</v>
      </c>
      <c r="AI29" s="7">
        <f t="shared" si="21"/>
        <v>2.0606199999999997</v>
      </c>
      <c r="AJ29" s="7" t="str">
        <f t="shared" si="41"/>
        <v/>
      </c>
      <c r="AK29" s="7" t="str">
        <f t="shared" si="22"/>
        <v/>
      </c>
      <c r="AL29" s="7" t="str">
        <f t="shared" si="22"/>
        <v/>
      </c>
      <c r="AM29" s="7" t="str">
        <f t="shared" si="22"/>
        <v/>
      </c>
      <c r="AN29" s="7">
        <f t="shared" si="22"/>
        <v>7.5527899999999999</v>
      </c>
      <c r="AO29" s="7" t="str">
        <f t="shared" si="22"/>
        <v/>
      </c>
      <c r="AP29" s="7" t="str">
        <f t="shared" si="22"/>
        <v/>
      </c>
      <c r="AQ29" s="79" t="str">
        <f t="shared" si="23"/>
        <v/>
      </c>
      <c r="AR29" s="79"/>
      <c r="AS29" s="79"/>
      <c r="AT29" s="7">
        <f t="shared" si="24"/>
        <v>6.3907767380000005</v>
      </c>
      <c r="AU29" s="7">
        <f t="shared" si="24"/>
        <v>8.8458400000000008</v>
      </c>
      <c r="AV29" s="7">
        <f t="shared" si="24"/>
        <v>3.8887299999999998</v>
      </c>
      <c r="AW29" s="7" t="str">
        <f t="shared" si="24"/>
        <v/>
      </c>
      <c r="AX29" s="7" t="str">
        <f t="shared" si="24"/>
        <v/>
      </c>
      <c r="AY29" s="7" t="str">
        <f t="shared" si="24"/>
        <v/>
      </c>
      <c r="AZ29" s="7" t="str">
        <f t="shared" si="24"/>
        <v/>
      </c>
      <c r="BA29" s="7" t="str">
        <f t="shared" si="24"/>
        <v/>
      </c>
      <c r="BD29" s="7">
        <f t="shared" si="42"/>
        <v>2.1356173410788939</v>
      </c>
      <c r="BE29" s="7">
        <f t="shared" si="25"/>
        <v>2.1966408276631304</v>
      </c>
      <c r="BF29" s="7">
        <f t="shared" si="25"/>
        <v>2.1806533547805937</v>
      </c>
      <c r="BG29" s="7" t="str">
        <f t="shared" si="25"/>
        <v/>
      </c>
      <c r="BH29" s="7" t="str">
        <f t="shared" si="25"/>
        <v/>
      </c>
      <c r="BI29" s="7" t="str">
        <f t="shared" si="25"/>
        <v/>
      </c>
      <c r="BJ29" s="7" t="str">
        <f t="shared" si="25"/>
        <v/>
      </c>
      <c r="BK29" s="7" t="str">
        <f t="shared" si="25"/>
        <v/>
      </c>
      <c r="BN29" s="7">
        <f t="shared" si="43"/>
        <v>1.8821087894768402E-2</v>
      </c>
      <c r="BO29" s="7">
        <f t="shared" si="44"/>
        <v>0.19320085434194423</v>
      </c>
      <c r="BP29" s="7">
        <f t="shared" si="45"/>
        <v>7.6427863753378705E-2</v>
      </c>
      <c r="BQ29" s="7">
        <f t="shared" si="46"/>
        <v>0</v>
      </c>
      <c r="BR29" s="7">
        <f t="shared" si="47"/>
        <v>0</v>
      </c>
      <c r="BS29" s="7">
        <f t="shared" si="48"/>
        <v>0</v>
      </c>
      <c r="BT29" s="7">
        <f t="shared" si="49"/>
        <v>0</v>
      </c>
      <c r="BU29" s="7">
        <f t="shared" si="50"/>
        <v>0</v>
      </c>
      <c r="BX29" s="7">
        <f t="shared" si="51"/>
        <v>0.21202194223671264</v>
      </c>
      <c r="BY29" s="7">
        <f t="shared" si="52"/>
        <v>0.26962871809532296</v>
      </c>
      <c r="BZ29" s="7">
        <f t="shared" si="53"/>
        <v>7.6427863753378705E-2</v>
      </c>
      <c r="CA29" s="7">
        <f t="shared" si="54"/>
        <v>0</v>
      </c>
      <c r="CB29" s="7" t="str">
        <f t="shared" si="55"/>
        <v/>
      </c>
      <c r="CC29" s="7" t="str">
        <f t="shared" si="56"/>
        <v/>
      </c>
      <c r="CD29" s="7" t="str">
        <f t="shared" si="57"/>
        <v/>
      </c>
      <c r="CG29" s="7">
        <f t="shared" si="28"/>
        <v>2.1912238015170118</v>
      </c>
      <c r="CH29" s="7">
        <f t="shared" si="28"/>
        <v>2.1921090833895271</v>
      </c>
      <c r="CI29" s="7">
        <f t="shared" si="28"/>
        <v>2.1806533547805937</v>
      </c>
      <c r="CJ29" s="7" t="str">
        <f t="shared" si="28"/>
        <v/>
      </c>
      <c r="CK29" s="7" t="str">
        <f t="shared" si="28"/>
        <v/>
      </c>
      <c r="CL29" s="7" t="str">
        <f t="shared" si="28"/>
        <v/>
      </c>
      <c r="CM29" s="7" t="str">
        <f t="shared" si="28"/>
        <v/>
      </c>
      <c r="CP29" s="7" t="str">
        <f t="shared" si="66"/>
        <v/>
      </c>
      <c r="CQ29" s="7">
        <f t="shared" si="29"/>
        <v>2.1921090833895271</v>
      </c>
      <c r="CR29" s="7" t="str">
        <f t="shared" si="29"/>
        <v/>
      </c>
      <c r="CS29" s="7" t="str">
        <f t="shared" si="29"/>
        <v/>
      </c>
      <c r="CT29" s="7" t="str">
        <f t="shared" si="29"/>
        <v/>
      </c>
      <c r="CU29" s="7" t="str">
        <f t="shared" si="29"/>
        <v/>
      </c>
      <c r="CV29" s="7" t="str">
        <f t="shared" si="29"/>
        <v/>
      </c>
      <c r="CX29" s="7">
        <f t="shared" si="30"/>
        <v>2.1921090833895271</v>
      </c>
      <c r="DD29" s="7">
        <f t="shared" ca="1" si="58"/>
        <v>0.10438392800050074</v>
      </c>
      <c r="DE29" s="7">
        <f t="shared" ca="1" si="31"/>
        <v>0.41255820288150047</v>
      </c>
      <c r="DF29" s="7">
        <f t="shared" ca="1" si="31"/>
        <v>0.42403684104656009</v>
      </c>
      <c r="DG29" s="7" t="str">
        <f t="shared" si="31"/>
        <v/>
      </c>
      <c r="DH29" s="7" t="str">
        <f t="shared" si="31"/>
        <v/>
      </c>
      <c r="DI29" s="7" t="str">
        <f t="shared" si="31"/>
        <v/>
      </c>
      <c r="DJ29" s="7" t="str">
        <f t="shared" si="31"/>
        <v/>
      </c>
      <c r="DK29" s="7" t="str">
        <f t="shared" si="31"/>
        <v/>
      </c>
      <c r="DL29" s="7" t="str">
        <f t="shared" si="31"/>
        <v/>
      </c>
      <c r="DP29" s="7">
        <f t="shared" ca="1" si="59"/>
        <v>0.38520171773070327</v>
      </c>
      <c r="DQ29" s="7">
        <f t="shared" ca="1" si="32"/>
        <v>0.415811891138266</v>
      </c>
      <c r="DR29" s="7">
        <f t="shared" ca="1" si="32"/>
        <v>0.42403684104656009</v>
      </c>
      <c r="DS29" s="7" t="str">
        <f t="shared" si="32"/>
        <v/>
      </c>
      <c r="DT29" s="7" t="str">
        <f t="shared" si="32"/>
        <v/>
      </c>
      <c r="DU29" s="7" t="str">
        <f t="shared" si="32"/>
        <v/>
      </c>
      <c r="DV29" s="7" t="str">
        <f t="shared" si="32"/>
        <v/>
      </c>
      <c r="DZ29" s="7" t="str">
        <f t="shared" si="60"/>
        <v/>
      </c>
      <c r="EA29" s="7">
        <f t="shared" ca="1" si="33"/>
        <v>0.415811891138266</v>
      </c>
      <c r="EB29" s="7" t="str">
        <f t="shared" si="33"/>
        <v/>
      </c>
      <c r="EC29" s="7" t="str">
        <f t="shared" si="33"/>
        <v/>
      </c>
      <c r="ED29" s="7" t="str">
        <f t="shared" si="33"/>
        <v/>
      </c>
      <c r="EE29" s="7" t="str">
        <f t="shared" si="33"/>
        <v/>
      </c>
      <c r="EF29" s="7" t="str">
        <f t="shared" si="33"/>
        <v/>
      </c>
      <c r="EH29" s="7">
        <f t="shared" ca="1" si="61"/>
        <v>0.415811891138266</v>
      </c>
      <c r="EK29" s="60">
        <f t="shared" si="62"/>
        <v>5.9543991365888357E-3</v>
      </c>
      <c r="EL29" s="32">
        <f t="shared" si="63"/>
        <v>1.2540838752644428E-2</v>
      </c>
      <c r="EM29" s="32">
        <f t="shared" si="34"/>
        <v>1.3928514160043003E-3</v>
      </c>
      <c r="EN29" s="32" t="str">
        <f t="shared" si="34"/>
        <v/>
      </c>
      <c r="EO29" s="32" t="str">
        <f t="shared" si="34"/>
        <v/>
      </c>
      <c r="EP29" s="32" t="str">
        <f t="shared" si="34"/>
        <v/>
      </c>
      <c r="EQ29" s="32" t="str">
        <f t="shared" si="34"/>
        <v/>
      </c>
      <c r="ER29" s="32" t="str">
        <f t="shared" si="35"/>
        <v/>
      </c>
      <c r="FB29" s="31" t="str">
        <f t="shared" si="64"/>
        <v/>
      </c>
      <c r="FC29" s="31"/>
      <c r="FD29" s="31"/>
      <c r="FI29" s="31" t="str">
        <f t="shared" si="65"/>
        <v/>
      </c>
      <c r="FJ29" s="31" t="str">
        <f t="shared" si="36"/>
        <v/>
      </c>
      <c r="FK29" s="31" t="str">
        <f t="shared" si="36"/>
        <v/>
      </c>
    </row>
    <row r="30" spans="1:167" s="7" customFormat="1">
      <c r="A30" s="7">
        <v>11</v>
      </c>
      <c r="B30" s="7">
        <f t="shared" si="37"/>
        <v>9.921875</v>
      </c>
      <c r="C30" s="7">
        <f t="shared" si="38"/>
        <v>6.4246188564344178E-2</v>
      </c>
      <c r="D30" s="7">
        <f t="shared" si="39"/>
        <v>2.2058192391773388</v>
      </c>
      <c r="E30" s="7">
        <f t="shared" ca="1" si="40"/>
        <v>0.41581488911103814</v>
      </c>
      <c r="H30" s="84">
        <v>1.5499999999999999E-3</v>
      </c>
      <c r="I30" s="85"/>
      <c r="J30" s="8">
        <v>6.3907987850000003</v>
      </c>
      <c r="K30" s="63"/>
      <c r="L30" s="8">
        <v>8.8411200000000001</v>
      </c>
      <c r="M30" s="8"/>
      <c r="N30" s="8">
        <v>3.8878599999999999</v>
      </c>
      <c r="O30" s="8"/>
      <c r="P30" s="8">
        <v>4.1738400000000002</v>
      </c>
      <c r="Q30" s="63"/>
      <c r="R30" s="8">
        <v>2.0622500000000001</v>
      </c>
      <c r="S30" s="63"/>
      <c r="T30" s="63"/>
      <c r="Y30" s="8">
        <v>7.5539399999999999</v>
      </c>
      <c r="AD30" s="7">
        <f t="shared" si="16"/>
        <v>-1.5499999999999999E-3</v>
      </c>
      <c r="AE30" s="34">
        <f t="shared" si="17"/>
        <v>6.3892487850000004</v>
      </c>
      <c r="AF30" s="7">
        <f t="shared" si="18"/>
        <v>8.8395700000000001</v>
      </c>
      <c r="AG30" s="7">
        <f t="shared" si="19"/>
        <v>3.8863099999999999</v>
      </c>
      <c r="AH30" s="7">
        <f t="shared" si="20"/>
        <v>4.1722900000000003</v>
      </c>
      <c r="AI30" s="7">
        <f t="shared" si="21"/>
        <v>2.0607000000000002</v>
      </c>
      <c r="AJ30" s="7" t="str">
        <f t="shared" si="41"/>
        <v/>
      </c>
      <c r="AK30" s="7" t="str">
        <f t="shared" si="22"/>
        <v/>
      </c>
      <c r="AL30" s="7" t="str">
        <f t="shared" si="22"/>
        <v/>
      </c>
      <c r="AM30" s="7" t="str">
        <f t="shared" si="22"/>
        <v/>
      </c>
      <c r="AN30" s="7">
        <f t="shared" si="22"/>
        <v>7.5523899999999999</v>
      </c>
      <c r="AO30" s="7" t="str">
        <f t="shared" si="22"/>
        <v/>
      </c>
      <c r="AP30" s="7" t="str">
        <f t="shared" si="22"/>
        <v/>
      </c>
      <c r="AQ30" s="79" t="str">
        <f t="shared" si="23"/>
        <v/>
      </c>
      <c r="AR30" s="79"/>
      <c r="AS30" s="79"/>
      <c r="AT30" s="7">
        <f t="shared" si="24"/>
        <v>6.3892487850000004</v>
      </c>
      <c r="AU30" s="7">
        <f t="shared" si="24"/>
        <v>8.8395700000000001</v>
      </c>
      <c r="AV30" s="7">
        <f t="shared" si="24"/>
        <v>3.8863099999999999</v>
      </c>
      <c r="AW30" s="7" t="str">
        <f t="shared" si="24"/>
        <v/>
      </c>
      <c r="AX30" s="7" t="str">
        <f t="shared" si="24"/>
        <v/>
      </c>
      <c r="AY30" s="7" t="str">
        <f t="shared" si="24"/>
        <v/>
      </c>
      <c r="AZ30" s="7" t="str">
        <f t="shared" si="24"/>
        <v/>
      </c>
      <c r="BA30" s="7" t="str">
        <f t="shared" si="24"/>
        <v/>
      </c>
      <c r="BD30" s="7">
        <f t="shared" si="42"/>
        <v>2.1720674725543034</v>
      </c>
      <c r="BE30" s="7">
        <f t="shared" si="25"/>
        <v>2.2104697989522819</v>
      </c>
      <c r="BF30" s="7">
        <f t="shared" si="25"/>
        <v>2.194112259124962</v>
      </c>
      <c r="BG30" s="7" t="str">
        <f t="shared" si="25"/>
        <v/>
      </c>
      <c r="BH30" s="7" t="str">
        <f t="shared" si="25"/>
        <v/>
      </c>
      <c r="BI30" s="7" t="str">
        <f t="shared" si="25"/>
        <v/>
      </c>
      <c r="BJ30" s="7" t="str">
        <f t="shared" si="25"/>
        <v/>
      </c>
      <c r="BK30" s="7" t="str">
        <f t="shared" si="25"/>
        <v/>
      </c>
      <c r="BN30" s="7">
        <f t="shared" si="43"/>
        <v>1.7802465777707659E-2</v>
      </c>
      <c r="BO30" s="7">
        <f t="shared" si="44"/>
        <v>0.19474637386436341</v>
      </c>
      <c r="BP30" s="7">
        <f t="shared" si="45"/>
        <v>7.7362364039036818E-2</v>
      </c>
      <c r="BQ30" s="7">
        <f t="shared" si="46"/>
        <v>0</v>
      </c>
      <c r="BR30" s="7">
        <f t="shared" si="47"/>
        <v>0</v>
      </c>
      <c r="BS30" s="7">
        <f t="shared" si="48"/>
        <v>0</v>
      </c>
      <c r="BT30" s="7">
        <f t="shared" si="49"/>
        <v>0</v>
      </c>
      <c r="BU30" s="7">
        <f t="shared" si="50"/>
        <v>0</v>
      </c>
      <c r="BX30" s="7">
        <f t="shared" si="51"/>
        <v>0.21254883964207108</v>
      </c>
      <c r="BY30" s="7">
        <f t="shared" si="52"/>
        <v>0.27210873790340023</v>
      </c>
      <c r="BZ30" s="7">
        <f t="shared" si="53"/>
        <v>7.7362364039036818E-2</v>
      </c>
      <c r="CA30" s="7">
        <f t="shared" si="54"/>
        <v>0</v>
      </c>
      <c r="CB30" s="7" t="str">
        <f t="shared" si="55"/>
        <v/>
      </c>
      <c r="CC30" s="7" t="str">
        <f t="shared" si="56"/>
        <v/>
      </c>
      <c r="CD30" s="7" t="str">
        <f t="shared" si="57"/>
        <v/>
      </c>
      <c r="CG30" s="7">
        <f t="shared" si="28"/>
        <v>2.2072533330208017</v>
      </c>
      <c r="CH30" s="7">
        <f t="shared" si="28"/>
        <v>2.2058192391773388</v>
      </c>
      <c r="CI30" s="7">
        <f t="shared" si="28"/>
        <v>2.194112259124962</v>
      </c>
      <c r="CJ30" s="7" t="str">
        <f t="shared" si="28"/>
        <v/>
      </c>
      <c r="CK30" s="7" t="str">
        <f t="shared" si="28"/>
        <v/>
      </c>
      <c r="CL30" s="7" t="str">
        <f t="shared" si="28"/>
        <v/>
      </c>
      <c r="CM30" s="7" t="str">
        <f t="shared" si="28"/>
        <v/>
      </c>
      <c r="CP30" s="7" t="str">
        <f t="shared" si="66"/>
        <v/>
      </c>
      <c r="CQ30" s="7">
        <f t="shared" si="29"/>
        <v>2.2058192391773388</v>
      </c>
      <c r="CR30" s="7" t="str">
        <f t="shared" si="29"/>
        <v/>
      </c>
      <c r="CS30" s="7" t="str">
        <f t="shared" si="29"/>
        <v/>
      </c>
      <c r="CT30" s="7" t="str">
        <f t="shared" si="29"/>
        <v/>
      </c>
      <c r="CU30" s="7" t="str">
        <f t="shared" si="29"/>
        <v/>
      </c>
      <c r="CV30" s="7" t="str">
        <f t="shared" si="29"/>
        <v/>
      </c>
      <c r="CX30" s="7">
        <f t="shared" si="30"/>
        <v>2.2058192391773388</v>
      </c>
      <c r="DD30" s="7">
        <f t="shared" ca="1" si="58"/>
        <v>0.11093977790913895</v>
      </c>
      <c r="DE30" s="7">
        <f t="shared" ca="1" si="31"/>
        <v>0.4125562546690425</v>
      </c>
      <c r="DF30" s="7">
        <f t="shared" ca="1" si="31"/>
        <v>0.42401793783131703</v>
      </c>
      <c r="DG30" s="7" t="str">
        <f t="shared" si="31"/>
        <v/>
      </c>
      <c r="DH30" s="7" t="str">
        <f t="shared" si="31"/>
        <v/>
      </c>
      <c r="DI30" s="7" t="str">
        <f t="shared" si="31"/>
        <v/>
      </c>
      <c r="DJ30" s="7" t="str">
        <f t="shared" si="31"/>
        <v/>
      </c>
      <c r="DK30" s="7" t="str">
        <f t="shared" si="31"/>
        <v/>
      </c>
      <c r="DL30" s="7" t="str">
        <f t="shared" si="31"/>
        <v/>
      </c>
      <c r="DP30" s="7">
        <f t="shared" ca="1" si="59"/>
        <v>0.38729374552265933</v>
      </c>
      <c r="DQ30" s="7">
        <f t="shared" ca="1" si="32"/>
        <v>0.41581488911103814</v>
      </c>
      <c r="DR30" s="7">
        <f t="shared" ca="1" si="32"/>
        <v>0.42401793783131703</v>
      </c>
      <c r="DS30" s="7" t="str">
        <f t="shared" si="32"/>
        <v/>
      </c>
      <c r="DT30" s="7" t="str">
        <f t="shared" si="32"/>
        <v/>
      </c>
      <c r="DU30" s="7" t="str">
        <f t="shared" si="32"/>
        <v/>
      </c>
      <c r="DV30" s="7" t="str">
        <f t="shared" si="32"/>
        <v/>
      </c>
      <c r="DZ30" s="7" t="str">
        <f t="shared" si="60"/>
        <v/>
      </c>
      <c r="EA30" s="7">
        <f t="shared" ca="1" si="33"/>
        <v>0.41581488911103814</v>
      </c>
      <c r="EB30" s="7" t="str">
        <f t="shared" si="33"/>
        <v/>
      </c>
      <c r="EC30" s="7" t="str">
        <f t="shared" si="33"/>
        <v/>
      </c>
      <c r="ED30" s="7" t="str">
        <f t="shared" si="33"/>
        <v/>
      </c>
      <c r="EE30" s="7" t="str">
        <f t="shared" si="33"/>
        <v/>
      </c>
      <c r="EF30" s="7" t="str">
        <f t="shared" si="33"/>
        <v/>
      </c>
      <c r="EH30" s="7">
        <f t="shared" ca="1" si="61"/>
        <v>0.41581488911103814</v>
      </c>
      <c r="EK30" s="60">
        <f t="shared" si="62"/>
        <v>5.4776776134524419E-3</v>
      </c>
      <c r="EL30" s="32">
        <f t="shared" si="63"/>
        <v>1.2389048081228123E-2</v>
      </c>
      <c r="EM30" s="32">
        <f t="shared" si="34"/>
        <v>1.3794628696636177E-3</v>
      </c>
      <c r="EN30" s="32" t="str">
        <f t="shared" si="34"/>
        <v/>
      </c>
      <c r="EO30" s="32" t="str">
        <f t="shared" si="34"/>
        <v/>
      </c>
      <c r="EP30" s="32" t="str">
        <f t="shared" si="34"/>
        <v/>
      </c>
      <c r="EQ30" s="32" t="str">
        <f t="shared" si="34"/>
        <v/>
      </c>
      <c r="ER30" s="32" t="str">
        <f t="shared" si="35"/>
        <v/>
      </c>
      <c r="FB30" s="31" t="str">
        <f t="shared" si="64"/>
        <v/>
      </c>
      <c r="FC30" s="31"/>
      <c r="FD30" s="31"/>
      <c r="FI30" s="31" t="str">
        <f t="shared" si="65"/>
        <v/>
      </c>
      <c r="FJ30" s="31" t="str">
        <f t="shared" si="36"/>
        <v/>
      </c>
      <c r="FK30" s="31" t="str">
        <f t="shared" si="36"/>
        <v/>
      </c>
    </row>
    <row r="31" spans="1:167" s="7" customFormat="1">
      <c r="A31" s="7">
        <v>12</v>
      </c>
      <c r="B31" s="7">
        <f t="shared" si="37"/>
        <v>10.390625</v>
      </c>
      <c r="C31" s="7">
        <f t="shared" si="38"/>
        <v>6.3785370163709998E-2</v>
      </c>
      <c r="D31" s="7">
        <f t="shared" si="39"/>
        <v>2.2452976396397499</v>
      </c>
      <c r="E31" s="7">
        <f t="shared" ca="1" si="40"/>
        <v>0.41582416449792009</v>
      </c>
      <c r="H31" s="84">
        <v>2.03E-4</v>
      </c>
      <c r="I31" s="85"/>
      <c r="J31" s="8">
        <v>6.389519194</v>
      </c>
      <c r="K31" s="63"/>
      <c r="L31" s="8">
        <v>8.8214400000000008</v>
      </c>
      <c r="M31" s="8"/>
      <c r="N31" s="8">
        <v>3.8796900000000001</v>
      </c>
      <c r="O31" s="8"/>
      <c r="P31" s="8">
        <v>4.1715400000000002</v>
      </c>
      <c r="Q31" s="63"/>
      <c r="R31" s="8">
        <v>2.0615299999999999</v>
      </c>
      <c r="S31" s="63"/>
      <c r="T31" s="63"/>
      <c r="Y31" s="8">
        <v>7.5538699999999999</v>
      </c>
      <c r="AD31" s="7">
        <f t="shared" si="16"/>
        <v>-2.03E-4</v>
      </c>
      <c r="AE31" s="34">
        <f t="shared" si="17"/>
        <v>6.3893161940000001</v>
      </c>
      <c r="AF31" s="7">
        <f t="shared" si="18"/>
        <v>8.821237</v>
      </c>
      <c r="AG31" s="7">
        <f t="shared" si="19"/>
        <v>3.8794870000000001</v>
      </c>
      <c r="AH31" s="7">
        <f t="shared" si="20"/>
        <v>4.1713370000000003</v>
      </c>
      <c r="AI31" s="7">
        <f t="shared" si="21"/>
        <v>2.0613269999999999</v>
      </c>
      <c r="AJ31" s="7" t="str">
        <f t="shared" si="41"/>
        <v/>
      </c>
      <c r="AK31" s="7" t="str">
        <f t="shared" si="22"/>
        <v/>
      </c>
      <c r="AL31" s="7" t="str">
        <f t="shared" si="22"/>
        <v/>
      </c>
      <c r="AM31" s="7" t="str">
        <f t="shared" si="22"/>
        <v/>
      </c>
      <c r="AN31" s="7">
        <f t="shared" si="22"/>
        <v>7.5536669999999999</v>
      </c>
      <c r="AO31" s="7" t="str">
        <f t="shared" si="22"/>
        <v/>
      </c>
      <c r="AP31" s="7" t="str">
        <f t="shared" si="22"/>
        <v/>
      </c>
      <c r="AQ31" s="79" t="str">
        <f t="shared" si="23"/>
        <v/>
      </c>
      <c r="AR31" s="79"/>
      <c r="AS31" s="79"/>
      <c r="AT31" s="7">
        <f t="shared" si="24"/>
        <v>6.3893161940000001</v>
      </c>
      <c r="AU31" s="7">
        <f t="shared" si="24"/>
        <v>8.821237</v>
      </c>
      <c r="AV31" s="7">
        <f t="shared" si="24"/>
        <v>3.8794870000000001</v>
      </c>
      <c r="AW31" s="7" t="str">
        <f t="shared" si="24"/>
        <v/>
      </c>
      <c r="AX31" s="7" t="str">
        <f t="shared" si="24"/>
        <v/>
      </c>
      <c r="AY31" s="7" t="str">
        <f t="shared" si="24"/>
        <v/>
      </c>
      <c r="AZ31" s="7" t="str">
        <f t="shared" si="24"/>
        <v/>
      </c>
      <c r="BA31" s="7" t="str">
        <f t="shared" si="24"/>
        <v/>
      </c>
      <c r="BD31" s="7">
        <f t="shared" si="42"/>
        <v>2.1705762470859655</v>
      </c>
      <c r="BE31" s="7">
        <f t="shared" si="25"/>
        <v>2.2507768255031211</v>
      </c>
      <c r="BF31" s="7">
        <f t="shared" si="25"/>
        <v>2.2316571469208135</v>
      </c>
      <c r="BG31" s="7" t="str">
        <f t="shared" si="25"/>
        <v/>
      </c>
      <c r="BH31" s="7" t="str">
        <f t="shared" si="25"/>
        <v/>
      </c>
      <c r="BI31" s="7" t="str">
        <f t="shared" si="25"/>
        <v/>
      </c>
      <c r="BJ31" s="7" t="str">
        <f t="shared" si="25"/>
        <v/>
      </c>
      <c r="BK31" s="7" t="str">
        <f t="shared" si="25"/>
        <v/>
      </c>
      <c r="BN31" s="7">
        <f t="shared" si="43"/>
        <v>1.7848151103257347E-2</v>
      </c>
      <c r="BO31" s="7">
        <f t="shared" si="44"/>
        <v>0.19871938416444154</v>
      </c>
      <c r="BP31" s="7">
        <f t="shared" si="45"/>
        <v>7.982266204944799E-2</v>
      </c>
      <c r="BQ31" s="7">
        <f t="shared" si="46"/>
        <v>0</v>
      </c>
      <c r="BR31" s="7">
        <f t="shared" si="47"/>
        <v>0</v>
      </c>
      <c r="BS31" s="7">
        <f t="shared" si="48"/>
        <v>0</v>
      </c>
      <c r="BT31" s="7">
        <f t="shared" si="49"/>
        <v>0</v>
      </c>
      <c r="BU31" s="7">
        <f t="shared" si="50"/>
        <v>0</v>
      </c>
      <c r="BX31" s="7">
        <f t="shared" si="51"/>
        <v>0.2165675352676989</v>
      </c>
      <c r="BY31" s="7">
        <f t="shared" si="52"/>
        <v>0.27854204621388956</v>
      </c>
      <c r="BZ31" s="7">
        <f t="shared" si="53"/>
        <v>7.982266204944799E-2</v>
      </c>
      <c r="CA31" s="7">
        <f t="shared" si="54"/>
        <v>0</v>
      </c>
      <c r="CB31" s="7" t="str">
        <f t="shared" si="55"/>
        <v/>
      </c>
      <c r="CC31" s="7" t="str">
        <f t="shared" si="56"/>
        <v/>
      </c>
      <c r="CD31" s="7" t="str">
        <f t="shared" si="57"/>
        <v/>
      </c>
      <c r="CG31" s="7">
        <f t="shared" si="28"/>
        <v>2.2441671919752304</v>
      </c>
      <c r="CH31" s="7">
        <f t="shared" si="28"/>
        <v>2.2452976396397499</v>
      </c>
      <c r="CI31" s="7">
        <f t="shared" si="28"/>
        <v>2.2316571469208135</v>
      </c>
      <c r="CJ31" s="7" t="str">
        <f t="shared" si="28"/>
        <v/>
      </c>
      <c r="CK31" s="7" t="str">
        <f t="shared" si="28"/>
        <v/>
      </c>
      <c r="CL31" s="7" t="str">
        <f t="shared" si="28"/>
        <v/>
      </c>
      <c r="CM31" s="7" t="str">
        <f t="shared" si="28"/>
        <v/>
      </c>
      <c r="CP31" s="7" t="str">
        <f t="shared" si="66"/>
        <v/>
      </c>
      <c r="CQ31" s="7">
        <f t="shared" si="29"/>
        <v>2.2452976396397499</v>
      </c>
      <c r="CR31" s="7" t="str">
        <f t="shared" si="29"/>
        <v/>
      </c>
      <c r="CS31" s="7" t="str">
        <f t="shared" si="29"/>
        <v/>
      </c>
      <c r="CT31" s="7" t="str">
        <f t="shared" si="29"/>
        <v/>
      </c>
      <c r="CU31" s="7" t="str">
        <f t="shared" si="29"/>
        <v/>
      </c>
      <c r="CV31" s="7" t="str">
        <f t="shared" si="29"/>
        <v/>
      </c>
      <c r="CX31" s="7">
        <f t="shared" si="30"/>
        <v>2.2452976396397499</v>
      </c>
      <c r="DD31" s="7">
        <f t="shared" ca="1" si="58"/>
        <v>0.11062924509437647</v>
      </c>
      <c r="DE31" s="7">
        <f t="shared" ca="1" si="31"/>
        <v>0.41255147318269636</v>
      </c>
      <c r="DF31" s="7">
        <f t="shared" ca="1" si="31"/>
        <v>0.42397156507344486</v>
      </c>
      <c r="DG31" s="7" t="str">
        <f t="shared" si="31"/>
        <v/>
      </c>
      <c r="DH31" s="7" t="str">
        <f t="shared" si="31"/>
        <v/>
      </c>
      <c r="DI31" s="7" t="str">
        <f t="shared" si="31"/>
        <v/>
      </c>
      <c r="DJ31" s="7" t="str">
        <f t="shared" si="31"/>
        <v/>
      </c>
      <c r="DK31" s="7" t="str">
        <f t="shared" si="31"/>
        <v/>
      </c>
      <c r="DL31" s="7" t="str">
        <f t="shared" si="31"/>
        <v/>
      </c>
      <c r="DP31" s="7">
        <f t="shared" ca="1" si="59"/>
        <v>0.38766891845586976</v>
      </c>
      <c r="DQ31" s="7">
        <f t="shared" ca="1" si="32"/>
        <v>0.41582416449792009</v>
      </c>
      <c r="DR31" s="7">
        <f t="shared" ca="1" si="32"/>
        <v>0.42397156507344486</v>
      </c>
      <c r="DS31" s="7" t="str">
        <f t="shared" si="32"/>
        <v/>
      </c>
      <c r="DT31" s="7" t="str">
        <f t="shared" si="32"/>
        <v/>
      </c>
      <c r="DU31" s="7" t="str">
        <f t="shared" si="32"/>
        <v/>
      </c>
      <c r="DV31" s="7" t="str">
        <f t="shared" si="32"/>
        <v/>
      </c>
      <c r="DZ31" s="7" t="str">
        <f t="shared" si="60"/>
        <v/>
      </c>
      <c r="EA31" s="7">
        <f t="shared" ca="1" si="33"/>
        <v>0.41582416449792009</v>
      </c>
      <c r="EB31" s="7" t="str">
        <f t="shared" si="33"/>
        <v/>
      </c>
      <c r="EC31" s="7" t="str">
        <f t="shared" si="33"/>
        <v/>
      </c>
      <c r="ED31" s="7" t="str">
        <f t="shared" si="33"/>
        <v/>
      </c>
      <c r="EE31" s="7" t="str">
        <f t="shared" si="33"/>
        <v/>
      </c>
      <c r="EF31" s="7" t="str">
        <f t="shared" si="33"/>
        <v/>
      </c>
      <c r="EH31" s="7">
        <f t="shared" ca="1" si="61"/>
        <v>0.41582416449792009</v>
      </c>
      <c r="EK31" s="60">
        <f t="shared" si="62"/>
        <v>5.4984314709417038E-3</v>
      </c>
      <c r="EL31" s="32">
        <f t="shared" si="63"/>
        <v>1.194522377834537E-2</v>
      </c>
      <c r="EM31" s="32">
        <f t="shared" si="34"/>
        <v>1.3417149144229238E-3</v>
      </c>
      <c r="EN31" s="32" t="str">
        <f t="shared" si="34"/>
        <v/>
      </c>
      <c r="EO31" s="32" t="str">
        <f t="shared" si="34"/>
        <v/>
      </c>
      <c r="EP31" s="32" t="str">
        <f t="shared" si="34"/>
        <v/>
      </c>
      <c r="EQ31" s="32" t="str">
        <f t="shared" si="34"/>
        <v/>
      </c>
      <c r="ER31" s="32" t="str">
        <f t="shared" si="35"/>
        <v/>
      </c>
      <c r="FB31" s="31" t="str">
        <f t="shared" si="64"/>
        <v/>
      </c>
      <c r="FC31" s="31"/>
      <c r="FD31" s="31"/>
      <c r="FI31" s="31" t="str">
        <f t="shared" si="65"/>
        <v/>
      </c>
      <c r="FJ31" s="31" t="str">
        <f t="shared" si="36"/>
        <v/>
      </c>
      <c r="FK31" s="31" t="str">
        <f t="shared" si="36"/>
        <v/>
      </c>
    </row>
    <row r="32" spans="1:167" s="7" customFormat="1">
      <c r="A32" s="7">
        <v>13</v>
      </c>
      <c r="B32" s="7">
        <f t="shared" si="37"/>
        <v>10.859375</v>
      </c>
      <c r="C32" s="7">
        <f t="shared" si="38"/>
        <v>6.392825793534658E-2</v>
      </c>
      <c r="D32" s="7">
        <f t="shared" si="39"/>
        <v>2.262151664767666</v>
      </c>
      <c r="E32" s="7">
        <f t="shared" ca="1" si="40"/>
        <v>0.41583063760292571</v>
      </c>
      <c r="H32" s="84">
        <v>-4.6199999999999998E-5</v>
      </c>
      <c r="I32" s="85"/>
      <c r="J32" s="8">
        <v>6.3903887910000003</v>
      </c>
      <c r="K32" s="63"/>
      <c r="L32" s="8">
        <v>8.8134099999999993</v>
      </c>
      <c r="M32" s="8"/>
      <c r="N32" s="8">
        <v>3.8763800000000002</v>
      </c>
      <c r="O32" s="8"/>
      <c r="P32" s="8">
        <v>4.1726700000000001</v>
      </c>
      <c r="Q32" s="63"/>
      <c r="R32" s="8">
        <v>2.0617299999999998</v>
      </c>
      <c r="S32" s="63"/>
      <c r="T32" s="63"/>
      <c r="Y32" s="8">
        <v>7.5529999999999999</v>
      </c>
      <c r="AD32" s="7">
        <f t="shared" si="16"/>
        <v>4.6199999999999998E-5</v>
      </c>
      <c r="AE32" s="34">
        <f t="shared" si="17"/>
        <v>6.3904349910000002</v>
      </c>
      <c r="AF32" s="7">
        <f t="shared" si="18"/>
        <v>8.8134561999999992</v>
      </c>
      <c r="AG32" s="7">
        <f t="shared" si="19"/>
        <v>3.8764262</v>
      </c>
      <c r="AH32" s="7">
        <f t="shared" si="20"/>
        <v>4.1727162</v>
      </c>
      <c r="AI32" s="7">
        <f t="shared" si="21"/>
        <v>2.0617761999999997</v>
      </c>
      <c r="AJ32" s="7" t="str">
        <f t="shared" si="41"/>
        <v/>
      </c>
      <c r="AK32" s="7" t="str">
        <f t="shared" si="22"/>
        <v/>
      </c>
      <c r="AL32" s="7" t="str">
        <f t="shared" si="22"/>
        <v/>
      </c>
      <c r="AM32" s="7" t="str">
        <f t="shared" si="22"/>
        <v/>
      </c>
      <c r="AN32" s="7">
        <f t="shared" si="22"/>
        <v>7.5530461999999998</v>
      </c>
      <c r="AO32" s="7" t="str">
        <f t="shared" si="22"/>
        <v/>
      </c>
      <c r="AP32" s="7" t="str">
        <f t="shared" si="22"/>
        <v/>
      </c>
      <c r="AQ32" s="79" t="str">
        <f t="shared" si="23"/>
        <v/>
      </c>
      <c r="AR32" s="79"/>
      <c r="AS32" s="79"/>
      <c r="AT32" s="7">
        <f t="shared" si="24"/>
        <v>6.3904349910000002</v>
      </c>
      <c r="AU32" s="7">
        <f t="shared" si="24"/>
        <v>8.8134561999999992</v>
      </c>
      <c r="AV32" s="7">
        <f t="shared" si="24"/>
        <v>3.8764262</v>
      </c>
      <c r="AW32" s="7" t="str">
        <f t="shared" si="24"/>
        <v/>
      </c>
      <c r="AX32" s="7" t="str">
        <f t="shared" si="24"/>
        <v/>
      </c>
      <c r="AY32" s="7" t="str">
        <f t="shared" si="24"/>
        <v/>
      </c>
      <c r="AZ32" s="7" t="str">
        <f t="shared" si="24"/>
        <v/>
      </c>
      <c r="BA32" s="7" t="str">
        <f t="shared" si="24"/>
        <v/>
      </c>
      <c r="BD32" s="7">
        <f t="shared" si="42"/>
        <v>2.1438633152125379</v>
      </c>
      <c r="BE32" s="7">
        <f t="shared" si="25"/>
        <v>2.2677661156752063</v>
      </c>
      <c r="BF32" s="7">
        <f t="shared" si="25"/>
        <v>2.2482507567843824</v>
      </c>
      <c r="BG32" s="7" t="str">
        <f t="shared" si="25"/>
        <v/>
      </c>
      <c r="BH32" s="7" t="str">
        <f t="shared" si="25"/>
        <v/>
      </c>
      <c r="BI32" s="7" t="str">
        <f t="shared" si="25"/>
        <v/>
      </c>
      <c r="BJ32" s="7" t="str">
        <f t="shared" si="25"/>
        <v/>
      </c>
      <c r="BK32" s="7" t="str">
        <f t="shared" si="25"/>
        <v/>
      </c>
      <c r="BN32" s="7">
        <f t="shared" si="43"/>
        <v>1.8596333531878562E-2</v>
      </c>
      <c r="BO32" s="7">
        <f t="shared" si="44"/>
        <v>0.20015964209510892</v>
      </c>
      <c r="BP32" s="7">
        <f t="shared" si="45"/>
        <v>8.08426676563304E-2</v>
      </c>
      <c r="BQ32" s="7">
        <f t="shared" si="46"/>
        <v>0</v>
      </c>
      <c r="BR32" s="7">
        <f t="shared" si="47"/>
        <v>0</v>
      </c>
      <c r="BS32" s="7">
        <f t="shared" si="48"/>
        <v>0</v>
      </c>
      <c r="BT32" s="7">
        <f t="shared" si="49"/>
        <v>0</v>
      </c>
      <c r="BU32" s="7">
        <f t="shared" si="50"/>
        <v>0</v>
      </c>
      <c r="BX32" s="7">
        <f t="shared" si="51"/>
        <v>0.21875597562698748</v>
      </c>
      <c r="BY32" s="7">
        <f t="shared" si="52"/>
        <v>0.28100230975143931</v>
      </c>
      <c r="BZ32" s="7">
        <f t="shared" si="53"/>
        <v>8.08426676563304E-2</v>
      </c>
      <c r="CA32" s="7">
        <f t="shared" si="54"/>
        <v>0</v>
      </c>
      <c r="CB32" s="7" t="str">
        <f t="shared" si="55"/>
        <v/>
      </c>
      <c r="CC32" s="7" t="str">
        <f t="shared" si="56"/>
        <v/>
      </c>
      <c r="CD32" s="7" t="str">
        <f t="shared" si="57"/>
        <v/>
      </c>
      <c r="CG32" s="7">
        <f t="shared" si="28"/>
        <v>2.2572332020195516</v>
      </c>
      <c r="CH32" s="7">
        <f t="shared" si="28"/>
        <v>2.262151664767666</v>
      </c>
      <c r="CI32" s="7">
        <f t="shared" si="28"/>
        <v>2.2482507567843824</v>
      </c>
      <c r="CJ32" s="7" t="str">
        <f t="shared" si="28"/>
        <v/>
      </c>
      <c r="CK32" s="7" t="str">
        <f t="shared" si="28"/>
        <v/>
      </c>
      <c r="CL32" s="7" t="str">
        <f t="shared" si="28"/>
        <v/>
      </c>
      <c r="CM32" s="7" t="str">
        <f t="shared" si="28"/>
        <v/>
      </c>
      <c r="CP32" s="7" t="str">
        <f t="shared" si="66"/>
        <v/>
      </c>
      <c r="CQ32" s="7">
        <f>IF(LARGE($BX32:$CD32,1)=BY32,CH32,"")</f>
        <v>2.262151664767666</v>
      </c>
      <c r="CR32" s="7" t="str">
        <f t="shared" si="29"/>
        <v/>
      </c>
      <c r="CS32" s="7" t="str">
        <f t="shared" si="29"/>
        <v/>
      </c>
      <c r="CT32" s="7" t="str">
        <f t="shared" si="29"/>
        <v/>
      </c>
      <c r="CU32" s="7" t="str">
        <f t="shared" si="29"/>
        <v/>
      </c>
      <c r="CV32" s="7" t="str">
        <f t="shared" si="29"/>
        <v/>
      </c>
      <c r="CX32" s="7">
        <f t="shared" si="30"/>
        <v>2.262151664767666</v>
      </c>
      <c r="DD32" s="7">
        <f t="shared" ca="1" si="58"/>
        <v>0.10576686233789573</v>
      </c>
      <c r="DE32" s="7">
        <f t="shared" ca="1" si="31"/>
        <v>0.41254981658379475</v>
      </c>
      <c r="DF32" s="7">
        <f t="shared" ca="1" si="31"/>
        <v>0.42395367436068093</v>
      </c>
      <c r="DG32" s="7" t="str">
        <f t="shared" si="31"/>
        <v/>
      </c>
      <c r="DH32" s="7" t="str">
        <f t="shared" si="31"/>
        <v/>
      </c>
      <c r="DI32" s="7" t="str">
        <f t="shared" si="31"/>
        <v/>
      </c>
      <c r="DJ32" s="7" t="str">
        <f t="shared" si="31"/>
        <v/>
      </c>
      <c r="DK32" s="7" t="str">
        <f t="shared" si="31"/>
        <v/>
      </c>
      <c r="DL32" s="7" t="str">
        <f t="shared" si="31"/>
        <v/>
      </c>
      <c r="DP32" s="7">
        <f t="shared" ca="1" si="59"/>
        <v>0.38647035465046797</v>
      </c>
      <c r="DQ32" s="7">
        <f t="shared" ca="1" si="32"/>
        <v>0.41583063760292571</v>
      </c>
      <c r="DR32" s="7">
        <f t="shared" ca="1" si="32"/>
        <v>0.42395367436068093</v>
      </c>
      <c r="DS32" s="7" t="str">
        <f t="shared" si="32"/>
        <v/>
      </c>
      <c r="DT32" s="7" t="str">
        <f t="shared" si="32"/>
        <v/>
      </c>
      <c r="DU32" s="7" t="str">
        <f t="shared" si="32"/>
        <v/>
      </c>
      <c r="DV32" s="7" t="str">
        <f t="shared" si="32"/>
        <v/>
      </c>
      <c r="DZ32" s="7" t="str">
        <f t="shared" si="60"/>
        <v/>
      </c>
      <c r="EA32" s="7">
        <f t="shared" ca="1" si="33"/>
        <v>0.41583063760292571</v>
      </c>
      <c r="EB32" s="7" t="str">
        <f t="shared" si="33"/>
        <v/>
      </c>
      <c r="EC32" s="7" t="str">
        <f t="shared" si="33"/>
        <v/>
      </c>
      <c r="ED32" s="7" t="str">
        <f t="shared" si="33"/>
        <v/>
      </c>
      <c r="EE32" s="7" t="str">
        <f t="shared" si="33"/>
        <v/>
      </c>
      <c r="EF32" s="7" t="str">
        <f t="shared" si="33"/>
        <v/>
      </c>
      <c r="EH32" s="7">
        <f t="shared" ca="1" si="61"/>
        <v>0.41583063760292571</v>
      </c>
      <c r="EK32" s="60">
        <f t="shared" si="62"/>
        <v>5.8466186742579017E-3</v>
      </c>
      <c r="EL32" s="32">
        <f t="shared" si="63"/>
        <v>1.1756858091558133E-2</v>
      </c>
      <c r="EM32" s="32">
        <f t="shared" si="34"/>
        <v>1.3247811695305419E-3</v>
      </c>
      <c r="EN32" s="32" t="str">
        <f t="shared" si="34"/>
        <v/>
      </c>
      <c r="EO32" s="32" t="str">
        <f t="shared" si="34"/>
        <v/>
      </c>
      <c r="EP32" s="32" t="str">
        <f t="shared" si="34"/>
        <v/>
      </c>
      <c r="EQ32" s="32" t="str">
        <f t="shared" si="34"/>
        <v/>
      </c>
      <c r="ER32" s="32" t="str">
        <f t="shared" si="35"/>
        <v/>
      </c>
      <c r="FB32" s="31" t="str">
        <f t="shared" si="64"/>
        <v/>
      </c>
      <c r="FC32" s="31"/>
      <c r="FD32" s="31"/>
      <c r="FI32" s="31" t="str">
        <f t="shared" si="65"/>
        <v/>
      </c>
      <c r="FJ32" s="31" t="str">
        <f t="shared" si="36"/>
        <v/>
      </c>
      <c r="FK32" s="31" t="str">
        <f t="shared" si="36"/>
        <v/>
      </c>
    </row>
    <row r="33" spans="1:167">
      <c r="A33">
        <v>14</v>
      </c>
      <c r="B33">
        <f t="shared" si="37"/>
        <v>11.328125</v>
      </c>
      <c r="C33">
        <f t="shared" si="38"/>
        <v>6.2263734548958498E-2</v>
      </c>
      <c r="D33">
        <f t="shared" si="39"/>
        <v>2.2984873404157171</v>
      </c>
      <c r="E33">
        <f t="shared" ca="1" si="40"/>
        <v>0.41587833264655233</v>
      </c>
      <c r="H33" s="26">
        <v>1.48094E-3</v>
      </c>
      <c r="I33" s="86"/>
      <c r="J33" s="26">
        <v>6.3876921690000001</v>
      </c>
      <c r="K33" s="26"/>
      <c r="L33" s="26">
        <v>8.8014200000000002</v>
      </c>
      <c r="M33" s="26"/>
      <c r="N33" s="26">
        <v>3.8673000000000002</v>
      </c>
      <c r="O33" s="26"/>
      <c r="P33" s="26">
        <v>4.1703299999999999</v>
      </c>
      <c r="Q33" s="26"/>
      <c r="R33" s="26">
        <v>2.0607600000000001</v>
      </c>
      <c r="S33" s="26"/>
      <c r="T33" s="26"/>
      <c r="Y33" s="26">
        <v>7.5525599999999997</v>
      </c>
      <c r="AD33">
        <f t="shared" si="16"/>
        <v>-1.48094E-3</v>
      </c>
      <c r="AE33" s="34">
        <f t="shared" si="17"/>
        <v>6.3862112289999997</v>
      </c>
      <c r="AF33">
        <f t="shared" si="18"/>
        <v>8.7999390599999998</v>
      </c>
      <c r="AG33">
        <f t="shared" si="19"/>
        <v>3.8658190600000002</v>
      </c>
      <c r="AH33">
        <f t="shared" si="20"/>
        <v>4.1688490599999994</v>
      </c>
      <c r="AI33">
        <f t="shared" si="21"/>
        <v>2.0592790600000002</v>
      </c>
      <c r="AJ33" t="str">
        <f t="shared" si="41"/>
        <v/>
      </c>
      <c r="AK33" t="str">
        <f t="shared" si="22"/>
        <v/>
      </c>
      <c r="AL33" t="str">
        <f t="shared" si="22"/>
        <v/>
      </c>
      <c r="AM33" t="str">
        <f t="shared" si="22"/>
        <v/>
      </c>
      <c r="AN33">
        <f t="shared" si="22"/>
        <v>7.5510790599999993</v>
      </c>
      <c r="AO33" t="str">
        <f t="shared" si="22"/>
        <v/>
      </c>
      <c r="AP33" t="str">
        <f t="shared" si="22"/>
        <v/>
      </c>
      <c r="AQ33" s="79">
        <f t="shared" si="23"/>
        <v>7.5552422330834617</v>
      </c>
      <c r="AR33" s="79"/>
      <c r="AS33" s="79"/>
      <c r="AT33">
        <f t="shared" si="24"/>
        <v>6.3862112289999997</v>
      </c>
      <c r="AU33">
        <f t="shared" si="24"/>
        <v>8.7999390599999998</v>
      </c>
      <c r="AV33">
        <f t="shared" si="24"/>
        <v>3.8658190600000002</v>
      </c>
      <c r="AW33" t="str">
        <f t="shared" si="24"/>
        <v/>
      </c>
      <c r="AX33" t="str">
        <f t="shared" si="24"/>
        <v/>
      </c>
      <c r="AY33" t="str">
        <f t="shared" si="24"/>
        <v/>
      </c>
      <c r="AZ33" t="str">
        <f t="shared" si="24"/>
        <v/>
      </c>
      <c r="BA33" t="str">
        <f t="shared" si="24"/>
        <v/>
      </c>
      <c r="BD33">
        <f t="shared" si="42"/>
        <v>2.251594574969344</v>
      </c>
      <c r="BE33">
        <f t="shared" si="25"/>
        <v>2.2963787144843661</v>
      </c>
      <c r="BF33">
        <f>IF(AV33="","",AG$4+AG$8*($B$10*SQRT($C33)/(1+$B$11*SQRT($C33)))+LOG10((AG$5-AV33)/(AV33-AG$6)))</f>
        <v>2.3035673722027514</v>
      </c>
      <c r="BG33" t="str">
        <f t="shared" si="25"/>
        <v/>
      </c>
      <c r="BH33" t="str">
        <f t="shared" si="25"/>
        <v/>
      </c>
      <c r="BI33" t="str">
        <f t="shared" si="25"/>
        <v/>
      </c>
      <c r="BJ33" t="str">
        <f t="shared" si="25"/>
        <v/>
      </c>
      <c r="BK33" t="str">
        <f t="shared" si="25"/>
        <v/>
      </c>
      <c r="BN33">
        <f t="shared" si="43"/>
        <v>1.5672293750535252E-2</v>
      </c>
      <c r="BO33">
        <f t="shared" si="44"/>
        <v>0.20231324638157103</v>
      </c>
      <c r="BP33">
        <f t="shared" si="45"/>
        <v>8.397643468783339E-2</v>
      </c>
      <c r="BQ33">
        <f t="shared" si="46"/>
        <v>0</v>
      </c>
      <c r="BR33">
        <f t="shared" si="47"/>
        <v>0</v>
      </c>
      <c r="BS33">
        <f t="shared" si="48"/>
        <v>0</v>
      </c>
      <c r="BT33">
        <f t="shared" si="49"/>
        <v>0</v>
      </c>
      <c r="BU33">
        <f t="shared" si="50"/>
        <v>0</v>
      </c>
      <c r="BX33">
        <f t="shared" si="51"/>
        <v>0.21798554013210628</v>
      </c>
      <c r="BY33">
        <f t="shared" si="52"/>
        <v>0.28628968106940444</v>
      </c>
      <c r="BZ33">
        <f t="shared" si="53"/>
        <v>8.397643468783339E-2</v>
      </c>
      <c r="CA33">
        <f t="shared" si="54"/>
        <v>0</v>
      </c>
      <c r="CB33" t="str">
        <f t="shared" si="55"/>
        <v/>
      </c>
      <c r="CC33" t="str">
        <f t="shared" si="56"/>
        <v/>
      </c>
      <c r="CD33" t="str">
        <f t="shared" si="57"/>
        <v/>
      </c>
      <c r="CG33">
        <f t="shared" si="28"/>
        <v>2.2931589128891825</v>
      </c>
      <c r="CH33">
        <f>IF(BY33="","",IF(BE33="",BF33,IF(BF33="",BE33,(BE33*BO33+BF33*BP33)/BY33)))</f>
        <v>2.2984873404157171</v>
      </c>
      <c r="CI33">
        <f t="shared" si="28"/>
        <v>2.3035673722027514</v>
      </c>
      <c r="CJ33" t="str">
        <f t="shared" si="28"/>
        <v/>
      </c>
      <c r="CK33" t="str">
        <f t="shared" si="28"/>
        <v/>
      </c>
      <c r="CL33" t="str">
        <f t="shared" si="28"/>
        <v/>
      </c>
      <c r="CM33" t="str">
        <f t="shared" si="28"/>
        <v/>
      </c>
      <c r="CP33" t="str">
        <f t="shared" si="66"/>
        <v/>
      </c>
      <c r="CQ33">
        <f t="shared" si="29"/>
        <v>2.2984873404157171</v>
      </c>
      <c r="CR33" t="str">
        <f t="shared" si="29"/>
        <v/>
      </c>
      <c r="CS33" t="str">
        <f t="shared" si="29"/>
        <v/>
      </c>
      <c r="CT33" t="str">
        <f t="shared" si="29"/>
        <v/>
      </c>
      <c r="CU33" t="str">
        <f t="shared" si="29"/>
        <v/>
      </c>
      <c r="CV33" t="str">
        <f t="shared" si="29"/>
        <v/>
      </c>
      <c r="CX33">
        <f t="shared" si="30"/>
        <v>2.2984873404157171</v>
      </c>
      <c r="DD33">
        <f t="shared" ca="1" si="58"/>
        <v>0.12748458209989744</v>
      </c>
      <c r="DE33">
        <f t="shared" ca="1" si="31"/>
        <v>0.4125474117227152</v>
      </c>
      <c r="DF33">
        <f t="shared" ca="1" si="31"/>
        <v>0.42390307706499381</v>
      </c>
      <c r="DG33" t="str">
        <f t="shared" si="31"/>
        <v/>
      </c>
      <c r="DH33" t="str">
        <f t="shared" si="31"/>
        <v/>
      </c>
      <c r="DI33" t="str">
        <f t="shared" si="31"/>
        <v/>
      </c>
      <c r="DJ33" t="str">
        <f t="shared" si="31"/>
        <v/>
      </c>
      <c r="DK33" t="str">
        <f t="shared" si="31"/>
        <v/>
      </c>
      <c r="DL33" t="str">
        <f t="shared" si="31"/>
        <v/>
      </c>
      <c r="DP33">
        <f t="shared" ca="1" si="59"/>
        <v>0.39205252751846903</v>
      </c>
      <c r="DQ33">
        <f t="shared" ca="1" si="32"/>
        <v>0.41587833264655233</v>
      </c>
      <c r="DR33">
        <f t="shared" ca="1" si="32"/>
        <v>0.42390307706499381</v>
      </c>
      <c r="DS33" t="str">
        <f t="shared" si="32"/>
        <v/>
      </c>
      <c r="DT33" t="str">
        <f t="shared" si="32"/>
        <v/>
      </c>
      <c r="DU33" t="str">
        <f t="shared" si="32"/>
        <v/>
      </c>
      <c r="DV33" t="str">
        <f t="shared" si="32"/>
        <v/>
      </c>
      <c r="DZ33" t="str">
        <f t="shared" si="60"/>
        <v/>
      </c>
      <c r="EA33">
        <f t="shared" ca="1" si="33"/>
        <v>0.41587833264655233</v>
      </c>
      <c r="EB33" t="str">
        <f t="shared" si="33"/>
        <v/>
      </c>
      <c r="EC33" t="str">
        <f t="shared" si="33"/>
        <v/>
      </c>
      <c r="ED33" t="str">
        <f t="shared" si="33"/>
        <v/>
      </c>
      <c r="EE33" t="str">
        <f t="shared" si="33"/>
        <v/>
      </c>
      <c r="EF33" t="str">
        <f t="shared" si="33"/>
        <v/>
      </c>
      <c r="EH33">
        <f t="shared" ca="1" si="61"/>
        <v>0.41587833264655233</v>
      </c>
      <c r="EK33" s="60">
        <f t="shared" si="62"/>
        <v>4.5680157982848114E-3</v>
      </c>
      <c r="EL33" s="32">
        <f t="shared" si="63"/>
        <v>1.1429621128842363E-2</v>
      </c>
      <c r="EM33" s="32">
        <f t="shared" si="34"/>
        <v>1.2660976218313218E-3</v>
      </c>
      <c r="EN33" s="32" t="str">
        <f t="shared" si="34"/>
        <v/>
      </c>
      <c r="EO33" s="32" t="str">
        <f t="shared" si="34"/>
        <v/>
      </c>
      <c r="EP33" s="32" t="str">
        <f t="shared" si="34"/>
        <v/>
      </c>
      <c r="EQ33" s="32" t="str">
        <f t="shared" si="34"/>
        <v/>
      </c>
      <c r="ER33" s="32" t="str">
        <f t="shared" si="35"/>
        <v/>
      </c>
      <c r="FB33" s="31">
        <f>IF(AQ33="","",SQRT((AQ$13+AQ$16*($B$10*SQRT($C33)/(1+$B$11*SQRT($C33)))-$D33)^2))</f>
        <v>1.3008359127481204</v>
      </c>
      <c r="FC33" s="31"/>
      <c r="FD33" s="31"/>
      <c r="FI33" s="31" t="str">
        <f t="shared" si="65"/>
        <v/>
      </c>
      <c r="FJ33" s="31" t="str">
        <f t="shared" si="36"/>
        <v/>
      </c>
      <c r="FK33" s="31" t="str">
        <f t="shared" si="36"/>
        <v/>
      </c>
    </row>
    <row r="34" spans="1:167">
      <c r="A34">
        <v>15</v>
      </c>
      <c r="B34">
        <f t="shared" si="37"/>
        <v>11.796875</v>
      </c>
      <c r="C34">
        <f t="shared" si="38"/>
        <v>6.2103134593912715E-2</v>
      </c>
      <c r="D34">
        <f t="shared" si="39"/>
        <v>2.3435251287134529</v>
      </c>
      <c r="E34">
        <f ca="1">IF(SUM(DZ34:EF34)=0,"",AVERAGE(DZ34:EF34))</f>
        <v>0.41587949694387633</v>
      </c>
      <c r="H34" s="86">
        <v>1.9100000000000001E-4</v>
      </c>
      <c r="I34" s="86"/>
      <c r="J34" s="26">
        <v>6.3879373900000003</v>
      </c>
      <c r="K34" s="86"/>
      <c r="L34" s="26">
        <v>8.7761200000000006</v>
      </c>
      <c r="M34" s="26"/>
      <c r="N34" s="26">
        <v>3.8600599999999998</v>
      </c>
      <c r="O34" s="26"/>
      <c r="P34" s="26">
        <v>4.1699599999999997</v>
      </c>
      <c r="Q34" s="26"/>
      <c r="R34" s="26">
        <v>2.06046</v>
      </c>
      <c r="S34" s="26"/>
      <c r="T34" s="26"/>
      <c r="Y34" s="26">
        <v>7.5549099999999996</v>
      </c>
      <c r="AD34">
        <f t="shared" si="16"/>
        <v>-1.9100000000000001E-4</v>
      </c>
      <c r="AE34" s="34">
        <f t="shared" si="17"/>
        <v>6.3877463900000002</v>
      </c>
      <c r="AF34">
        <f t="shared" si="18"/>
        <v>8.7759290000000014</v>
      </c>
      <c r="AG34">
        <f t="shared" si="19"/>
        <v>3.8598689999999998</v>
      </c>
      <c r="AH34">
        <f t="shared" si="20"/>
        <v>4.1697689999999996</v>
      </c>
      <c r="AI34">
        <f t="shared" si="21"/>
        <v>2.0602689999999999</v>
      </c>
      <c r="AJ34" t="str">
        <f t="shared" si="41"/>
        <v/>
      </c>
      <c r="AK34" t="str">
        <f t="shared" si="22"/>
        <v/>
      </c>
      <c r="AL34" t="str">
        <f t="shared" si="22"/>
        <v/>
      </c>
      <c r="AM34" t="str">
        <f t="shared" si="22"/>
        <v/>
      </c>
      <c r="AN34">
        <f t="shared" si="22"/>
        <v>7.5547189999999995</v>
      </c>
      <c r="AO34" t="str">
        <f t="shared" si="22"/>
        <v/>
      </c>
      <c r="AP34" t="str">
        <f t="shared" si="22"/>
        <v/>
      </c>
      <c r="AQ34" s="79">
        <f t="shared" si="23"/>
        <v>7.5544235144525169</v>
      </c>
      <c r="AR34" s="79"/>
      <c r="AS34" s="79"/>
      <c r="AT34">
        <f t="shared" si="24"/>
        <v>6.3877463900000002</v>
      </c>
      <c r="AU34">
        <f t="shared" si="24"/>
        <v>8.7759290000000014</v>
      </c>
      <c r="AV34">
        <f t="shared" si="24"/>
        <v>3.8598689999999998</v>
      </c>
      <c r="AW34" t="str">
        <f t="shared" si="24"/>
        <v/>
      </c>
      <c r="AX34" t="str">
        <f t="shared" si="24"/>
        <v/>
      </c>
      <c r="AY34" t="str">
        <f t="shared" si="24"/>
        <v/>
      </c>
      <c r="AZ34" t="str">
        <f t="shared" si="24"/>
        <v/>
      </c>
      <c r="BA34" t="str">
        <f t="shared" si="24"/>
        <v/>
      </c>
      <c r="BD34">
        <f t="shared" si="42"/>
        <v>2.2105347729138076</v>
      </c>
      <c r="BE34">
        <f t="shared" si="25"/>
        <v>2.3474910456811551</v>
      </c>
      <c r="BF34">
        <f t="shared" si="25"/>
        <v>2.3340097283509125</v>
      </c>
      <c r="BG34" t="str">
        <f t="shared" si="25"/>
        <v/>
      </c>
      <c r="BH34" t="str">
        <f t="shared" si="25"/>
        <v/>
      </c>
      <c r="BI34" t="str">
        <f t="shared" si="25"/>
        <v/>
      </c>
      <c r="BJ34" t="str">
        <f t="shared" si="25"/>
        <v/>
      </c>
      <c r="BK34" t="str">
        <f t="shared" si="25"/>
        <v/>
      </c>
      <c r="BN34">
        <f t="shared" si="43"/>
        <v>1.6766358376220279E-2</v>
      </c>
      <c r="BO34">
        <f t="shared" si="44"/>
        <v>0.20504797035522268</v>
      </c>
      <c r="BP34">
        <f t="shared" si="45"/>
        <v>8.5461798121087937E-2</v>
      </c>
      <c r="BQ34">
        <f t="shared" si="46"/>
        <v>0</v>
      </c>
      <c r="BR34">
        <f t="shared" si="47"/>
        <v>0</v>
      </c>
      <c r="BS34">
        <f t="shared" si="48"/>
        <v>0</v>
      </c>
      <c r="BT34">
        <f t="shared" si="49"/>
        <v>0</v>
      </c>
      <c r="BU34">
        <f t="shared" si="50"/>
        <v>0</v>
      </c>
      <c r="BX34">
        <f t="shared" si="51"/>
        <v>0.22181432873144297</v>
      </c>
      <c r="BY34">
        <f t="shared" si="52"/>
        <v>0.2905097684763106</v>
      </c>
      <c r="BZ34">
        <f t="shared" si="53"/>
        <v>8.5461798121087937E-2</v>
      </c>
      <c r="CA34">
        <f t="shared" si="54"/>
        <v>0</v>
      </c>
      <c r="CB34" t="str">
        <f t="shared" si="55"/>
        <v/>
      </c>
      <c r="CC34" t="str">
        <f t="shared" si="56"/>
        <v/>
      </c>
      <c r="CD34" t="str">
        <f t="shared" si="57"/>
        <v/>
      </c>
      <c r="CG34">
        <f t="shared" si="28"/>
        <v>2.3371388832928144</v>
      </c>
      <c r="CH34">
        <f t="shared" si="28"/>
        <v>2.3435251287134529</v>
      </c>
      <c r="CI34">
        <f t="shared" si="28"/>
        <v>2.3340097283509125</v>
      </c>
      <c r="CJ34" t="str">
        <f t="shared" si="28"/>
        <v/>
      </c>
      <c r="CK34" t="str">
        <f t="shared" si="28"/>
        <v/>
      </c>
      <c r="CL34" t="str">
        <f t="shared" si="28"/>
        <v/>
      </c>
      <c r="CM34" t="str">
        <f t="shared" si="28"/>
        <v/>
      </c>
      <c r="CP34" t="str">
        <f t="shared" si="66"/>
        <v/>
      </c>
      <c r="CQ34">
        <f t="shared" si="29"/>
        <v>2.3435251287134529</v>
      </c>
      <c r="CR34" t="str">
        <f t="shared" si="29"/>
        <v/>
      </c>
      <c r="CS34" t="str">
        <f t="shared" si="29"/>
        <v/>
      </c>
      <c r="CT34" t="str">
        <f t="shared" si="29"/>
        <v/>
      </c>
      <c r="CU34" t="str">
        <f t="shared" si="29"/>
        <v/>
      </c>
      <c r="CV34" t="str">
        <f t="shared" si="29"/>
        <v/>
      </c>
      <c r="CX34">
        <f t="shared" si="30"/>
        <v>2.3435251287134529</v>
      </c>
      <c r="DD34">
        <f t="shared" ca="1" si="58"/>
        <v>0.11844940821011267</v>
      </c>
      <c r="DE34">
        <f t="shared" ca="1" si="31"/>
        <v>0.41254447737573291</v>
      </c>
      <c r="DF34">
        <f t="shared" ca="1" si="31"/>
        <v>0.42388118902826061</v>
      </c>
      <c r="DG34" t="str">
        <f t="shared" si="31"/>
        <v/>
      </c>
      <c r="DH34" t="str">
        <f t="shared" si="31"/>
        <v/>
      </c>
      <c r="DI34" t="str">
        <f t="shared" si="31"/>
        <v/>
      </c>
      <c r="DJ34" t="str">
        <f t="shared" si="31"/>
        <v/>
      </c>
      <c r="DK34" t="str">
        <f t="shared" si="31"/>
        <v/>
      </c>
      <c r="DL34" t="str">
        <f t="shared" si="31"/>
        <v/>
      </c>
      <c r="DP34">
        <f t="shared" ca="1" si="59"/>
        <v>0.39031460902362985</v>
      </c>
      <c r="DQ34">
        <f t="shared" ca="1" si="32"/>
        <v>0.41587949694387633</v>
      </c>
      <c r="DR34">
        <f t="shared" ca="1" si="32"/>
        <v>0.42388118902826061</v>
      </c>
      <c r="DS34" t="str">
        <f t="shared" si="32"/>
        <v/>
      </c>
      <c r="DT34" t="str">
        <f t="shared" si="32"/>
        <v/>
      </c>
      <c r="DU34" t="str">
        <f t="shared" si="32"/>
        <v/>
      </c>
      <c r="DV34" t="str">
        <f t="shared" si="32"/>
        <v/>
      </c>
      <c r="DZ34" t="str">
        <f t="shared" si="60"/>
        <v/>
      </c>
      <c r="EA34">
        <f t="shared" ca="1" si="33"/>
        <v>0.41587949694387633</v>
      </c>
      <c r="EB34" t="str">
        <f t="shared" si="33"/>
        <v/>
      </c>
      <c r="EC34" t="str">
        <f t="shared" si="33"/>
        <v/>
      </c>
      <c r="ED34" t="str">
        <f t="shared" si="33"/>
        <v/>
      </c>
      <c r="EE34" t="str">
        <f t="shared" si="33"/>
        <v/>
      </c>
      <c r="EF34" t="str">
        <f t="shared" si="33"/>
        <v/>
      </c>
      <c r="EH34">
        <f t="shared" ca="1" si="61"/>
        <v>0.41587949694387633</v>
      </c>
      <c r="EK34" s="60">
        <f t="shared" si="62"/>
        <v>5.0215947623304053E-3</v>
      </c>
      <c r="EL34" s="32">
        <f t="shared" si="63"/>
        <v>1.0848360661833567E-2</v>
      </c>
      <c r="EM34" s="32">
        <f t="shared" si="34"/>
        <v>1.2331791697487388E-3</v>
      </c>
      <c r="EN34" s="32" t="str">
        <f t="shared" si="34"/>
        <v/>
      </c>
      <c r="EO34" s="32" t="str">
        <f t="shared" si="34"/>
        <v/>
      </c>
      <c r="EP34" s="32" t="str">
        <f t="shared" si="34"/>
        <v/>
      </c>
      <c r="EQ34" s="32" t="str">
        <f t="shared" si="34"/>
        <v/>
      </c>
      <c r="ER34" s="32" t="str">
        <f t="shared" si="35"/>
        <v/>
      </c>
      <c r="FB34" s="31">
        <f t="shared" si="64"/>
        <v>1.2558523878268981</v>
      </c>
      <c r="FC34" s="31"/>
      <c r="FD34" s="31"/>
      <c r="FI34" s="31" t="str">
        <f t="shared" si="65"/>
        <v/>
      </c>
      <c r="FJ34" s="31" t="str">
        <f t="shared" si="36"/>
        <v/>
      </c>
      <c r="FK34" s="31" t="str">
        <f t="shared" si="36"/>
        <v/>
      </c>
    </row>
    <row r="35" spans="1:167">
      <c r="A35">
        <v>16</v>
      </c>
      <c r="B35">
        <f t="shared" si="37"/>
        <v>12.265625</v>
      </c>
      <c r="C35">
        <f t="shared" si="38"/>
        <v>6.0274105274917417E-2</v>
      </c>
      <c r="D35">
        <f t="shared" si="39"/>
        <v>2.3743813623514534</v>
      </c>
      <c r="E35">
        <f t="shared" ca="1" si="40"/>
        <v>0.41590596483268805</v>
      </c>
      <c r="H35" s="86">
        <v>-2.16E-5</v>
      </c>
      <c r="I35" s="86"/>
      <c r="J35" s="26">
        <v>6.3826300040000001</v>
      </c>
      <c r="K35" s="86"/>
      <c r="L35" s="26">
        <v>8.7623999999999995</v>
      </c>
      <c r="M35" s="26"/>
      <c r="N35" s="26">
        <v>3.8521800000000002</v>
      </c>
      <c r="O35" s="26"/>
      <c r="P35" s="26">
        <v>4.1697600000000001</v>
      </c>
      <c r="Q35" s="26"/>
      <c r="R35" s="26">
        <v>2.0604100000000001</v>
      </c>
      <c r="S35" s="26"/>
      <c r="T35" s="26"/>
      <c r="Y35" s="26">
        <v>7.5532599999999999</v>
      </c>
      <c r="AD35">
        <f t="shared" si="16"/>
        <v>2.16E-5</v>
      </c>
      <c r="AE35" s="34">
        <f t="shared" si="17"/>
        <v>6.3826516040000003</v>
      </c>
      <c r="AF35">
        <f t="shared" si="18"/>
        <v>8.7624215999999997</v>
      </c>
      <c r="AG35">
        <f t="shared" si="19"/>
        <v>3.8522016000000003</v>
      </c>
      <c r="AH35">
        <f t="shared" si="20"/>
        <v>4.1697816000000003</v>
      </c>
      <c r="AI35">
        <f t="shared" si="21"/>
        <v>2.0604316000000003</v>
      </c>
      <c r="AJ35" t="str">
        <f t="shared" si="41"/>
        <v/>
      </c>
      <c r="AK35" t="str">
        <f t="shared" si="22"/>
        <v/>
      </c>
      <c r="AL35" t="str">
        <f t="shared" si="22"/>
        <v/>
      </c>
      <c r="AM35" t="str">
        <f t="shared" si="22"/>
        <v/>
      </c>
      <c r="AN35">
        <f t="shared" si="22"/>
        <v>7.5532816</v>
      </c>
      <c r="AO35" t="str">
        <f t="shared" si="22"/>
        <v/>
      </c>
      <c r="AP35" t="str">
        <f t="shared" si="22"/>
        <v/>
      </c>
      <c r="AQ35" s="79">
        <f t="shared" si="23"/>
        <v>7.5538290937891217</v>
      </c>
      <c r="AR35" s="79"/>
      <c r="AS35" s="79"/>
      <c r="AT35">
        <f t="shared" si="24"/>
        <v>6.3826516040000003</v>
      </c>
      <c r="AU35">
        <f t="shared" si="24"/>
        <v>8.7624215999999997</v>
      </c>
      <c r="AV35">
        <f t="shared" si="24"/>
        <v>3.8522016000000003</v>
      </c>
      <c r="AW35" t="str">
        <f t="shared" si="24"/>
        <v/>
      </c>
      <c r="AX35" t="str">
        <f t="shared" si="24"/>
        <v/>
      </c>
      <c r="AY35" t="str">
        <f t="shared" si="24"/>
        <v/>
      </c>
      <c r="AZ35" t="str">
        <f t="shared" si="24"/>
        <v/>
      </c>
      <c r="BA35" t="str">
        <f t="shared" si="24"/>
        <v/>
      </c>
      <c r="BD35">
        <f t="shared" si="42"/>
        <v>2.3603125430608944</v>
      </c>
      <c r="BE35">
        <f t="shared" si="25"/>
        <v>2.3754021200596673</v>
      </c>
      <c r="BF35">
        <f>IF(AV35="","",AG$4+AG$8*($B$10*SQRT($C35)/(1+$B$11*SQRT($C35)))+LOG10((AG$5-AV35)/(AV35-AG$6)))</f>
        <v>2.371967127845346</v>
      </c>
      <c r="BG35" t="str">
        <f t="shared" si="25"/>
        <v/>
      </c>
      <c r="BH35" t="str">
        <f t="shared" si="25"/>
        <v/>
      </c>
      <c r="BI35" t="str">
        <f t="shared" si="25"/>
        <v/>
      </c>
      <c r="BJ35" t="str">
        <f t="shared" si="25"/>
        <v/>
      </c>
      <c r="BK35" t="str">
        <f t="shared" si="25"/>
        <v/>
      </c>
      <c r="BN35">
        <f t="shared" si="43"/>
        <v>1.2997930759897344E-2</v>
      </c>
      <c r="BO35">
        <f t="shared" si="44"/>
        <v>0.20597303825764665</v>
      </c>
      <c r="BP35">
        <f t="shared" si="45"/>
        <v>8.7087052212106553E-2</v>
      </c>
      <c r="BQ35">
        <f t="shared" si="46"/>
        <v>0</v>
      </c>
      <c r="BR35">
        <f t="shared" si="47"/>
        <v>0</v>
      </c>
      <c r="BS35">
        <f t="shared" si="48"/>
        <v>0</v>
      </c>
      <c r="BT35">
        <f t="shared" si="49"/>
        <v>0</v>
      </c>
      <c r="BU35">
        <f t="shared" si="50"/>
        <v>0</v>
      </c>
      <c r="BX35">
        <f t="shared" si="51"/>
        <v>0.21897096901754398</v>
      </c>
      <c r="BY35">
        <f t="shared" si="52"/>
        <v>0.29306009046975323</v>
      </c>
      <c r="BZ35">
        <f t="shared" si="53"/>
        <v>8.7087052212106553E-2</v>
      </c>
      <c r="CA35">
        <f t="shared" si="54"/>
        <v>0</v>
      </c>
      <c r="CB35" t="str">
        <f t="shared" si="55"/>
        <v/>
      </c>
      <c r="CC35" t="str">
        <f t="shared" si="56"/>
        <v/>
      </c>
      <c r="CD35" t="str">
        <f t="shared" si="57"/>
        <v/>
      </c>
      <c r="CG35">
        <f t="shared" si="28"/>
        <v>2.374506415583836</v>
      </c>
      <c r="CH35">
        <f t="shared" si="28"/>
        <v>2.3743813623514534</v>
      </c>
      <c r="CI35">
        <f t="shared" si="28"/>
        <v>2.371967127845346</v>
      </c>
      <c r="CJ35" t="str">
        <f t="shared" si="28"/>
        <v/>
      </c>
      <c r="CK35" t="str">
        <f t="shared" si="28"/>
        <v/>
      </c>
      <c r="CL35" t="str">
        <f t="shared" si="28"/>
        <v/>
      </c>
      <c r="CM35" t="str">
        <f t="shared" si="28"/>
        <v/>
      </c>
      <c r="CP35" t="str">
        <f t="shared" si="66"/>
        <v/>
      </c>
      <c r="CQ35">
        <f t="shared" si="29"/>
        <v>2.3743813623514534</v>
      </c>
      <c r="CR35" t="str">
        <f t="shared" si="29"/>
        <v/>
      </c>
      <c r="CS35" t="str">
        <f t="shared" si="29"/>
        <v/>
      </c>
      <c r="CT35" t="str">
        <f t="shared" si="29"/>
        <v/>
      </c>
      <c r="CU35" t="str">
        <f t="shared" si="29"/>
        <v/>
      </c>
      <c r="CV35" t="str">
        <f t="shared" si="29"/>
        <v/>
      </c>
      <c r="CX35">
        <f t="shared" si="30"/>
        <v>2.3743813623514534</v>
      </c>
      <c r="DD35">
        <f t="shared" ca="1" si="58"/>
        <v>0.15611414530480824</v>
      </c>
      <c r="DE35">
        <f t="shared" ca="1" si="31"/>
        <v>0.4125435138431533</v>
      </c>
      <c r="DF35">
        <f t="shared" ca="1" si="31"/>
        <v>0.42385863091466891</v>
      </c>
      <c r="DG35" t="str">
        <f t="shared" si="31"/>
        <v/>
      </c>
      <c r="DH35" t="str">
        <f t="shared" si="31"/>
        <v/>
      </c>
      <c r="DI35" t="str">
        <f t="shared" si="31"/>
        <v/>
      </c>
      <c r="DJ35" t="str">
        <f t="shared" si="31"/>
        <v/>
      </c>
      <c r="DK35" t="str">
        <f t="shared" si="31"/>
        <v/>
      </c>
      <c r="DL35" t="str">
        <f t="shared" si="31"/>
        <v/>
      </c>
      <c r="DP35">
        <f t="shared" ca="1" si="59"/>
        <v>0.397322084299228</v>
      </c>
      <c r="DQ35">
        <f t="shared" ca="1" si="32"/>
        <v>0.41590596483268805</v>
      </c>
      <c r="DR35">
        <f t="shared" ca="1" si="32"/>
        <v>0.42385863091466891</v>
      </c>
      <c r="DS35" t="str">
        <f t="shared" si="32"/>
        <v/>
      </c>
      <c r="DT35" t="str">
        <f t="shared" si="32"/>
        <v/>
      </c>
      <c r="DU35" t="str">
        <f t="shared" si="32"/>
        <v/>
      </c>
      <c r="DV35" t="str">
        <f t="shared" si="32"/>
        <v/>
      </c>
      <c r="DZ35" t="str">
        <f t="shared" si="60"/>
        <v/>
      </c>
      <c r="EA35">
        <f t="shared" ca="1" si="33"/>
        <v>0.41590596483268805</v>
      </c>
      <c r="EB35" t="str">
        <f t="shared" si="33"/>
        <v/>
      </c>
      <c r="EC35" t="str">
        <f t="shared" si="33"/>
        <v/>
      </c>
      <c r="ED35" t="str">
        <f t="shared" si="33"/>
        <v/>
      </c>
      <c r="EE35" t="str">
        <f t="shared" si="33"/>
        <v/>
      </c>
      <c r="EF35" t="str">
        <f t="shared" si="33"/>
        <v/>
      </c>
      <c r="EH35">
        <f t="shared" ca="1" si="61"/>
        <v>0.41590596483268805</v>
      </c>
      <c r="EK35" s="60">
        <f t="shared" si="62"/>
        <v>3.5619861720872135E-3</v>
      </c>
      <c r="EL35" s="32">
        <f t="shared" si="63"/>
        <v>1.0521359495152762E-2</v>
      </c>
      <c r="EM35" s="32">
        <f t="shared" si="34"/>
        <v>1.1907596076774383E-3</v>
      </c>
      <c r="EN35" s="32" t="str">
        <f t="shared" si="34"/>
        <v/>
      </c>
      <c r="EO35" s="32" t="str">
        <f t="shared" si="34"/>
        <v/>
      </c>
      <c r="EP35" s="32" t="str">
        <f t="shared" si="34"/>
        <v/>
      </c>
      <c r="EQ35" s="32" t="str">
        <f t="shared" si="34"/>
        <v/>
      </c>
      <c r="ER35" s="32" t="str">
        <f t="shared" si="35"/>
        <v/>
      </c>
      <c r="FB35" s="31">
        <f t="shared" si="64"/>
        <v>1.225624490839766</v>
      </c>
      <c r="FC35" s="31"/>
      <c r="FD35" s="31"/>
      <c r="FI35" s="31" t="str">
        <f t="shared" si="65"/>
        <v/>
      </c>
      <c r="FJ35" s="31" t="str">
        <f t="shared" si="36"/>
        <v/>
      </c>
      <c r="FK35" s="31" t="str">
        <f t="shared" si="36"/>
        <v/>
      </c>
    </row>
    <row r="36" spans="1:167">
      <c r="A36">
        <v>17</v>
      </c>
      <c r="B36">
        <f t="shared" si="37"/>
        <v>12.734375</v>
      </c>
      <c r="C36">
        <f t="shared" si="38"/>
        <v>6.0372476542669765E-2</v>
      </c>
      <c r="D36">
        <f t="shared" si="39"/>
        <v>2.4204261954055037</v>
      </c>
      <c r="E36">
        <f t="shared" ca="1" si="40"/>
        <v>0.41593689197886058</v>
      </c>
      <c r="H36" s="86">
        <v>-2.1399999999999998E-5</v>
      </c>
      <c r="I36" s="86"/>
      <c r="J36" s="26">
        <v>6.385008784</v>
      </c>
      <c r="K36" s="26"/>
      <c r="L36" s="26">
        <v>8.7412799999999997</v>
      </c>
      <c r="M36" s="26"/>
      <c r="N36" s="26">
        <v>3.84212</v>
      </c>
      <c r="O36" s="26"/>
      <c r="P36" s="26">
        <v>4.1680999999999999</v>
      </c>
      <c r="Q36" s="26"/>
      <c r="R36" s="26">
        <v>2.0598700000000001</v>
      </c>
      <c r="S36" s="26"/>
      <c r="T36" s="26"/>
      <c r="Y36" s="26">
        <v>7.5563700000000003</v>
      </c>
      <c r="AD36">
        <f t="shared" si="16"/>
        <v>2.1399999999999998E-5</v>
      </c>
      <c r="AE36" s="34">
        <f t="shared" si="17"/>
        <v>6.3850301839999997</v>
      </c>
      <c r="AF36">
        <f t="shared" si="18"/>
        <v>8.7413013999999993</v>
      </c>
      <c r="AG36">
        <f t="shared" si="19"/>
        <v>3.8421414</v>
      </c>
      <c r="AH36">
        <f t="shared" si="20"/>
        <v>4.1681213999999995</v>
      </c>
      <c r="AI36">
        <f t="shared" si="21"/>
        <v>2.0598914000000002</v>
      </c>
      <c r="AJ36" t="str">
        <f t="shared" si="41"/>
        <v/>
      </c>
      <c r="AK36" t="str">
        <f t="shared" si="22"/>
        <v/>
      </c>
      <c r="AL36" t="str">
        <f t="shared" si="22"/>
        <v/>
      </c>
      <c r="AM36" t="str">
        <f t="shared" si="22"/>
        <v/>
      </c>
      <c r="AN36">
        <f t="shared" si="22"/>
        <v>7.5563913999999999</v>
      </c>
      <c r="AO36" t="str">
        <f t="shared" si="22"/>
        <v/>
      </c>
      <c r="AP36" t="str">
        <f t="shared" si="22"/>
        <v/>
      </c>
      <c r="AQ36" s="79">
        <f t="shared" si="23"/>
        <v>7.5528493858277628</v>
      </c>
      <c r="AR36" s="79"/>
      <c r="AS36" s="79"/>
      <c r="AT36">
        <f t="shared" si="24"/>
        <v>6.3850301839999997</v>
      </c>
      <c r="AU36">
        <f t="shared" si="24"/>
        <v>8.7413013999999993</v>
      </c>
      <c r="AV36">
        <f t="shared" si="24"/>
        <v>3.8421414</v>
      </c>
      <c r="AW36" t="str">
        <f t="shared" si="24"/>
        <v/>
      </c>
      <c r="AX36" t="str">
        <f t="shared" si="24"/>
        <v/>
      </c>
      <c r="AY36" t="str">
        <f t="shared" si="24"/>
        <v/>
      </c>
      <c r="AZ36" t="str">
        <f t="shared" si="24"/>
        <v/>
      </c>
      <c r="BA36" t="str">
        <f t="shared" si="24"/>
        <v/>
      </c>
      <c r="BD36">
        <f t="shared" si="42"/>
        <v>2.2859058944757358</v>
      </c>
      <c r="BE36">
        <f t="shared" si="42"/>
        <v>2.41988843543351</v>
      </c>
      <c r="BF36">
        <f t="shared" si="42"/>
        <v>2.4216779775951509</v>
      </c>
      <c r="BG36" t="str">
        <f t="shared" si="42"/>
        <v/>
      </c>
      <c r="BH36" t="str">
        <f t="shared" si="42"/>
        <v/>
      </c>
      <c r="BI36" t="str">
        <f t="shared" si="42"/>
        <v/>
      </c>
      <c r="BJ36" t="str">
        <f t="shared" si="42"/>
        <v/>
      </c>
      <c r="BK36" t="str">
        <f t="shared" si="42"/>
        <v/>
      </c>
      <c r="BN36">
        <f t="shared" si="43"/>
        <v>1.4806271332412324E-2</v>
      </c>
      <c r="BO36">
        <f t="shared" si="44"/>
        <v>0.20653422230544247</v>
      </c>
      <c r="BP36">
        <f t="shared" si="45"/>
        <v>8.8726168594847873E-2</v>
      </c>
      <c r="BQ36">
        <f t="shared" si="46"/>
        <v>0</v>
      </c>
      <c r="BR36">
        <f t="shared" si="47"/>
        <v>0</v>
      </c>
      <c r="BS36">
        <f t="shared" si="48"/>
        <v>0</v>
      </c>
      <c r="BT36">
        <f t="shared" si="49"/>
        <v>0</v>
      </c>
      <c r="BU36">
        <f t="shared" si="50"/>
        <v>0</v>
      </c>
      <c r="BX36">
        <f t="shared" si="51"/>
        <v>0.2213404936378548</v>
      </c>
      <c r="BY36">
        <f t="shared" si="52"/>
        <v>0.29526039090029033</v>
      </c>
      <c r="BZ36">
        <f t="shared" si="53"/>
        <v>8.8726168594847873E-2</v>
      </c>
      <c r="CA36">
        <f t="shared" si="54"/>
        <v>0</v>
      </c>
      <c r="CB36" t="str">
        <f t="shared" si="55"/>
        <v/>
      </c>
      <c r="CC36" t="str">
        <f t="shared" si="56"/>
        <v/>
      </c>
      <c r="CD36" t="str">
        <f t="shared" si="57"/>
        <v/>
      </c>
      <c r="CG36">
        <f t="shared" ref="CG36:CM72" si="67">IF(BX36="","",IF(BD36="",BE36,IF(BE36="",BD36,(BD36*BN36+BE36*BO36)/BX36)))</f>
        <v>2.410925855552069</v>
      </c>
      <c r="CH36">
        <f t="shared" si="67"/>
        <v>2.4204261954055037</v>
      </c>
      <c r="CI36">
        <f t="shared" si="67"/>
        <v>2.4216779775951509</v>
      </c>
      <c r="CJ36" t="str">
        <f t="shared" si="67"/>
        <v/>
      </c>
      <c r="CK36" t="str">
        <f t="shared" si="67"/>
        <v/>
      </c>
      <c r="CL36" t="str">
        <f t="shared" si="67"/>
        <v/>
      </c>
      <c r="CM36" t="str">
        <f t="shared" si="67"/>
        <v/>
      </c>
      <c r="CP36" t="str">
        <f t="shared" si="66"/>
        <v/>
      </c>
      <c r="CQ36">
        <f t="shared" si="66"/>
        <v>2.4204261954055037</v>
      </c>
      <c r="CR36" t="str">
        <f t="shared" si="66"/>
        <v/>
      </c>
      <c r="CS36" t="str">
        <f t="shared" si="66"/>
        <v/>
      </c>
      <c r="CT36" t="str">
        <f t="shared" si="66"/>
        <v/>
      </c>
      <c r="CU36" t="str">
        <f t="shared" si="66"/>
        <v/>
      </c>
      <c r="CV36" t="str">
        <f t="shared" si="66"/>
        <v/>
      </c>
      <c r="CX36">
        <f t="shared" si="30"/>
        <v>2.4204261954055037</v>
      </c>
      <c r="DD36">
        <f t="shared" ca="1" si="58"/>
        <v>0.13560427484245241</v>
      </c>
      <c r="DE36">
        <f t="shared" ca="1" si="58"/>
        <v>0.41254293628069838</v>
      </c>
      <c r="DF36">
        <f t="shared" ca="1" si="58"/>
        <v>0.42383724439754672</v>
      </c>
      <c r="DG36" t="str">
        <f t="shared" si="58"/>
        <v/>
      </c>
      <c r="DH36" t="str">
        <f t="shared" si="58"/>
        <v/>
      </c>
      <c r="DI36" t="str">
        <f t="shared" si="58"/>
        <v/>
      </c>
      <c r="DJ36" t="str">
        <f t="shared" si="58"/>
        <v/>
      </c>
      <c r="DK36" t="str">
        <f t="shared" si="58"/>
        <v/>
      </c>
      <c r="DL36" t="str">
        <f t="shared" si="58"/>
        <v/>
      </c>
      <c r="DP36">
        <f t="shared" ca="1" si="59"/>
        <v>0.39401750111835238</v>
      </c>
      <c r="DQ36">
        <f t="shared" ca="1" si="59"/>
        <v>0.41593689197886058</v>
      </c>
      <c r="DR36">
        <f t="shared" ca="1" si="59"/>
        <v>0.42383724439754672</v>
      </c>
      <c r="DS36" t="str">
        <f t="shared" si="59"/>
        <v/>
      </c>
      <c r="DT36" t="str">
        <f t="shared" si="59"/>
        <v/>
      </c>
      <c r="DU36" t="str">
        <f t="shared" si="59"/>
        <v/>
      </c>
      <c r="DV36" t="str">
        <f t="shared" si="59"/>
        <v/>
      </c>
      <c r="DZ36" t="str">
        <f t="shared" si="60"/>
        <v/>
      </c>
      <c r="EA36">
        <f t="shared" ca="1" si="60"/>
        <v>0.41593689197886058</v>
      </c>
      <c r="EB36" t="str">
        <f t="shared" si="60"/>
        <v/>
      </c>
      <c r="EC36" t="str">
        <f t="shared" si="60"/>
        <v/>
      </c>
      <c r="ED36" t="str">
        <f t="shared" si="60"/>
        <v/>
      </c>
      <c r="EE36" t="str">
        <f t="shared" si="60"/>
        <v/>
      </c>
      <c r="EF36" t="str">
        <f t="shared" si="60"/>
        <v/>
      </c>
      <c r="EH36">
        <f t="shared" ca="1" si="61"/>
        <v>0.41593689197886058</v>
      </c>
      <c r="EK36" s="60">
        <f t="shared" si="62"/>
        <v>4.2273148004160687E-3</v>
      </c>
      <c r="EL36" s="32">
        <f t="shared" si="63"/>
        <v>1.0010059760153341E-2</v>
      </c>
      <c r="EM36" s="32">
        <f t="shared" si="63"/>
        <v>1.1351019821003534E-3</v>
      </c>
      <c r="EN36" s="32" t="str">
        <f t="shared" si="63"/>
        <v/>
      </c>
      <c r="EO36" s="32" t="str">
        <f t="shared" si="63"/>
        <v/>
      </c>
      <c r="EP36" s="32" t="str">
        <f t="shared" si="63"/>
        <v/>
      </c>
      <c r="EQ36" s="32" t="str">
        <f t="shared" si="63"/>
        <v/>
      </c>
      <c r="ER36" s="32" t="str">
        <f t="shared" si="35"/>
        <v/>
      </c>
      <c r="FB36" s="31">
        <f t="shared" si="64"/>
        <v>1.179545370186196</v>
      </c>
      <c r="FC36" s="31"/>
      <c r="FD36" s="31"/>
      <c r="FI36" s="31" t="str">
        <f t="shared" si="65"/>
        <v/>
      </c>
      <c r="FJ36" s="31" t="str">
        <f t="shared" si="65"/>
        <v/>
      </c>
      <c r="FK36" s="31" t="str">
        <f t="shared" si="65"/>
        <v/>
      </c>
    </row>
    <row r="37" spans="1:167">
      <c r="A37">
        <v>18</v>
      </c>
      <c r="B37">
        <f t="shared" si="37"/>
        <v>13.203125</v>
      </c>
      <c r="C37">
        <f t="shared" si="38"/>
        <v>5.8711404101810555E-2</v>
      </c>
      <c r="D37">
        <f t="shared" si="39"/>
        <v>2.4640092576711567</v>
      </c>
      <c r="E37">
        <f t="shared" ca="1" si="40"/>
        <v>0.41596385673047687</v>
      </c>
      <c r="H37" s="86">
        <v>-6.4000000000000005E-4</v>
      </c>
      <c r="I37" s="86"/>
      <c r="J37" s="26">
        <v>6.3805020409999997</v>
      </c>
      <c r="K37" s="26"/>
      <c r="L37" s="26">
        <v>8.7181200000000008</v>
      </c>
      <c r="M37" s="26"/>
      <c r="N37" s="26">
        <v>3.8339799999999999</v>
      </c>
      <c r="O37" s="26"/>
      <c r="P37" s="26">
        <v>4.1689800000000004</v>
      </c>
      <c r="Q37" s="26"/>
      <c r="R37" s="26">
        <v>2.0598700000000001</v>
      </c>
      <c r="S37" s="26"/>
      <c r="T37" s="26"/>
      <c r="Y37" s="26">
        <v>7.5477800000000004</v>
      </c>
      <c r="AD37">
        <f t="shared" si="16"/>
        <v>6.4000000000000005E-4</v>
      </c>
      <c r="AE37" s="34">
        <f t="shared" si="17"/>
        <v>6.3811420409999995</v>
      </c>
      <c r="AF37">
        <f t="shared" si="18"/>
        <v>8.7187600000000014</v>
      </c>
      <c r="AG37">
        <f t="shared" si="19"/>
        <v>3.8346200000000001</v>
      </c>
      <c r="AH37">
        <f t="shared" si="20"/>
        <v>4.1696200000000001</v>
      </c>
      <c r="AI37">
        <f t="shared" si="21"/>
        <v>2.0605100000000003</v>
      </c>
      <c r="AJ37" t="str">
        <f t="shared" si="41"/>
        <v/>
      </c>
      <c r="AK37" t="str">
        <f t="shared" si="22"/>
        <v/>
      </c>
      <c r="AL37" t="str">
        <f t="shared" si="22"/>
        <v/>
      </c>
      <c r="AM37" t="str">
        <f t="shared" si="22"/>
        <v/>
      </c>
      <c r="AN37">
        <f t="shared" si="22"/>
        <v>7.5484200000000001</v>
      </c>
      <c r="AO37" t="str">
        <f t="shared" si="22"/>
        <v/>
      </c>
      <c r="AP37" t="str">
        <f t="shared" si="22"/>
        <v/>
      </c>
      <c r="AQ37" s="79">
        <f t="shared" si="23"/>
        <v>7.5518493411315637</v>
      </c>
      <c r="AR37" s="79"/>
      <c r="AS37" s="79"/>
      <c r="AT37">
        <f t="shared" si="24"/>
        <v>6.3811420409999995</v>
      </c>
      <c r="AU37">
        <f t="shared" si="24"/>
        <v>8.7187600000000014</v>
      </c>
      <c r="AV37">
        <f t="shared" si="24"/>
        <v>3.8346200000000001</v>
      </c>
      <c r="AW37" t="str">
        <f t="shared" si="24"/>
        <v/>
      </c>
      <c r="AX37" t="str">
        <f t="shared" si="24"/>
        <v/>
      </c>
      <c r="AY37" t="str">
        <f t="shared" si="24"/>
        <v/>
      </c>
      <c r="AZ37" t="str">
        <f t="shared" si="24"/>
        <v/>
      </c>
      <c r="BA37" t="str">
        <f t="shared" si="24"/>
        <v/>
      </c>
      <c r="BD37">
        <f t="shared" si="42"/>
        <v>2.4137561831545091</v>
      </c>
      <c r="BE37">
        <f t="shared" si="42"/>
        <v>2.466745627181484</v>
      </c>
      <c r="BF37">
        <f t="shared" si="42"/>
        <v>2.4577188324179584</v>
      </c>
      <c r="BG37" t="str">
        <f t="shared" si="42"/>
        <v/>
      </c>
      <c r="BH37" t="str">
        <f t="shared" si="42"/>
        <v/>
      </c>
      <c r="BI37" t="str">
        <f t="shared" si="42"/>
        <v/>
      </c>
      <c r="BJ37" t="str">
        <f t="shared" si="42"/>
        <v/>
      </c>
      <c r="BK37" t="str">
        <f t="shared" si="42"/>
        <v/>
      </c>
      <c r="BN37">
        <f t="shared" si="43"/>
        <v>1.180576190380384E-2</v>
      </c>
      <c r="BO37">
        <f t="shared" si="44"/>
        <v>0.20594184997947465</v>
      </c>
      <c r="BP37">
        <f t="shared" si="45"/>
        <v>8.9585835059038624E-2</v>
      </c>
      <c r="BQ37">
        <f t="shared" si="46"/>
        <v>0</v>
      </c>
      <c r="BR37">
        <f t="shared" si="47"/>
        <v>0</v>
      </c>
      <c r="BS37">
        <f t="shared" si="48"/>
        <v>0</v>
      </c>
      <c r="BT37">
        <f t="shared" si="49"/>
        <v>0</v>
      </c>
      <c r="BU37">
        <f t="shared" si="50"/>
        <v>0</v>
      </c>
      <c r="BX37">
        <f t="shared" si="51"/>
        <v>0.21774761188327849</v>
      </c>
      <c r="BY37">
        <f t="shared" si="52"/>
        <v>0.29552768503851329</v>
      </c>
      <c r="BZ37">
        <f t="shared" si="53"/>
        <v>8.9585835059038624E-2</v>
      </c>
      <c r="CA37">
        <f t="shared" si="54"/>
        <v>0</v>
      </c>
      <c r="CB37" t="str">
        <f t="shared" si="55"/>
        <v/>
      </c>
      <c r="CC37" t="str">
        <f t="shared" si="56"/>
        <v/>
      </c>
      <c r="CD37" t="str">
        <f t="shared" si="57"/>
        <v/>
      </c>
      <c r="CG37">
        <f t="shared" si="67"/>
        <v>2.4638726645152724</v>
      </c>
      <c r="CH37">
        <f t="shared" si="67"/>
        <v>2.4640092576711567</v>
      </c>
      <c r="CI37">
        <f t="shared" si="67"/>
        <v>2.4577188324179584</v>
      </c>
      <c r="CJ37" t="str">
        <f t="shared" si="67"/>
        <v/>
      </c>
      <c r="CK37" t="str">
        <f t="shared" si="67"/>
        <v/>
      </c>
      <c r="CL37" t="str">
        <f t="shared" si="67"/>
        <v/>
      </c>
      <c r="CM37" t="str">
        <f t="shared" si="67"/>
        <v/>
      </c>
      <c r="CP37" t="str">
        <f t="shared" si="66"/>
        <v/>
      </c>
      <c r="CQ37">
        <f t="shared" si="66"/>
        <v>2.4640092576711567</v>
      </c>
      <c r="CR37" t="str">
        <f t="shared" si="66"/>
        <v/>
      </c>
      <c r="CS37" t="str">
        <f t="shared" si="66"/>
        <v/>
      </c>
      <c r="CT37" t="str">
        <f t="shared" si="66"/>
        <v/>
      </c>
      <c r="CU37" t="str">
        <f t="shared" si="66"/>
        <v/>
      </c>
      <c r="CV37" t="str">
        <f t="shared" si="66"/>
        <v/>
      </c>
      <c r="CX37">
        <f t="shared" si="30"/>
        <v>2.4640092576711567</v>
      </c>
      <c r="DD37">
        <f t="shared" ca="1" si="58"/>
        <v>0.17312511918410325</v>
      </c>
      <c r="DE37">
        <f t="shared" ca="1" si="58"/>
        <v>0.41254354609481869</v>
      </c>
      <c r="DF37">
        <f t="shared" ca="1" si="58"/>
        <v>0.42382654059503794</v>
      </c>
      <c r="DG37" t="str">
        <f t="shared" si="58"/>
        <v/>
      </c>
      <c r="DH37" t="str">
        <f t="shared" si="58"/>
        <v/>
      </c>
      <c r="DI37" t="str">
        <f t="shared" si="58"/>
        <v/>
      </c>
      <c r="DJ37" t="str">
        <f t="shared" si="58"/>
        <v/>
      </c>
      <c r="DK37" t="str">
        <f t="shared" si="58"/>
        <v/>
      </c>
      <c r="DL37" t="str">
        <f t="shared" si="58"/>
        <v/>
      </c>
      <c r="DP37">
        <f t="shared" ref="DP37:DV73" ca="1" si="68">IF(BX37="","",IF(BD37="",DE37,IF(BE37="",DD37,(DD37*BN37+DE37*BO37)/(BN37+BO37))))</f>
        <v>0.3995628437162948</v>
      </c>
      <c r="DQ37">
        <f t="shared" ca="1" si="68"/>
        <v>0.41596385673047687</v>
      </c>
      <c r="DR37">
        <f t="shared" ca="1" si="68"/>
        <v>0.42382654059503794</v>
      </c>
      <c r="DS37" t="str">
        <f t="shared" si="68"/>
        <v/>
      </c>
      <c r="DT37" t="str">
        <f t="shared" si="68"/>
        <v/>
      </c>
      <c r="DU37" t="str">
        <f t="shared" si="68"/>
        <v/>
      </c>
      <c r="DV37" t="str">
        <f t="shared" si="68"/>
        <v/>
      </c>
      <c r="DZ37" t="str">
        <f t="shared" ref="DZ37:EF73" si="69">IF(LARGE($BX37:$CD37,1)=BX37,DP37,"")</f>
        <v/>
      </c>
      <c r="EA37">
        <f t="shared" ca="1" si="69"/>
        <v>0.41596385673047687</v>
      </c>
      <c r="EB37" t="str">
        <f t="shared" si="69"/>
        <v/>
      </c>
      <c r="EC37" t="str">
        <f t="shared" si="69"/>
        <v/>
      </c>
      <c r="ED37" t="str">
        <f t="shared" si="69"/>
        <v/>
      </c>
      <c r="EE37" t="str">
        <f t="shared" si="69"/>
        <v/>
      </c>
      <c r="EF37" t="str">
        <f t="shared" si="69"/>
        <v/>
      </c>
      <c r="EH37">
        <f t="shared" ca="1" si="61"/>
        <v>0.41596385673047687</v>
      </c>
      <c r="EK37" s="60">
        <f t="shared" si="62"/>
        <v>3.1535598034023744E-3</v>
      </c>
      <c r="EL37" s="32">
        <f t="shared" si="63"/>
        <v>9.464354139632954E-3</v>
      </c>
      <c r="EM37" s="32">
        <f t="shared" si="63"/>
        <v>1.093490158775224E-3</v>
      </c>
      <c r="EN37" s="32" t="str">
        <f t="shared" si="63"/>
        <v/>
      </c>
      <c r="EO37" s="32" t="str">
        <f t="shared" si="63"/>
        <v/>
      </c>
      <c r="EP37" s="32" t="str">
        <f t="shared" si="63"/>
        <v/>
      </c>
      <c r="EQ37" s="32" t="str">
        <f t="shared" si="63"/>
        <v/>
      </c>
      <c r="ER37" s="32" t="str">
        <f t="shared" ref="ER37:ER83" si="70">IF(AL37="","",IF(AL$8&lt;1,"",IF(AL37&lt;AL$6,"",IF(AL37&gt;AL$5,AL$7,AL$7*(AL37-AL$6)/(AL$5-AL$6)))))</f>
        <v/>
      </c>
      <c r="FB37" s="31">
        <f t="shared" si="64"/>
        <v>1.1365490777195935</v>
      </c>
      <c r="FC37" s="31"/>
      <c r="FD37" s="31"/>
      <c r="FI37" s="31" t="str">
        <f t="shared" si="65"/>
        <v/>
      </c>
      <c r="FJ37" s="31" t="str">
        <f t="shared" si="65"/>
        <v/>
      </c>
      <c r="FK37" s="31" t="str">
        <f t="shared" si="65"/>
        <v/>
      </c>
    </row>
    <row r="38" spans="1:167">
      <c r="A38">
        <v>19</v>
      </c>
      <c r="B38">
        <f t="shared" si="37"/>
        <v>13.671875</v>
      </c>
      <c r="C38">
        <f t="shared" si="38"/>
        <v>5.7533508161253029E-2</v>
      </c>
      <c r="D38">
        <f t="shared" si="39"/>
        <v>2.5119162704354348</v>
      </c>
      <c r="E38">
        <f t="shared" ca="1" si="40"/>
        <v>0.41600064868790748</v>
      </c>
      <c r="H38" s="86">
        <v>5.5899999999999998E-6</v>
      </c>
      <c r="I38" s="86"/>
      <c r="J38" s="26">
        <v>6.3788201930000001</v>
      </c>
      <c r="K38" s="26"/>
      <c r="L38" s="26">
        <v>8.6980799999999991</v>
      </c>
      <c r="M38" s="26"/>
      <c r="N38" s="26">
        <v>3.8224499999999999</v>
      </c>
      <c r="O38" s="26"/>
      <c r="P38" s="26">
        <v>4.1661000000000001</v>
      </c>
      <c r="Q38" s="26"/>
      <c r="R38" s="26">
        <v>2.0588500000000001</v>
      </c>
      <c r="S38" s="26"/>
      <c r="T38" s="26"/>
      <c r="Y38" s="26">
        <v>7.5484</v>
      </c>
      <c r="AD38">
        <f t="shared" si="16"/>
        <v>-5.5899999999999998E-6</v>
      </c>
      <c r="AE38" s="34">
        <f t="shared" si="17"/>
        <v>6.3788146030000004</v>
      </c>
      <c r="AF38">
        <f t="shared" si="18"/>
        <v>8.6980744099999985</v>
      </c>
      <c r="AG38">
        <f t="shared" si="19"/>
        <v>3.8224444099999997</v>
      </c>
      <c r="AH38">
        <f t="shared" si="20"/>
        <v>4.1660944100000004</v>
      </c>
      <c r="AI38">
        <f t="shared" si="21"/>
        <v>2.0588444099999998</v>
      </c>
      <c r="AJ38" t="str">
        <f t="shared" si="41"/>
        <v/>
      </c>
      <c r="AK38" t="str">
        <f t="shared" si="22"/>
        <v/>
      </c>
      <c r="AL38" t="str">
        <f t="shared" si="22"/>
        <v/>
      </c>
      <c r="AM38" t="str">
        <f t="shared" si="22"/>
        <v/>
      </c>
      <c r="AN38">
        <f t="shared" si="22"/>
        <v>7.5483944100000002</v>
      </c>
      <c r="AO38" t="str">
        <f t="shared" si="22"/>
        <v/>
      </c>
      <c r="AP38" t="str">
        <f t="shared" si="22"/>
        <v/>
      </c>
      <c r="AQ38" s="79">
        <f t="shared" si="23"/>
        <v>7.5506410101399988</v>
      </c>
      <c r="AR38" s="79"/>
      <c r="AS38" s="79"/>
      <c r="AT38">
        <f t="shared" si="24"/>
        <v>6.3788146030000004</v>
      </c>
      <c r="AU38">
        <f t="shared" si="24"/>
        <v>8.6980744099999985</v>
      </c>
      <c r="AV38">
        <f t="shared" si="24"/>
        <v>3.8224444099999997</v>
      </c>
      <c r="AW38">
        <f t="shared" si="24"/>
        <v>4.1660944100000004</v>
      </c>
      <c r="AX38" t="str">
        <f t="shared" si="24"/>
        <v/>
      </c>
      <c r="AY38" t="str">
        <f t="shared" si="24"/>
        <v/>
      </c>
      <c r="AZ38" t="str">
        <f t="shared" si="24"/>
        <v/>
      </c>
      <c r="BA38" t="str">
        <f t="shared" si="24"/>
        <v/>
      </c>
      <c r="BD38">
        <f t="shared" si="42"/>
        <v>2.5075002070384587</v>
      </c>
      <c r="BE38">
        <f t="shared" si="42"/>
        <v>2.5100960924451305</v>
      </c>
      <c r="BF38">
        <f t="shared" si="42"/>
        <v>2.5160340270039874</v>
      </c>
      <c r="BG38">
        <f t="shared" si="42"/>
        <v>2.6067623239042286</v>
      </c>
      <c r="BH38" t="str">
        <f t="shared" si="42"/>
        <v/>
      </c>
      <c r="BI38" t="str">
        <f t="shared" si="42"/>
        <v/>
      </c>
      <c r="BJ38" t="str">
        <f t="shared" si="42"/>
        <v/>
      </c>
      <c r="BK38" t="str">
        <f t="shared" si="42"/>
        <v/>
      </c>
      <c r="BN38">
        <f t="shared" si="43"/>
        <v>9.8999617947654935E-3</v>
      </c>
      <c r="BO38">
        <f t="shared" si="44"/>
        <v>0.20431589024158212</v>
      </c>
      <c r="BP38">
        <f t="shared" si="45"/>
        <v>9.031405336761561E-2</v>
      </c>
      <c r="BQ38">
        <f t="shared" si="46"/>
        <v>5.3929269892850585E-3</v>
      </c>
      <c r="BR38">
        <f t="shared" si="47"/>
        <v>0</v>
      </c>
      <c r="BS38">
        <f t="shared" si="48"/>
        <v>0</v>
      </c>
      <c r="BT38">
        <f t="shared" si="49"/>
        <v>0</v>
      </c>
      <c r="BU38">
        <f t="shared" si="50"/>
        <v>0</v>
      </c>
      <c r="BX38">
        <f t="shared" si="51"/>
        <v>0.2142158520363476</v>
      </c>
      <c r="BY38">
        <f t="shared" si="52"/>
        <v>0.2946299436091977</v>
      </c>
      <c r="BZ38">
        <f t="shared" si="53"/>
        <v>9.5706980356900673E-2</v>
      </c>
      <c r="CA38">
        <f t="shared" si="54"/>
        <v>5.3929269892850585E-3</v>
      </c>
      <c r="CB38" t="str">
        <f t="shared" si="55"/>
        <v/>
      </c>
      <c r="CC38" t="str">
        <f t="shared" si="56"/>
        <v/>
      </c>
      <c r="CD38" t="str">
        <f t="shared" si="57"/>
        <v/>
      </c>
      <c r="CG38">
        <f t="shared" si="67"/>
        <v>2.5099761238895573</v>
      </c>
      <c r="CH38">
        <f t="shared" si="67"/>
        <v>2.5119162704354348</v>
      </c>
      <c r="CI38">
        <f t="shared" si="67"/>
        <v>2.5211464135741264</v>
      </c>
      <c r="CJ38">
        <f t="shared" si="67"/>
        <v>2.6067623239042286</v>
      </c>
      <c r="CK38" t="str">
        <f t="shared" si="67"/>
        <v/>
      </c>
      <c r="CL38" t="str">
        <f t="shared" si="67"/>
        <v/>
      </c>
      <c r="CM38" t="str">
        <f t="shared" si="67"/>
        <v/>
      </c>
      <c r="CP38" t="str">
        <f t="shared" ref="CP38:CV74" si="71">IF(LARGE($BX38:$CD38,1)=BX38,CG38,"")</f>
        <v/>
      </c>
      <c r="CQ38">
        <f t="shared" si="71"/>
        <v>2.5119162704354348</v>
      </c>
      <c r="CR38" t="str">
        <f t="shared" si="71"/>
        <v/>
      </c>
      <c r="CS38" t="str">
        <f t="shared" si="71"/>
        <v/>
      </c>
      <c r="CT38" t="str">
        <f t="shared" si="71"/>
        <v/>
      </c>
      <c r="CU38" t="str">
        <f t="shared" si="71"/>
        <v/>
      </c>
      <c r="CV38" t="str">
        <f t="shared" si="71"/>
        <v/>
      </c>
      <c r="CX38">
        <f t="shared" si="30"/>
        <v>2.5119162704354348</v>
      </c>
      <c r="DD38">
        <f t="shared" ca="1" si="58"/>
        <v>0.20892990634616901</v>
      </c>
      <c r="DE38">
        <f t="shared" ca="1" si="58"/>
        <v>0.412545250167203</v>
      </c>
      <c r="DF38">
        <f t="shared" ca="1" si="58"/>
        <v>0.42381773582520482</v>
      </c>
      <c r="DG38">
        <f t="shared" ca="1" si="58"/>
        <v>0.6118998862075492</v>
      </c>
      <c r="DH38" t="str">
        <f t="shared" si="58"/>
        <v/>
      </c>
      <c r="DI38" t="str">
        <f t="shared" si="58"/>
        <v/>
      </c>
      <c r="DJ38" t="str">
        <f t="shared" si="58"/>
        <v/>
      </c>
      <c r="DK38" t="str">
        <f t="shared" si="58"/>
        <v/>
      </c>
      <c r="DL38" t="str">
        <f t="shared" si="58"/>
        <v/>
      </c>
      <c r="DP38">
        <f t="shared" ca="1" si="68"/>
        <v>0.40313518968151008</v>
      </c>
      <c r="DQ38">
        <f t="shared" ca="1" si="68"/>
        <v>0.41600064868790748</v>
      </c>
      <c r="DR38">
        <f t="shared" ca="1" si="68"/>
        <v>0.4344158479087461</v>
      </c>
      <c r="DS38">
        <f t="shared" ca="1" si="68"/>
        <v>0.6118998862075492</v>
      </c>
      <c r="DT38" t="str">
        <f t="shared" si="68"/>
        <v/>
      </c>
      <c r="DU38" t="str">
        <f t="shared" si="68"/>
        <v/>
      </c>
      <c r="DV38" t="str">
        <f t="shared" si="68"/>
        <v/>
      </c>
      <c r="DZ38" t="str">
        <f t="shared" si="69"/>
        <v/>
      </c>
      <c r="EA38">
        <f t="shared" ca="1" si="69"/>
        <v>0.41600064868790748</v>
      </c>
      <c r="EB38" t="str">
        <f t="shared" si="69"/>
        <v/>
      </c>
      <c r="EC38" t="str">
        <f t="shared" si="69"/>
        <v/>
      </c>
      <c r="ED38" t="str">
        <f t="shared" si="69"/>
        <v/>
      </c>
      <c r="EE38" t="str">
        <f t="shared" si="69"/>
        <v/>
      </c>
      <c r="EF38" t="str">
        <f t="shared" si="69"/>
        <v/>
      </c>
      <c r="EH38">
        <f t="shared" ca="1" si="61"/>
        <v>0.41600064868790748</v>
      </c>
      <c r="EK38" s="60">
        <f t="shared" si="62"/>
        <v>2.5438030377609392E-3</v>
      </c>
      <c r="EL38" s="32">
        <f t="shared" si="63"/>
        <v>8.9635758948574326E-3</v>
      </c>
      <c r="EM38" s="32">
        <f t="shared" si="63"/>
        <v>1.0261292286346598E-3</v>
      </c>
      <c r="EN38" s="32" t="str">
        <f t="shared" si="63"/>
        <v/>
      </c>
      <c r="EO38" s="32" t="str">
        <f t="shared" si="63"/>
        <v/>
      </c>
      <c r="EP38" s="32" t="str">
        <f t="shared" si="63"/>
        <v/>
      </c>
      <c r="EQ38" s="32" t="str">
        <f t="shared" si="63"/>
        <v/>
      </c>
      <c r="ER38" s="32" t="str">
        <f t="shared" si="70"/>
        <v/>
      </c>
      <c r="FB38" s="31">
        <f t="shared" si="64"/>
        <v>1.089068499181217</v>
      </c>
      <c r="FC38" s="31"/>
      <c r="FD38" s="31"/>
      <c r="FI38" s="31" t="str">
        <f t="shared" si="65"/>
        <v/>
      </c>
      <c r="FJ38" s="31" t="str">
        <f t="shared" si="65"/>
        <v/>
      </c>
      <c r="FK38" s="31" t="str">
        <f t="shared" si="65"/>
        <v/>
      </c>
    </row>
    <row r="39" spans="1:167">
      <c r="A39">
        <v>20</v>
      </c>
      <c r="B39">
        <f t="shared" si="37"/>
        <v>14.140625</v>
      </c>
      <c r="C39">
        <f t="shared" si="38"/>
        <v>5.6543408949342192E-2</v>
      </c>
      <c r="D39">
        <f t="shared" si="39"/>
        <v>2.5665980850843595</v>
      </c>
      <c r="E39">
        <f t="shared" ca="1" si="40"/>
        <v>0.41604416902098673</v>
      </c>
      <c r="H39" s="86">
        <v>-5.3899999999999998E-4</v>
      </c>
      <c r="I39" s="86"/>
      <c r="J39" s="26">
        <v>6.3771096270000003</v>
      </c>
      <c r="K39" s="26"/>
      <c r="L39" s="26">
        <v>8.6714099999999998</v>
      </c>
      <c r="M39" s="26"/>
      <c r="N39" s="26">
        <v>3.8109000000000002</v>
      </c>
      <c r="O39" s="26"/>
      <c r="P39" s="26">
        <v>4.1657299999999999</v>
      </c>
      <c r="Q39" s="26"/>
      <c r="R39" s="26">
        <v>2.0583</v>
      </c>
      <c r="S39" s="26"/>
      <c r="T39" s="26"/>
      <c r="Y39" s="26">
        <v>7.5444800000000001</v>
      </c>
      <c r="AD39">
        <f t="shared" si="16"/>
        <v>5.3899999999999998E-4</v>
      </c>
      <c r="AE39" s="34">
        <f t="shared" si="17"/>
        <v>6.3776486270000001</v>
      </c>
      <c r="AF39">
        <f t="shared" si="18"/>
        <v>8.6719489999999997</v>
      </c>
      <c r="AG39">
        <f t="shared" si="19"/>
        <v>3.811439</v>
      </c>
      <c r="AH39">
        <f t="shared" si="20"/>
        <v>4.1662689999999998</v>
      </c>
      <c r="AI39">
        <f t="shared" si="21"/>
        <v>2.0588389999999999</v>
      </c>
      <c r="AJ39" t="str">
        <f t="shared" si="41"/>
        <v/>
      </c>
      <c r="AK39" t="str">
        <f t="shared" si="22"/>
        <v/>
      </c>
      <c r="AL39" t="str">
        <f t="shared" si="22"/>
        <v/>
      </c>
      <c r="AM39" t="str">
        <f t="shared" si="22"/>
        <v/>
      </c>
      <c r="AN39">
        <f t="shared" si="22"/>
        <v>7.5450189999999999</v>
      </c>
      <c r="AO39" t="str">
        <f t="shared" si="22"/>
        <v/>
      </c>
      <c r="AP39" t="str">
        <f t="shared" si="22"/>
        <v/>
      </c>
      <c r="AQ39" s="79">
        <f t="shared" si="23"/>
        <v>7.5491140450106791</v>
      </c>
      <c r="AR39" s="79"/>
      <c r="AS39" s="79"/>
      <c r="AT39">
        <f t="shared" si="24"/>
        <v>6.3776486270000001</v>
      </c>
      <c r="AU39">
        <f t="shared" si="24"/>
        <v>8.6719489999999997</v>
      </c>
      <c r="AV39">
        <f t="shared" si="24"/>
        <v>3.811439</v>
      </c>
      <c r="AW39">
        <f t="shared" si="24"/>
        <v>4.1662689999999998</v>
      </c>
      <c r="AX39" t="str">
        <f t="shared" si="24"/>
        <v/>
      </c>
      <c r="AY39" t="str">
        <f t="shared" si="24"/>
        <v/>
      </c>
      <c r="AZ39" t="str">
        <f t="shared" si="24"/>
        <v/>
      </c>
      <c r="BA39" t="str">
        <f t="shared" si="24"/>
        <v/>
      </c>
      <c r="BD39">
        <f t="shared" si="42"/>
        <v>2.5617340314957757</v>
      </c>
      <c r="BE39">
        <f>IF(AU39="","",AF$4+AF$8*($B$10*SQRT($C39)/(1+$B$11*SQRT($C39)))+LOG10((AF$5-AU39)/(AU39-AF$6)))</f>
        <v>2.5657107819574869</v>
      </c>
      <c r="BF39">
        <f t="shared" si="42"/>
        <v>2.5685717338024778</v>
      </c>
      <c r="BG39">
        <f t="shared" si="42"/>
        <v>2.5928436760228708</v>
      </c>
      <c r="BH39" t="str">
        <f t="shared" si="42"/>
        <v/>
      </c>
      <c r="BI39" t="str">
        <f t="shared" si="42"/>
        <v/>
      </c>
      <c r="BJ39" t="str">
        <f t="shared" si="42"/>
        <v/>
      </c>
      <c r="BK39" t="str">
        <f t="shared" si="42"/>
        <v/>
      </c>
      <c r="BN39">
        <f t="shared" si="43"/>
        <v>8.9143262608274449E-3</v>
      </c>
      <c r="BO39">
        <f t="shared" si="44"/>
        <v>0.20078201149015951</v>
      </c>
      <c r="BP39">
        <f t="shared" si="45"/>
        <v>9.0266573265718533E-2</v>
      </c>
      <c r="BQ39">
        <f t="shared" si="46"/>
        <v>5.2244794939068041E-3</v>
      </c>
      <c r="BR39">
        <f t="shared" si="47"/>
        <v>0</v>
      </c>
      <c r="BS39">
        <f t="shared" si="48"/>
        <v>0</v>
      </c>
      <c r="BT39">
        <f t="shared" si="49"/>
        <v>0</v>
      </c>
      <c r="BU39">
        <f t="shared" si="50"/>
        <v>0</v>
      </c>
      <c r="BX39">
        <f t="shared" si="51"/>
        <v>0.20969633775098695</v>
      </c>
      <c r="BY39">
        <f t="shared" si="52"/>
        <v>0.29104858475587803</v>
      </c>
      <c r="BZ39">
        <f t="shared" si="53"/>
        <v>9.5491052759625342E-2</v>
      </c>
      <c r="CA39">
        <f t="shared" si="54"/>
        <v>5.2244794939068041E-3</v>
      </c>
      <c r="CB39" t="str">
        <f t="shared" si="55"/>
        <v/>
      </c>
      <c r="CC39" t="str">
        <f t="shared" si="56"/>
        <v/>
      </c>
      <c r="CD39" t="str">
        <f t="shared" si="57"/>
        <v/>
      </c>
      <c r="CG39">
        <f t="shared" si="67"/>
        <v>2.5655417277362558</v>
      </c>
      <c r="CH39">
        <f t="shared" si="67"/>
        <v>2.5665980850843595</v>
      </c>
      <c r="CI39">
        <f t="shared" si="67"/>
        <v>2.569899693446267</v>
      </c>
      <c r="CJ39">
        <f t="shared" si="67"/>
        <v>2.5928436760228708</v>
      </c>
      <c r="CK39" t="str">
        <f t="shared" si="67"/>
        <v/>
      </c>
      <c r="CL39" t="str">
        <f t="shared" si="67"/>
        <v/>
      </c>
      <c r="CM39" t="str">
        <f t="shared" si="67"/>
        <v/>
      </c>
      <c r="CP39" t="str">
        <f t="shared" si="71"/>
        <v/>
      </c>
      <c r="CQ39">
        <f t="shared" si="71"/>
        <v>2.5665980850843595</v>
      </c>
      <c r="CR39" t="str">
        <f t="shared" si="71"/>
        <v/>
      </c>
      <c r="CS39" t="str">
        <f t="shared" si="71"/>
        <v/>
      </c>
      <c r="CT39" t="str">
        <f t="shared" si="71"/>
        <v/>
      </c>
      <c r="CU39" t="str">
        <f t="shared" si="71"/>
        <v/>
      </c>
      <c r="CV39" t="str">
        <f t="shared" si="71"/>
        <v/>
      </c>
      <c r="CX39">
        <f t="shared" si="30"/>
        <v>2.5665980850843595</v>
      </c>
      <c r="DD39">
        <f t="shared" ca="1" si="58"/>
        <v>0.23350656938642295</v>
      </c>
      <c r="DE39">
        <f t="shared" ca="1" si="58"/>
        <v>0.41254911283674195</v>
      </c>
      <c r="DF39">
        <f t="shared" ca="1" si="58"/>
        <v>0.42381830274021032</v>
      </c>
      <c r="DG39">
        <f t="shared" ca="1" si="58"/>
        <v>0.62071102141588685</v>
      </c>
      <c r="DH39" t="str">
        <f t="shared" si="58"/>
        <v/>
      </c>
      <c r="DI39" t="str">
        <f t="shared" si="58"/>
        <v/>
      </c>
      <c r="DJ39" t="str">
        <f t="shared" si="58"/>
        <v/>
      </c>
      <c r="DK39" t="str">
        <f t="shared" si="58"/>
        <v/>
      </c>
      <c r="DL39" t="str">
        <f t="shared" si="58"/>
        <v/>
      </c>
      <c r="DP39">
        <f t="shared" ca="1" si="68"/>
        <v>0.40493789909785532</v>
      </c>
      <c r="DQ39">
        <f t="shared" ca="1" si="68"/>
        <v>0.41604416902098673</v>
      </c>
      <c r="DR39">
        <f t="shared" ca="1" si="68"/>
        <v>0.43459064152476667</v>
      </c>
      <c r="DS39">
        <f t="shared" ca="1" si="68"/>
        <v>0.62071102141588685</v>
      </c>
      <c r="DT39" t="str">
        <f t="shared" si="68"/>
        <v/>
      </c>
      <c r="DU39" t="str">
        <f t="shared" si="68"/>
        <v/>
      </c>
      <c r="DV39" t="str">
        <f t="shared" si="68"/>
        <v/>
      </c>
      <c r="DZ39" t="str">
        <f t="shared" si="69"/>
        <v/>
      </c>
      <c r="EA39">
        <f t="shared" ca="1" si="69"/>
        <v>0.41604416902098673</v>
      </c>
      <c r="EB39" t="str">
        <f t="shared" si="69"/>
        <v/>
      </c>
      <c r="EC39" t="str">
        <f t="shared" si="69"/>
        <v/>
      </c>
      <c r="ED39" t="str">
        <f t="shared" si="69"/>
        <v/>
      </c>
      <c r="EE39" t="str">
        <f t="shared" si="69"/>
        <v/>
      </c>
      <c r="EF39" t="str">
        <f t="shared" si="69"/>
        <v/>
      </c>
      <c r="EH39">
        <f t="shared" ca="1" si="61"/>
        <v>0.41604416902098673</v>
      </c>
      <c r="EK39" s="60">
        <f t="shared" si="62"/>
        <v>2.2470618418716144E-3</v>
      </c>
      <c r="EL39" s="32">
        <f t="shared" si="63"/>
        <v>8.3311048382504714E-3</v>
      </c>
      <c r="EM39" s="32">
        <f t="shared" si="63"/>
        <v>9.6524226922010861E-4</v>
      </c>
      <c r="EN39" s="32" t="str">
        <f t="shared" si="63"/>
        <v/>
      </c>
      <c r="EO39" s="32" t="str">
        <f t="shared" si="63"/>
        <v/>
      </c>
      <c r="EP39" s="32" t="str">
        <f t="shared" si="63"/>
        <v/>
      </c>
      <c r="EQ39" s="32" t="str">
        <f t="shared" si="63"/>
        <v/>
      </c>
      <c r="ER39" s="32" t="str">
        <f t="shared" si="70"/>
        <v/>
      </c>
      <c r="FB39" s="31">
        <f t="shared" si="64"/>
        <v>1.0347520522721876</v>
      </c>
      <c r="FC39" s="31"/>
      <c r="FD39" s="31"/>
      <c r="FI39" s="31" t="str">
        <f t="shared" si="65"/>
        <v/>
      </c>
      <c r="FJ39" s="31" t="str">
        <f t="shared" si="65"/>
        <v/>
      </c>
      <c r="FK39" s="31" t="str">
        <f t="shared" si="65"/>
        <v/>
      </c>
    </row>
    <row r="40" spans="1:167">
      <c r="A40">
        <v>21</v>
      </c>
      <c r="B40">
        <f t="shared" si="37"/>
        <v>14.609375</v>
      </c>
      <c r="C40">
        <f t="shared" si="38"/>
        <v>5.5401373895331354E-2</v>
      </c>
      <c r="D40">
        <f t="shared" si="39"/>
        <v>2.6269722426937188</v>
      </c>
      <c r="E40">
        <f t="shared" ca="1" si="40"/>
        <v>0.41610513961111223</v>
      </c>
      <c r="H40" s="86">
        <v>-7.5799999999999999E-4</v>
      </c>
      <c r="I40" s="86"/>
      <c r="J40" s="26">
        <v>6.3754010369999996</v>
      </c>
      <c r="K40" s="26"/>
      <c r="L40" s="26">
        <v>8.6418499999999998</v>
      </c>
      <c r="M40" s="26"/>
      <c r="N40" s="26">
        <v>3.7997000000000001</v>
      </c>
      <c r="O40" s="26"/>
      <c r="P40" s="26">
        <v>4.1643400000000002</v>
      </c>
      <c r="Q40" s="26"/>
      <c r="R40" s="26">
        <v>2.0580599999999998</v>
      </c>
      <c r="S40" s="26"/>
      <c r="T40" s="26"/>
      <c r="Y40" s="26">
        <v>7.5445000000000002</v>
      </c>
      <c r="AD40">
        <f t="shared" si="16"/>
        <v>7.5799999999999999E-4</v>
      </c>
      <c r="AE40" s="34">
        <f t="shared" si="17"/>
        <v>6.3761590369999999</v>
      </c>
      <c r="AF40">
        <f t="shared" si="18"/>
        <v>8.6426079999999992</v>
      </c>
      <c r="AG40">
        <f t="shared" si="19"/>
        <v>3.8004579999999999</v>
      </c>
      <c r="AH40">
        <f t="shared" si="20"/>
        <v>4.1650980000000004</v>
      </c>
      <c r="AI40">
        <f t="shared" si="21"/>
        <v>2.0588179999999996</v>
      </c>
      <c r="AJ40" t="str">
        <f t="shared" si="41"/>
        <v/>
      </c>
      <c r="AK40" t="str">
        <f t="shared" si="22"/>
        <v/>
      </c>
      <c r="AL40" t="str">
        <f t="shared" si="22"/>
        <v/>
      </c>
      <c r="AM40" t="str">
        <f t="shared" si="22"/>
        <v/>
      </c>
      <c r="AN40">
        <f t="shared" si="22"/>
        <v>7.5452580000000005</v>
      </c>
      <c r="AO40" t="str">
        <f t="shared" si="22"/>
        <v/>
      </c>
      <c r="AP40" t="str">
        <f t="shared" si="22"/>
        <v/>
      </c>
      <c r="AQ40" s="79">
        <f t="shared" si="23"/>
        <v>7.547234273395321</v>
      </c>
      <c r="AR40" s="79"/>
      <c r="AS40" s="79"/>
      <c r="AT40">
        <f t="shared" si="24"/>
        <v>6.3761590369999999</v>
      </c>
      <c r="AU40">
        <f t="shared" si="24"/>
        <v>8.6426079999999992</v>
      </c>
      <c r="AV40">
        <f t="shared" si="24"/>
        <v>3.8004579999999999</v>
      </c>
      <c r="AW40">
        <f t="shared" si="24"/>
        <v>4.1650980000000004</v>
      </c>
      <c r="AX40" t="str">
        <f t="shared" si="24"/>
        <v/>
      </c>
      <c r="AY40" t="str">
        <f t="shared" si="24"/>
        <v/>
      </c>
      <c r="AZ40" t="str">
        <f t="shared" si="24"/>
        <v/>
      </c>
      <c r="BA40" t="str">
        <f t="shared" si="24"/>
        <v/>
      </c>
      <c r="BD40">
        <f t="shared" si="42"/>
        <v>2.6405235558048972</v>
      </c>
      <c r="BE40">
        <f>IF(AU40="","",AF$4+AF$8*($B$10*SQRT($C40)/(1+$B$11*SQRT($C40)))+LOG10((AF$5-AU40)/(AU40-AF$6)))</f>
        <v>2.6296472356594198</v>
      </c>
      <c r="BF40">
        <f t="shared" si="42"/>
        <v>2.6211520697992396</v>
      </c>
      <c r="BG40">
        <f t="shared" si="42"/>
        <v>2.6814128929388676</v>
      </c>
      <c r="BH40" t="str">
        <f t="shared" si="42"/>
        <v/>
      </c>
      <c r="BI40" t="str">
        <f t="shared" si="42"/>
        <v/>
      </c>
      <c r="BJ40" t="str">
        <f t="shared" si="42"/>
        <v/>
      </c>
      <c r="BK40" t="str">
        <f t="shared" si="42"/>
        <v/>
      </c>
      <c r="BN40">
        <f t="shared" si="43"/>
        <v>7.6251337059766913E-3</v>
      </c>
      <c r="BO40">
        <f t="shared" si="44"/>
        <v>0.194843235056266</v>
      </c>
      <c r="BP40">
        <f t="shared" si="45"/>
        <v>8.9551340250446546E-2</v>
      </c>
      <c r="BQ40">
        <f t="shared" si="46"/>
        <v>6.3504825089896093E-3</v>
      </c>
      <c r="BR40">
        <f t="shared" si="47"/>
        <v>0</v>
      </c>
      <c r="BS40">
        <f t="shared" si="48"/>
        <v>0</v>
      </c>
      <c r="BT40">
        <f t="shared" si="49"/>
        <v>0</v>
      </c>
      <c r="BU40">
        <f t="shared" si="50"/>
        <v>0</v>
      </c>
      <c r="BX40">
        <f t="shared" si="51"/>
        <v>0.2024683687622427</v>
      </c>
      <c r="BY40">
        <f t="shared" si="52"/>
        <v>0.28439457530671253</v>
      </c>
      <c r="BZ40">
        <f t="shared" si="53"/>
        <v>9.5901822759436151E-2</v>
      </c>
      <c r="CA40">
        <f t="shared" si="54"/>
        <v>6.3504825089896093E-3</v>
      </c>
      <c r="CB40" t="str">
        <f t="shared" si="55"/>
        <v/>
      </c>
      <c r="CC40" t="str">
        <f t="shared" si="56"/>
        <v/>
      </c>
      <c r="CD40" t="str">
        <f t="shared" si="57"/>
        <v/>
      </c>
      <c r="CG40">
        <f t="shared" si="67"/>
        <v>2.6300568472735462</v>
      </c>
      <c r="CH40">
        <f t="shared" si="67"/>
        <v>2.6269722426937188</v>
      </c>
      <c r="CI40">
        <f t="shared" si="67"/>
        <v>2.6251424559286618</v>
      </c>
      <c r="CJ40">
        <f t="shared" si="67"/>
        <v>2.6814128929388676</v>
      </c>
      <c r="CK40" t="str">
        <f t="shared" si="67"/>
        <v/>
      </c>
      <c r="CL40" t="str">
        <f t="shared" si="67"/>
        <v/>
      </c>
      <c r="CM40" t="str">
        <f t="shared" si="67"/>
        <v/>
      </c>
      <c r="CP40" t="str">
        <f t="shared" si="71"/>
        <v/>
      </c>
      <c r="CQ40">
        <f t="shared" si="71"/>
        <v>2.6269722426937188</v>
      </c>
      <c r="CR40" t="str">
        <f t="shared" si="71"/>
        <v/>
      </c>
      <c r="CS40" t="str">
        <f t="shared" si="71"/>
        <v/>
      </c>
      <c r="CT40" t="str">
        <f t="shared" si="71"/>
        <v/>
      </c>
      <c r="CU40" t="str">
        <f t="shared" si="71"/>
        <v/>
      </c>
      <c r="CV40" t="str">
        <f t="shared" si="71"/>
        <v/>
      </c>
      <c r="CX40">
        <f t="shared" si="30"/>
        <v>2.6269722426937188</v>
      </c>
      <c r="DD40">
        <f t="shared" ca="1" si="58"/>
        <v>0.27530458478675685</v>
      </c>
      <c r="DE40">
        <f t="shared" ca="1" si="58"/>
        <v>0.41255613426075238</v>
      </c>
      <c r="DF40">
        <f t="shared" ca="1" si="58"/>
        <v>0.42382696355882993</v>
      </c>
      <c r="DG40">
        <f t="shared" ca="1" si="58"/>
        <v>0.57295840448576607</v>
      </c>
      <c r="DH40" t="str">
        <f t="shared" si="58"/>
        <v/>
      </c>
      <c r="DI40" t="str">
        <f t="shared" si="58"/>
        <v/>
      </c>
      <c r="DJ40" t="str">
        <f t="shared" si="58"/>
        <v/>
      </c>
      <c r="DK40" t="str">
        <f t="shared" si="58"/>
        <v/>
      </c>
      <c r="DL40" t="str">
        <f t="shared" si="58"/>
        <v/>
      </c>
      <c r="DP40">
        <f t="shared" ca="1" si="68"/>
        <v>0.4073871223183454</v>
      </c>
      <c r="DQ40">
        <f t="shared" ca="1" si="68"/>
        <v>0.41610513961111223</v>
      </c>
      <c r="DR40">
        <f t="shared" ca="1" si="68"/>
        <v>0.43370223578929173</v>
      </c>
      <c r="DS40">
        <f t="shared" ca="1" si="68"/>
        <v>0.57295840448576607</v>
      </c>
      <c r="DT40" t="str">
        <f t="shared" si="68"/>
        <v/>
      </c>
      <c r="DU40" t="str">
        <f t="shared" si="68"/>
        <v/>
      </c>
      <c r="DV40" t="str">
        <f t="shared" si="68"/>
        <v/>
      </c>
      <c r="DZ40" t="str">
        <f t="shared" si="69"/>
        <v/>
      </c>
      <c r="EA40">
        <f t="shared" ca="1" si="69"/>
        <v>0.41610513961111223</v>
      </c>
      <c r="EB40" t="str">
        <f t="shared" si="69"/>
        <v/>
      </c>
      <c r="EC40" t="str">
        <f t="shared" si="69"/>
        <v/>
      </c>
      <c r="ED40" t="str">
        <f t="shared" si="69"/>
        <v/>
      </c>
      <c r="EE40" t="str">
        <f t="shared" si="69"/>
        <v/>
      </c>
      <c r="EF40" t="str">
        <f t="shared" si="69"/>
        <v/>
      </c>
      <c r="EH40">
        <f t="shared" ca="1" si="61"/>
        <v>0.41610513961111223</v>
      </c>
      <c r="EK40" s="60">
        <f t="shared" si="62"/>
        <v>1.8760960987240546E-3</v>
      </c>
      <c r="EL40" s="32">
        <f t="shared" si="63"/>
        <v>7.620787439522333E-3</v>
      </c>
      <c r="EM40" s="32">
        <f t="shared" si="63"/>
        <v>9.044903570849664E-4</v>
      </c>
      <c r="EN40" s="32" t="str">
        <f t="shared" si="63"/>
        <v/>
      </c>
      <c r="EO40" s="32" t="str">
        <f t="shared" si="63"/>
        <v/>
      </c>
      <c r="EP40" s="32" t="str">
        <f t="shared" si="63"/>
        <v/>
      </c>
      <c r="EQ40" s="32" t="str">
        <f t="shared" si="63"/>
        <v/>
      </c>
      <c r="ER40" s="32" t="str">
        <f t="shared" si="70"/>
        <v/>
      </c>
      <c r="FB40" s="31">
        <f t="shared" si="64"/>
        <v>0.97480747442919258</v>
      </c>
      <c r="FC40" s="31"/>
      <c r="FD40" s="31"/>
      <c r="FI40" s="31" t="str">
        <f t="shared" si="65"/>
        <v/>
      </c>
      <c r="FJ40" s="31" t="str">
        <f t="shared" si="65"/>
        <v/>
      </c>
      <c r="FK40" s="31" t="str">
        <f t="shared" si="65"/>
        <v/>
      </c>
    </row>
    <row r="41" spans="1:167">
      <c r="A41">
        <v>22</v>
      </c>
      <c r="B41">
        <f t="shared" si="37"/>
        <v>15.078125</v>
      </c>
      <c r="C41">
        <f t="shared" si="38"/>
        <v>5.4332093116337778E-2</v>
      </c>
      <c r="D41">
        <f t="shared" si="39"/>
        <v>2.6833412839206807</v>
      </c>
      <c r="E41">
        <f t="shared" ca="1" si="40"/>
        <v>0.41613818883198583</v>
      </c>
      <c r="H41" s="86">
        <v>-3.7199999999999999E-4</v>
      </c>
      <c r="I41" s="86"/>
      <c r="J41" s="26">
        <v>6.3739170999999999</v>
      </c>
      <c r="K41" s="26"/>
      <c r="L41" s="26">
        <v>8.62012</v>
      </c>
      <c r="M41" s="26"/>
      <c r="N41" s="26">
        <v>3.7855099999999999</v>
      </c>
      <c r="O41" s="26"/>
      <c r="P41" s="26">
        <v>4.1637000000000004</v>
      </c>
      <c r="Q41" s="26"/>
      <c r="R41" s="26">
        <v>2.0579499999999999</v>
      </c>
      <c r="S41" s="26"/>
      <c r="T41" s="26"/>
      <c r="Y41" s="26">
        <v>7.5472900000000003</v>
      </c>
      <c r="AD41">
        <f t="shared" si="16"/>
        <v>3.7199999999999999E-4</v>
      </c>
      <c r="AE41" s="34">
        <f t="shared" si="17"/>
        <v>6.3742890999999995</v>
      </c>
      <c r="AF41">
        <f t="shared" si="18"/>
        <v>8.6204920000000005</v>
      </c>
      <c r="AG41">
        <f t="shared" si="19"/>
        <v>3.785882</v>
      </c>
      <c r="AH41">
        <f t="shared" si="20"/>
        <v>4.164072</v>
      </c>
      <c r="AI41">
        <f t="shared" si="21"/>
        <v>2.058322</v>
      </c>
      <c r="AJ41" t="str">
        <f t="shared" si="41"/>
        <v/>
      </c>
      <c r="AK41" t="str">
        <f t="shared" si="22"/>
        <v/>
      </c>
      <c r="AL41" t="str">
        <f t="shared" si="22"/>
        <v/>
      </c>
      <c r="AM41" t="str">
        <f t="shared" si="22"/>
        <v/>
      </c>
      <c r="AN41">
        <f t="shared" si="22"/>
        <v>7.5476619999999999</v>
      </c>
      <c r="AO41" t="str">
        <f t="shared" si="22"/>
        <v/>
      </c>
      <c r="AP41" t="str">
        <f t="shared" si="22"/>
        <v/>
      </c>
      <c r="AQ41" s="79">
        <f t="shared" si="23"/>
        <v>7.5452797275103336</v>
      </c>
      <c r="AR41" s="79"/>
      <c r="AS41" s="79"/>
      <c r="AT41">
        <f t="shared" si="24"/>
        <v>6.3742890999999995</v>
      </c>
      <c r="AU41">
        <f t="shared" si="24"/>
        <v>8.6204920000000005</v>
      </c>
      <c r="AV41">
        <f t="shared" si="24"/>
        <v>3.785882</v>
      </c>
      <c r="AW41">
        <f t="shared" si="24"/>
        <v>4.164072</v>
      </c>
      <c r="AX41" t="str">
        <f t="shared" si="24"/>
        <v/>
      </c>
      <c r="AY41" t="str">
        <f t="shared" si="24"/>
        <v/>
      </c>
      <c r="AZ41" t="str">
        <f t="shared" si="24"/>
        <v/>
      </c>
      <c r="BA41" t="str">
        <f t="shared" si="24"/>
        <v/>
      </c>
      <c r="BD41">
        <f t="shared" si="42"/>
        <v>2.7610258062125927</v>
      </c>
      <c r="BE41">
        <f t="shared" si="42"/>
        <v>2.679262103955284</v>
      </c>
      <c r="BF41">
        <f t="shared" si="42"/>
        <v>2.6921446230258996</v>
      </c>
      <c r="BG41">
        <f t="shared" si="42"/>
        <v>2.7470726636701821</v>
      </c>
      <c r="BH41" t="str">
        <f t="shared" si="42"/>
        <v/>
      </c>
      <c r="BI41" t="str">
        <f t="shared" si="42"/>
        <v/>
      </c>
      <c r="BJ41" t="str">
        <f t="shared" si="42"/>
        <v/>
      </c>
      <c r="BK41" t="str">
        <f t="shared" si="42"/>
        <v/>
      </c>
      <c r="BN41">
        <f t="shared" si="43"/>
        <v>5.9591257783946786E-3</v>
      </c>
      <c r="BO41">
        <f t="shared" si="44"/>
        <v>0.18898931539126465</v>
      </c>
      <c r="BP41">
        <f t="shared" si="45"/>
        <v>8.7571479390253573E-2</v>
      </c>
      <c r="BQ41">
        <f t="shared" si="46"/>
        <v>7.3297193519032194E-3</v>
      </c>
      <c r="BR41">
        <f t="shared" si="47"/>
        <v>0</v>
      </c>
      <c r="BS41">
        <f t="shared" si="48"/>
        <v>0</v>
      </c>
      <c r="BT41">
        <f t="shared" si="49"/>
        <v>0</v>
      </c>
      <c r="BU41">
        <f t="shared" si="50"/>
        <v>0</v>
      </c>
      <c r="BX41">
        <f t="shared" si="51"/>
        <v>0.19494844116965934</v>
      </c>
      <c r="BY41">
        <f t="shared" si="52"/>
        <v>0.27656079478151824</v>
      </c>
      <c r="BZ41">
        <f t="shared" si="53"/>
        <v>9.4901198742156787E-2</v>
      </c>
      <c r="CA41">
        <f t="shared" si="54"/>
        <v>7.3297193519032194E-3</v>
      </c>
      <c r="CB41" t="str">
        <f t="shared" si="55"/>
        <v/>
      </c>
      <c r="CC41" t="str">
        <f t="shared" si="56"/>
        <v/>
      </c>
      <c r="CD41" t="str">
        <f t="shared" si="57"/>
        <v/>
      </c>
      <c r="CG41">
        <f t="shared" si="67"/>
        <v>2.6817614324081562</v>
      </c>
      <c r="CH41">
        <f t="shared" si="67"/>
        <v>2.6833412839206807</v>
      </c>
      <c r="CI41">
        <f t="shared" si="67"/>
        <v>2.6963870048694254</v>
      </c>
      <c r="CJ41">
        <f t="shared" si="67"/>
        <v>2.7470726636701821</v>
      </c>
      <c r="CK41" t="str">
        <f t="shared" si="67"/>
        <v/>
      </c>
      <c r="CL41" t="str">
        <f t="shared" si="67"/>
        <v/>
      </c>
      <c r="CM41" t="str">
        <f t="shared" si="67"/>
        <v/>
      </c>
      <c r="CP41" t="str">
        <f t="shared" si="71"/>
        <v/>
      </c>
      <c r="CQ41">
        <f t="shared" si="71"/>
        <v>2.6833412839206807</v>
      </c>
      <c r="CR41" t="str">
        <f t="shared" si="71"/>
        <v/>
      </c>
      <c r="CS41" t="str">
        <f t="shared" si="71"/>
        <v/>
      </c>
      <c r="CT41" t="str">
        <f t="shared" si="71"/>
        <v/>
      </c>
      <c r="CU41" t="str">
        <f t="shared" si="71"/>
        <v/>
      </c>
      <c r="CV41" t="str">
        <f t="shared" si="71"/>
        <v/>
      </c>
      <c r="CX41">
        <f t="shared" si="30"/>
        <v>2.6833412839206807</v>
      </c>
      <c r="DD41">
        <f t="shared" ca="1" si="58"/>
        <v>0.35623625775246598</v>
      </c>
      <c r="DE41">
        <f t="shared" ca="1" si="58"/>
        <v>0.41256378061959337</v>
      </c>
      <c r="DF41">
        <f t="shared" ca="1" si="58"/>
        <v>0.42385217249073576</v>
      </c>
      <c r="DG41">
        <f t="shared" ca="1" si="58"/>
        <v>0.54645908487414041</v>
      </c>
      <c r="DH41" t="str">
        <f t="shared" si="58"/>
        <v/>
      </c>
      <c r="DI41" t="str">
        <f t="shared" si="58"/>
        <v/>
      </c>
      <c r="DJ41" t="str">
        <f t="shared" si="58"/>
        <v/>
      </c>
      <c r="DK41" t="str">
        <f t="shared" si="58"/>
        <v/>
      </c>
      <c r="DL41" t="str">
        <f t="shared" si="58"/>
        <v/>
      </c>
      <c r="DP41">
        <f t="shared" ca="1" si="68"/>
        <v>0.41084197770833797</v>
      </c>
      <c r="DQ41">
        <f t="shared" ca="1" si="68"/>
        <v>0.41613818883198583</v>
      </c>
      <c r="DR41">
        <f t="shared" ca="1" si="68"/>
        <v>0.43332175001225276</v>
      </c>
      <c r="DS41">
        <f t="shared" ca="1" si="68"/>
        <v>0.54645908487414041</v>
      </c>
      <c r="DT41" t="str">
        <f t="shared" si="68"/>
        <v/>
      </c>
      <c r="DU41" t="str">
        <f t="shared" si="68"/>
        <v/>
      </c>
      <c r="DV41" t="str">
        <f t="shared" si="68"/>
        <v/>
      </c>
      <c r="DZ41" t="str">
        <f t="shared" si="69"/>
        <v/>
      </c>
      <c r="EA41">
        <f t="shared" ca="1" si="69"/>
        <v>0.41613818883198583</v>
      </c>
      <c r="EB41" t="str">
        <f t="shared" si="69"/>
        <v/>
      </c>
      <c r="EC41" t="str">
        <f t="shared" si="69"/>
        <v/>
      </c>
      <c r="ED41" t="str">
        <f t="shared" si="69"/>
        <v/>
      </c>
      <c r="EE41" t="str">
        <f t="shared" si="69"/>
        <v/>
      </c>
      <c r="EF41" t="str">
        <f t="shared" si="69"/>
        <v/>
      </c>
      <c r="EH41">
        <f t="shared" ca="1" si="61"/>
        <v>0.41613818883198583</v>
      </c>
      <c r="EK41" s="60">
        <f t="shared" si="62"/>
        <v>1.4228635109169118E-3</v>
      </c>
      <c r="EL41" s="32">
        <f t="shared" si="63"/>
        <v>7.0853803439812728E-3</v>
      </c>
      <c r="EM41" s="32">
        <f t="shared" si="63"/>
        <v>8.2384926143959554E-4</v>
      </c>
      <c r="EN41" s="32" t="str">
        <f t="shared" si="63"/>
        <v/>
      </c>
      <c r="EO41" s="32" t="str">
        <f t="shared" si="63"/>
        <v/>
      </c>
      <c r="EP41" s="32" t="str">
        <f t="shared" si="63"/>
        <v/>
      </c>
      <c r="EQ41" s="32" t="str">
        <f t="shared" si="63"/>
        <v/>
      </c>
      <c r="ER41" s="32" t="str">
        <f t="shared" si="70"/>
        <v/>
      </c>
      <c r="FB41" s="31">
        <f t="shared" si="64"/>
        <v>0.91884884536651912</v>
      </c>
      <c r="FC41" s="31"/>
      <c r="FD41" s="31"/>
      <c r="FI41" s="31" t="str">
        <f t="shared" si="65"/>
        <v/>
      </c>
      <c r="FJ41" s="31" t="str">
        <f t="shared" si="65"/>
        <v/>
      </c>
      <c r="FK41" s="31" t="str">
        <f t="shared" si="65"/>
        <v/>
      </c>
    </row>
    <row r="42" spans="1:167">
      <c r="A42">
        <v>23</v>
      </c>
      <c r="B42">
        <f t="shared" si="37"/>
        <v>15.546875</v>
      </c>
      <c r="C42">
        <f t="shared" si="38"/>
        <v>5.315520142796612E-2</v>
      </c>
      <c r="D42">
        <f t="shared" si="39"/>
        <v>2.7558470732561315</v>
      </c>
      <c r="E42">
        <f t="shared" ca="1" si="40"/>
        <v>0.41621965099183583</v>
      </c>
      <c r="H42" s="86">
        <v>-3.8699999999999997E-4</v>
      </c>
      <c r="I42" s="86"/>
      <c r="J42" s="26">
        <v>6.37249614</v>
      </c>
      <c r="K42" s="26"/>
      <c r="L42" s="26">
        <v>8.5883000000000003</v>
      </c>
      <c r="M42" s="26"/>
      <c r="N42" s="26">
        <v>3.7719499999999999</v>
      </c>
      <c r="O42" s="26"/>
      <c r="P42" s="26">
        <v>4.1632699999999998</v>
      </c>
      <c r="Q42" s="26"/>
      <c r="R42" s="26">
        <v>2.05803</v>
      </c>
      <c r="S42" s="26"/>
      <c r="T42" s="26"/>
      <c r="Y42" s="26">
        <v>7.5474800000000002</v>
      </c>
      <c r="AD42">
        <f t="shared" si="16"/>
        <v>3.8699999999999997E-4</v>
      </c>
      <c r="AE42" s="34">
        <f t="shared" si="17"/>
        <v>6.3728831399999999</v>
      </c>
      <c r="AF42">
        <f t="shared" si="18"/>
        <v>8.5886870000000002</v>
      </c>
      <c r="AG42">
        <f t="shared" si="19"/>
        <v>3.7723369999999998</v>
      </c>
      <c r="AH42">
        <f t="shared" si="20"/>
        <v>4.1636569999999997</v>
      </c>
      <c r="AI42">
        <f t="shared" si="21"/>
        <v>2.0584169999999999</v>
      </c>
      <c r="AJ42" t="str">
        <f t="shared" si="41"/>
        <v/>
      </c>
      <c r="AK42" t="str">
        <f t="shared" si="22"/>
        <v/>
      </c>
      <c r="AL42" t="str">
        <f t="shared" si="22"/>
        <v/>
      </c>
      <c r="AM42" t="str">
        <f t="shared" si="22"/>
        <v/>
      </c>
      <c r="AN42">
        <f t="shared" si="22"/>
        <v>7.5478670000000001</v>
      </c>
      <c r="AO42" t="str">
        <f t="shared" si="22"/>
        <v/>
      </c>
      <c r="AP42" t="str">
        <f t="shared" si="22"/>
        <v/>
      </c>
      <c r="AQ42" s="79">
        <f t="shared" si="23"/>
        <v>7.5424552104740812</v>
      </c>
      <c r="AR42" s="79"/>
      <c r="AS42" s="79"/>
      <c r="AT42" t="str">
        <f t="shared" si="24"/>
        <v/>
      </c>
      <c r="AU42">
        <f t="shared" si="24"/>
        <v>8.5886870000000002</v>
      </c>
      <c r="AV42">
        <f t="shared" si="24"/>
        <v>3.7723369999999998</v>
      </c>
      <c r="AW42">
        <f t="shared" si="24"/>
        <v>4.1636569999999997</v>
      </c>
      <c r="AX42" t="str">
        <f t="shared" si="24"/>
        <v/>
      </c>
      <c r="AY42" t="str">
        <f t="shared" si="24"/>
        <v/>
      </c>
      <c r="AZ42" t="str">
        <f t="shared" si="24"/>
        <v/>
      </c>
      <c r="BA42" t="str">
        <f t="shared" si="24"/>
        <v/>
      </c>
      <c r="BD42" t="str">
        <f t="shared" si="42"/>
        <v/>
      </c>
      <c r="BE42">
        <f t="shared" si="42"/>
        <v>2.7539124578726701</v>
      </c>
      <c r="BF42">
        <f t="shared" si="42"/>
        <v>2.7599250982933436</v>
      </c>
      <c r="BG42">
        <f t="shared" si="42"/>
        <v>2.7714845183398915</v>
      </c>
      <c r="BH42" t="str">
        <f t="shared" si="42"/>
        <v/>
      </c>
      <c r="BI42" t="str">
        <f t="shared" si="42"/>
        <v/>
      </c>
      <c r="BJ42" t="str">
        <f t="shared" si="42"/>
        <v/>
      </c>
      <c r="BK42" t="str">
        <f t="shared" si="42"/>
        <v/>
      </c>
      <c r="BN42">
        <f t="shared" si="43"/>
        <v>0</v>
      </c>
      <c r="BO42">
        <f t="shared" si="44"/>
        <v>0.1784949252165148</v>
      </c>
      <c r="BP42">
        <f t="shared" si="45"/>
        <v>8.4678005907899173E-2</v>
      </c>
      <c r="BQ42">
        <f t="shared" si="46"/>
        <v>7.7238576806792497E-3</v>
      </c>
      <c r="BR42">
        <f t="shared" si="47"/>
        <v>0</v>
      </c>
      <c r="BS42">
        <f t="shared" si="48"/>
        <v>0</v>
      </c>
      <c r="BT42">
        <f t="shared" si="49"/>
        <v>0</v>
      </c>
      <c r="BU42">
        <f t="shared" si="50"/>
        <v>0</v>
      </c>
      <c r="BX42">
        <f t="shared" si="51"/>
        <v>0.1784949252165148</v>
      </c>
      <c r="BY42">
        <f t="shared" si="52"/>
        <v>0.26317293112441398</v>
      </c>
      <c r="BZ42">
        <f t="shared" si="53"/>
        <v>9.2401863588578423E-2</v>
      </c>
      <c r="CA42">
        <f t="shared" si="54"/>
        <v>7.7238576806792497E-3</v>
      </c>
      <c r="CB42" t="str">
        <f t="shared" si="55"/>
        <v/>
      </c>
      <c r="CC42" t="str">
        <f t="shared" si="56"/>
        <v/>
      </c>
      <c r="CD42" t="str">
        <f t="shared" si="57"/>
        <v/>
      </c>
      <c r="CG42">
        <f t="shared" si="67"/>
        <v>2.7539124578726701</v>
      </c>
      <c r="CH42">
        <f t="shared" si="67"/>
        <v>2.7558470732561315</v>
      </c>
      <c r="CI42">
        <f t="shared" si="67"/>
        <v>2.7608913484515463</v>
      </c>
      <c r="CJ42">
        <f t="shared" si="67"/>
        <v>2.7714845183398915</v>
      </c>
      <c r="CK42" t="str">
        <f t="shared" si="67"/>
        <v/>
      </c>
      <c r="CL42" t="str">
        <f t="shared" si="67"/>
        <v/>
      </c>
      <c r="CM42" t="str">
        <f t="shared" si="67"/>
        <v/>
      </c>
      <c r="CP42" t="str">
        <f t="shared" si="71"/>
        <v/>
      </c>
      <c r="CQ42">
        <f t="shared" si="71"/>
        <v>2.7558470732561315</v>
      </c>
      <c r="CR42" t="str">
        <f t="shared" si="71"/>
        <v/>
      </c>
      <c r="CS42" t="str">
        <f t="shared" si="71"/>
        <v/>
      </c>
      <c r="CT42" t="str">
        <f t="shared" si="71"/>
        <v/>
      </c>
      <c r="CU42" t="str">
        <f t="shared" si="71"/>
        <v/>
      </c>
      <c r="CV42" t="str">
        <f t="shared" si="71"/>
        <v/>
      </c>
      <c r="CX42">
        <f t="shared" si="30"/>
        <v>2.7558470732561315</v>
      </c>
      <c r="DD42" t="str">
        <f t="shared" si="58"/>
        <v/>
      </c>
      <c r="DE42">
        <f t="shared" ca="1" si="58"/>
        <v>0.41257961218129147</v>
      </c>
      <c r="DF42">
        <f t="shared" ca="1" si="58"/>
        <v>0.42389258150439435</v>
      </c>
      <c r="DG42">
        <f t="shared" ca="1" si="58"/>
        <v>0.53829036571657307</v>
      </c>
      <c r="DH42" t="str">
        <f t="shared" si="58"/>
        <v/>
      </c>
      <c r="DI42" t="str">
        <f t="shared" si="58"/>
        <v/>
      </c>
      <c r="DJ42" t="str">
        <f t="shared" si="58"/>
        <v/>
      </c>
      <c r="DK42" t="str">
        <f t="shared" si="58"/>
        <v/>
      </c>
      <c r="DL42" t="str">
        <f t="shared" si="58"/>
        <v/>
      </c>
      <c r="DP42">
        <f t="shared" ca="1" si="68"/>
        <v>0.41257961218129147</v>
      </c>
      <c r="DQ42">
        <f t="shared" ca="1" si="68"/>
        <v>0.41621965099183583</v>
      </c>
      <c r="DR42">
        <f t="shared" ca="1" si="68"/>
        <v>0.43345507483433565</v>
      </c>
      <c r="DS42">
        <f t="shared" ca="1" si="68"/>
        <v>0.53829036571657307</v>
      </c>
      <c r="DT42" t="str">
        <f t="shared" si="68"/>
        <v/>
      </c>
      <c r="DU42" t="str">
        <f t="shared" si="68"/>
        <v/>
      </c>
      <c r="DV42" t="str">
        <f t="shared" si="68"/>
        <v/>
      </c>
      <c r="DZ42" t="str">
        <f t="shared" si="69"/>
        <v/>
      </c>
      <c r="EA42">
        <f t="shared" ca="1" si="69"/>
        <v>0.41621965099183583</v>
      </c>
      <c r="EB42" t="str">
        <f t="shared" si="69"/>
        <v/>
      </c>
      <c r="EC42" t="str">
        <f t="shared" si="69"/>
        <v/>
      </c>
      <c r="ED42" t="str">
        <f t="shared" si="69"/>
        <v/>
      </c>
      <c r="EE42" t="str">
        <f t="shared" si="69"/>
        <v/>
      </c>
      <c r="EF42" t="str">
        <f t="shared" si="69"/>
        <v/>
      </c>
      <c r="EH42">
        <f t="shared" ca="1" si="61"/>
        <v>0.41621965099183583</v>
      </c>
      <c r="EK42" s="60">
        <f t="shared" si="62"/>
        <v>1.0908774244534161E-3</v>
      </c>
      <c r="EL42" s="32">
        <f t="shared" si="63"/>
        <v>6.3154118743807735E-3</v>
      </c>
      <c r="EM42" s="32">
        <f t="shared" si="63"/>
        <v>7.4891212913192771E-4</v>
      </c>
      <c r="EN42" s="32" t="str">
        <f t="shared" si="63"/>
        <v/>
      </c>
      <c r="EO42" s="32" t="str">
        <f t="shared" si="63"/>
        <v/>
      </c>
      <c r="EP42" s="32" t="str">
        <f t="shared" si="63"/>
        <v/>
      </c>
      <c r="EQ42" s="32" t="str">
        <f t="shared" si="63"/>
        <v/>
      </c>
      <c r="ER42" s="32" t="str">
        <f t="shared" si="70"/>
        <v/>
      </c>
      <c r="FB42" s="31">
        <f t="shared" si="64"/>
        <v>0.84680430119453742</v>
      </c>
      <c r="FC42" s="31"/>
      <c r="FD42" s="31"/>
      <c r="FI42" s="31" t="str">
        <f t="shared" si="65"/>
        <v/>
      </c>
      <c r="FJ42" s="31" t="str">
        <f t="shared" si="65"/>
        <v/>
      </c>
      <c r="FK42" s="31" t="str">
        <f t="shared" si="65"/>
        <v/>
      </c>
    </row>
    <row r="43" spans="1:167">
      <c r="A43">
        <v>24</v>
      </c>
      <c r="B43">
        <f t="shared" si="37"/>
        <v>16.015625</v>
      </c>
      <c r="C43">
        <f t="shared" si="38"/>
        <v>5.1660944267136917E-2</v>
      </c>
      <c r="D43">
        <f t="shared" si="39"/>
        <v>2.8471829424741206</v>
      </c>
      <c r="E43">
        <f t="shared" ca="1" si="40"/>
        <v>0.41636296101815767</v>
      </c>
      <c r="H43" s="86">
        <v>-3.6000000000000002E-4</v>
      </c>
      <c r="I43" s="86"/>
      <c r="J43" s="26">
        <v>6.3704375280000001</v>
      </c>
      <c r="K43" s="86"/>
      <c r="L43" s="26">
        <v>8.5498600000000007</v>
      </c>
      <c r="M43" s="26"/>
      <c r="N43" s="26">
        <v>3.7568199999999998</v>
      </c>
      <c r="O43" s="26"/>
      <c r="P43" s="26">
        <v>4.1602399999999999</v>
      </c>
      <c r="Q43" s="26"/>
      <c r="R43" s="26">
        <v>2.0568900000000001</v>
      </c>
      <c r="S43" s="26"/>
      <c r="T43" s="26"/>
      <c r="Y43" s="26">
        <v>7.5396000000000001</v>
      </c>
      <c r="AD43">
        <f t="shared" si="16"/>
        <v>3.6000000000000002E-4</v>
      </c>
      <c r="AE43" s="34">
        <f t="shared" si="17"/>
        <v>6.3707975279999998</v>
      </c>
      <c r="AF43">
        <f t="shared" si="18"/>
        <v>8.5502200000000013</v>
      </c>
      <c r="AG43">
        <f t="shared" si="19"/>
        <v>3.75718</v>
      </c>
      <c r="AH43">
        <f t="shared" si="20"/>
        <v>4.1605999999999996</v>
      </c>
      <c r="AI43">
        <f t="shared" si="21"/>
        <v>2.0572500000000002</v>
      </c>
      <c r="AJ43" t="str">
        <f t="shared" si="41"/>
        <v/>
      </c>
      <c r="AK43" t="str">
        <f t="shared" si="22"/>
        <v/>
      </c>
      <c r="AL43" t="str">
        <f t="shared" si="22"/>
        <v/>
      </c>
      <c r="AM43" t="str">
        <f t="shared" si="22"/>
        <v/>
      </c>
      <c r="AN43">
        <f t="shared" si="22"/>
        <v>7.5399599999999998</v>
      </c>
      <c r="AO43" t="str">
        <f t="shared" si="22"/>
        <v/>
      </c>
      <c r="AP43" t="str">
        <f t="shared" si="22"/>
        <v/>
      </c>
      <c r="AQ43" s="79">
        <f t="shared" si="23"/>
        <v>7.5383620469464807</v>
      </c>
      <c r="AR43" s="79"/>
      <c r="AS43" s="79"/>
      <c r="AT43" t="str">
        <f t="shared" si="24"/>
        <v/>
      </c>
      <c r="AU43">
        <f t="shared" si="24"/>
        <v>8.5502200000000013</v>
      </c>
      <c r="AV43">
        <f t="shared" si="24"/>
        <v>3.75718</v>
      </c>
      <c r="AW43">
        <f t="shared" si="24"/>
        <v>4.1605999999999996</v>
      </c>
      <c r="AX43" t="str">
        <f t="shared" si="24"/>
        <v/>
      </c>
      <c r="AY43" t="str">
        <f t="shared" si="24"/>
        <v/>
      </c>
      <c r="AZ43" t="str">
        <f t="shared" si="24"/>
        <v/>
      </c>
      <c r="BA43" t="str">
        <f t="shared" si="24"/>
        <v/>
      </c>
      <c r="BD43" t="str">
        <f t="shared" si="42"/>
        <v/>
      </c>
      <c r="BE43">
        <f t="shared" si="42"/>
        <v>2.8511872612898399</v>
      </c>
      <c r="BF43">
        <f t="shared" si="42"/>
        <v>2.8390716593403509</v>
      </c>
      <c r="BG43">
        <f t="shared" si="42"/>
        <v>2.9181733425295091</v>
      </c>
      <c r="BH43" t="str">
        <f t="shared" si="42"/>
        <v/>
      </c>
      <c r="BI43" t="str">
        <f t="shared" si="42"/>
        <v/>
      </c>
      <c r="BJ43" t="str">
        <f t="shared" si="42"/>
        <v/>
      </c>
      <c r="BK43" t="str">
        <f t="shared" si="42"/>
        <v/>
      </c>
      <c r="BN43">
        <f t="shared" si="43"/>
        <v>0</v>
      </c>
      <c r="BO43">
        <f t="shared" si="44"/>
        <v>0.16253030214777262</v>
      </c>
      <c r="BP43">
        <f t="shared" si="45"/>
        <v>8.0236768496631791E-2</v>
      </c>
      <c r="BQ43">
        <f t="shared" si="46"/>
        <v>1.0592633092827786E-2</v>
      </c>
      <c r="BR43">
        <f t="shared" si="47"/>
        <v>0</v>
      </c>
      <c r="BS43">
        <f t="shared" si="48"/>
        <v>0</v>
      </c>
      <c r="BT43">
        <f t="shared" si="49"/>
        <v>0</v>
      </c>
      <c r="BU43">
        <f t="shared" si="50"/>
        <v>0</v>
      </c>
      <c r="BX43">
        <f t="shared" si="51"/>
        <v>0.16253030214777262</v>
      </c>
      <c r="BY43">
        <f t="shared" si="52"/>
        <v>0.24276707064440439</v>
      </c>
      <c r="BZ43">
        <f t="shared" si="53"/>
        <v>9.0829401589459582E-2</v>
      </c>
      <c r="CA43">
        <f t="shared" si="54"/>
        <v>1.0592633092827786E-2</v>
      </c>
      <c r="CB43" t="str">
        <f t="shared" si="55"/>
        <v/>
      </c>
      <c r="CC43" t="str">
        <f t="shared" si="56"/>
        <v/>
      </c>
      <c r="CD43" t="str">
        <f t="shared" si="57"/>
        <v/>
      </c>
      <c r="CG43">
        <f t="shared" si="67"/>
        <v>2.8511872612898399</v>
      </c>
      <c r="CH43">
        <f t="shared" si="67"/>
        <v>2.8471829424741206</v>
      </c>
      <c r="CI43">
        <f t="shared" si="67"/>
        <v>2.8482965919324981</v>
      </c>
      <c r="CJ43">
        <f t="shared" si="67"/>
        <v>2.9181733425295091</v>
      </c>
      <c r="CK43" t="str">
        <f t="shared" si="67"/>
        <v/>
      </c>
      <c r="CL43" t="str">
        <f t="shared" si="67"/>
        <v/>
      </c>
      <c r="CM43" t="str">
        <f t="shared" si="67"/>
        <v/>
      </c>
      <c r="CP43" t="str">
        <f t="shared" si="71"/>
        <v/>
      </c>
      <c r="CQ43">
        <f t="shared" si="71"/>
        <v>2.8471829424741206</v>
      </c>
      <c r="CR43" t="str">
        <f t="shared" si="71"/>
        <v/>
      </c>
      <c r="CS43" t="str">
        <f t="shared" si="71"/>
        <v/>
      </c>
      <c r="CT43" t="str">
        <f t="shared" si="71"/>
        <v/>
      </c>
      <c r="CU43" t="str">
        <f t="shared" si="71"/>
        <v/>
      </c>
      <c r="CV43" t="str">
        <f t="shared" si="71"/>
        <v/>
      </c>
      <c r="CX43">
        <f t="shared" si="30"/>
        <v>2.8471829424741206</v>
      </c>
      <c r="DD43" t="str">
        <f t="shared" si="58"/>
        <v/>
      </c>
      <c r="DE43">
        <f t="shared" ca="1" si="58"/>
        <v>0.41261043111359252</v>
      </c>
      <c r="DF43">
        <f t="shared" ca="1" si="58"/>
        <v>0.42396421204851448</v>
      </c>
      <c r="DG43">
        <f t="shared" ca="1" si="58"/>
        <v>0.50234594088414364</v>
      </c>
      <c r="DH43" t="str">
        <f t="shared" si="58"/>
        <v/>
      </c>
      <c r="DI43" t="str">
        <f t="shared" si="58"/>
        <v/>
      </c>
      <c r="DJ43" t="str">
        <f t="shared" si="58"/>
        <v/>
      </c>
      <c r="DK43" t="str">
        <f t="shared" si="58"/>
        <v/>
      </c>
      <c r="DL43" t="str">
        <f t="shared" si="58"/>
        <v/>
      </c>
      <c r="DP43">
        <f t="shared" ca="1" si="68"/>
        <v>0.41261043111359252</v>
      </c>
      <c r="DQ43">
        <f t="shared" ca="1" si="68"/>
        <v>0.41636296101815767</v>
      </c>
      <c r="DR43">
        <f t="shared" ca="1" si="68"/>
        <v>0.43310518270568205</v>
      </c>
      <c r="DS43">
        <f t="shared" ca="1" si="68"/>
        <v>0.50234594088414364</v>
      </c>
      <c r="DT43" t="str">
        <f t="shared" si="68"/>
        <v/>
      </c>
      <c r="DU43" t="str">
        <f t="shared" si="68"/>
        <v/>
      </c>
      <c r="DV43" t="str">
        <f t="shared" si="68"/>
        <v/>
      </c>
      <c r="DZ43" t="str">
        <f t="shared" si="69"/>
        <v/>
      </c>
      <c r="EA43">
        <f t="shared" ca="1" si="69"/>
        <v>0.41636296101815767</v>
      </c>
      <c r="EB43" t="str">
        <f t="shared" si="69"/>
        <v/>
      </c>
      <c r="EC43" t="str">
        <f t="shared" si="69"/>
        <v/>
      </c>
      <c r="ED43" t="str">
        <f t="shared" si="69"/>
        <v/>
      </c>
      <c r="EE43" t="str">
        <f t="shared" si="69"/>
        <v/>
      </c>
      <c r="EF43" t="str">
        <f t="shared" si="69"/>
        <v/>
      </c>
      <c r="EH43">
        <f t="shared" ca="1" si="61"/>
        <v>0.41636296101815767</v>
      </c>
      <c r="EK43" s="60">
        <f t="shared" si="62"/>
        <v>6.1172480099286667E-4</v>
      </c>
      <c r="EL43" s="32">
        <f t="shared" si="63"/>
        <v>5.3841627902706897E-3</v>
      </c>
      <c r="EM43" s="32">
        <f t="shared" si="63"/>
        <v>6.6505667587336012E-4</v>
      </c>
      <c r="EN43" s="32" t="str">
        <f t="shared" si="63"/>
        <v/>
      </c>
      <c r="EO43" s="32" t="str">
        <f t="shared" si="63"/>
        <v/>
      </c>
      <c r="EP43" s="32" t="str">
        <f t="shared" si="63"/>
        <v/>
      </c>
      <c r="EQ43" s="32" t="str">
        <f t="shared" si="63"/>
        <v/>
      </c>
      <c r="ER43" s="32" t="str">
        <f t="shared" si="70"/>
        <v/>
      </c>
      <c r="FB43" s="31">
        <f t="shared" si="64"/>
        <v>0.75606909213085238</v>
      </c>
      <c r="FC43" s="31"/>
      <c r="FD43" s="31"/>
      <c r="FI43" s="31" t="str">
        <f t="shared" si="65"/>
        <v/>
      </c>
      <c r="FJ43" s="31" t="str">
        <f t="shared" si="65"/>
        <v/>
      </c>
      <c r="FK43" s="31" t="str">
        <f t="shared" si="65"/>
        <v/>
      </c>
    </row>
    <row r="44" spans="1:167">
      <c r="A44">
        <v>25</v>
      </c>
      <c r="B44">
        <f t="shared" si="37"/>
        <v>16.484375</v>
      </c>
      <c r="C44">
        <f t="shared" si="38"/>
        <v>5.1051442676539611E-2</v>
      </c>
      <c r="D44">
        <f t="shared" si="39"/>
        <v>2.9215205566637836</v>
      </c>
      <c r="E44">
        <f t="shared" ca="1" si="40"/>
        <v>0.41642251892105753</v>
      </c>
      <c r="H44" s="26">
        <v>-1.3732099999999999E-3</v>
      </c>
      <c r="I44" s="86"/>
      <c r="J44" s="26">
        <v>6.3697328280000001</v>
      </c>
      <c r="K44" s="26"/>
      <c r="L44" s="26">
        <v>8.5243699999999993</v>
      </c>
      <c r="M44" s="26"/>
      <c r="N44" s="26">
        <v>3.74011</v>
      </c>
      <c r="O44" s="26"/>
      <c r="P44" s="26">
        <v>4.1594800000000003</v>
      </c>
      <c r="Q44" s="26"/>
      <c r="R44" s="26">
        <v>2.05688</v>
      </c>
      <c r="S44" s="26"/>
      <c r="T44" s="26"/>
      <c r="Y44" s="26">
        <v>7.5348600000000001</v>
      </c>
      <c r="AD44">
        <f t="shared" si="16"/>
        <v>1.3732099999999999E-3</v>
      </c>
      <c r="AE44" s="34">
        <f t="shared" si="17"/>
        <v>6.3711060379999997</v>
      </c>
      <c r="AF44">
        <f t="shared" si="18"/>
        <v>8.5257432099999999</v>
      </c>
      <c r="AG44">
        <f t="shared" si="19"/>
        <v>3.7414832100000002</v>
      </c>
      <c r="AH44">
        <f t="shared" si="20"/>
        <v>4.16085321</v>
      </c>
      <c r="AI44">
        <f t="shared" si="21"/>
        <v>2.0582532100000002</v>
      </c>
      <c r="AJ44" t="str">
        <f t="shared" si="41"/>
        <v/>
      </c>
      <c r="AK44" t="str">
        <f t="shared" si="22"/>
        <v/>
      </c>
      <c r="AL44" t="str">
        <f t="shared" si="22"/>
        <v/>
      </c>
      <c r="AM44" t="str">
        <f t="shared" si="22"/>
        <v/>
      </c>
      <c r="AN44">
        <f t="shared" si="22"/>
        <v>7.5362332099999998</v>
      </c>
      <c r="AO44" t="str">
        <f t="shared" si="22"/>
        <v/>
      </c>
      <c r="AP44" t="str">
        <f t="shared" si="22"/>
        <v/>
      </c>
      <c r="AQ44" s="79">
        <f t="shared" si="23"/>
        <v>7.5345435116323909</v>
      </c>
      <c r="AR44" s="79"/>
      <c r="AS44" s="79"/>
      <c r="AT44" t="str">
        <f t="shared" si="24"/>
        <v/>
      </c>
      <c r="AU44">
        <f t="shared" si="24"/>
        <v>8.5257432099999999</v>
      </c>
      <c r="AV44">
        <f t="shared" si="24"/>
        <v>3.7414832100000002</v>
      </c>
      <c r="AW44">
        <f t="shared" si="24"/>
        <v>4.16085321</v>
      </c>
      <c r="AX44" t="str">
        <f t="shared" si="24"/>
        <v/>
      </c>
      <c r="AY44" t="str">
        <f t="shared" si="24"/>
        <v/>
      </c>
      <c r="AZ44" t="str">
        <f t="shared" si="24"/>
        <v/>
      </c>
      <c r="BA44" t="str">
        <f t="shared" si="24"/>
        <v/>
      </c>
      <c r="BD44" t="str">
        <f t="shared" si="42"/>
        <v/>
      </c>
      <c r="BE44">
        <f t="shared" si="42"/>
        <v>2.9188343016041296</v>
      </c>
      <c r="BF44">
        <f t="shared" si="42"/>
        <v>2.9269621844323916</v>
      </c>
      <c r="BG44">
        <f t="shared" si="42"/>
        <v>2.9079248334492447</v>
      </c>
      <c r="BH44" t="str">
        <f t="shared" si="42"/>
        <v/>
      </c>
      <c r="BI44" t="str">
        <f t="shared" si="42"/>
        <v/>
      </c>
      <c r="BJ44" t="str">
        <f t="shared" si="42"/>
        <v/>
      </c>
      <c r="BK44" t="str">
        <f t="shared" si="42"/>
        <v/>
      </c>
      <c r="BN44">
        <f t="shared" si="43"/>
        <v>0</v>
      </c>
      <c r="BO44">
        <f t="shared" si="44"/>
        <v>0.15050701655681029</v>
      </c>
      <c r="BP44">
        <f t="shared" si="45"/>
        <v>7.429766458328349E-2</v>
      </c>
      <c r="BQ44">
        <f t="shared" si="46"/>
        <v>1.0357324783959843E-2</v>
      </c>
      <c r="BR44">
        <f t="shared" si="47"/>
        <v>0</v>
      </c>
      <c r="BS44">
        <f t="shared" si="48"/>
        <v>0</v>
      </c>
      <c r="BT44">
        <f t="shared" si="49"/>
        <v>0</v>
      </c>
      <c r="BU44">
        <f t="shared" si="50"/>
        <v>0</v>
      </c>
      <c r="BX44">
        <f t="shared" si="51"/>
        <v>0.15050701655681029</v>
      </c>
      <c r="BY44">
        <f t="shared" si="52"/>
        <v>0.22480468114009378</v>
      </c>
      <c r="BZ44">
        <f t="shared" si="53"/>
        <v>8.4654989367243333E-2</v>
      </c>
      <c r="CA44">
        <f t="shared" si="54"/>
        <v>1.0357324783959843E-2</v>
      </c>
      <c r="CB44" t="str">
        <f t="shared" si="55"/>
        <v/>
      </c>
      <c r="CC44" t="str">
        <f t="shared" si="56"/>
        <v/>
      </c>
      <c r="CD44" t="str">
        <f t="shared" si="57"/>
        <v/>
      </c>
      <c r="CG44">
        <f t="shared" si="67"/>
        <v>2.9188343016041296</v>
      </c>
      <c r="CH44">
        <f t="shared" si="67"/>
        <v>2.9215205566637836</v>
      </c>
      <c r="CI44">
        <f t="shared" si="67"/>
        <v>2.9246330124765212</v>
      </c>
      <c r="CJ44">
        <f t="shared" si="67"/>
        <v>2.9079248334492447</v>
      </c>
      <c r="CK44" t="str">
        <f t="shared" si="67"/>
        <v/>
      </c>
      <c r="CL44" t="str">
        <f t="shared" si="67"/>
        <v/>
      </c>
      <c r="CM44" t="str">
        <f t="shared" si="67"/>
        <v/>
      </c>
      <c r="CP44" t="str">
        <f t="shared" si="71"/>
        <v/>
      </c>
      <c r="CQ44">
        <f t="shared" si="71"/>
        <v>2.9215205566637836</v>
      </c>
      <c r="CR44" t="str">
        <f t="shared" si="71"/>
        <v/>
      </c>
      <c r="CS44" t="str">
        <f t="shared" si="71"/>
        <v/>
      </c>
      <c r="CT44" t="str">
        <f t="shared" si="71"/>
        <v/>
      </c>
      <c r="CU44" t="str">
        <f t="shared" si="71"/>
        <v/>
      </c>
      <c r="CV44" t="str">
        <f t="shared" si="71"/>
        <v/>
      </c>
      <c r="CX44">
        <f t="shared" si="30"/>
        <v>2.9215205566637836</v>
      </c>
      <c r="DD44" t="str">
        <f t="shared" si="58"/>
        <v/>
      </c>
      <c r="DE44">
        <f t="shared" ca="1" si="58"/>
        <v>0.41264099729866999</v>
      </c>
      <c r="DF44">
        <f t="shared" ca="1" si="58"/>
        <v>0.42408286114880867</v>
      </c>
      <c r="DG44">
        <f t="shared" ca="1" si="58"/>
        <v>0.50427506553188828</v>
      </c>
      <c r="DH44" t="str">
        <f t="shared" si="58"/>
        <v/>
      </c>
      <c r="DI44" t="str">
        <f t="shared" si="58"/>
        <v/>
      </c>
      <c r="DJ44" t="str">
        <f t="shared" si="58"/>
        <v/>
      </c>
      <c r="DK44" t="str">
        <f t="shared" si="58"/>
        <v/>
      </c>
      <c r="DL44" t="str">
        <f t="shared" si="58"/>
        <v/>
      </c>
      <c r="DP44">
        <f t="shared" ca="1" si="68"/>
        <v>0.41264099729866999</v>
      </c>
      <c r="DQ44">
        <f t="shared" ca="1" si="68"/>
        <v>0.41642251892105753</v>
      </c>
      <c r="DR44">
        <f t="shared" ca="1" si="68"/>
        <v>0.43389417542745212</v>
      </c>
      <c r="DS44">
        <f t="shared" ca="1" si="68"/>
        <v>0.50427506553188828</v>
      </c>
      <c r="DT44" t="str">
        <f t="shared" si="68"/>
        <v/>
      </c>
      <c r="DU44" t="str">
        <f t="shared" si="68"/>
        <v/>
      </c>
      <c r="DV44" t="str">
        <f t="shared" si="68"/>
        <v/>
      </c>
      <c r="DZ44" t="str">
        <f t="shared" si="69"/>
        <v/>
      </c>
      <c r="EA44">
        <f t="shared" ca="1" si="69"/>
        <v>0.41642251892105753</v>
      </c>
      <c r="EB44" t="str">
        <f t="shared" si="69"/>
        <v/>
      </c>
      <c r="EC44" t="str">
        <f t="shared" si="69"/>
        <v/>
      </c>
      <c r="ED44" t="str">
        <f t="shared" si="69"/>
        <v/>
      </c>
      <c r="EE44" t="str">
        <f t="shared" si="69"/>
        <v/>
      </c>
      <c r="EF44" t="str">
        <f t="shared" si="69"/>
        <v/>
      </c>
      <c r="EH44">
        <f t="shared" ca="1" si="61"/>
        <v>0.41642251892105753</v>
      </c>
      <c r="EK44" s="60">
        <f t="shared" si="62"/>
        <v>6.8162458025709067E-4</v>
      </c>
      <c r="EL44" s="32">
        <f t="shared" si="63"/>
        <v>4.7916032387211333E-3</v>
      </c>
      <c r="EM44" s="32">
        <f t="shared" si="63"/>
        <v>5.7821485756138894E-4</v>
      </c>
      <c r="EN44" s="32" t="str">
        <f t="shared" si="63"/>
        <v/>
      </c>
      <c r="EO44" s="32" t="str">
        <f t="shared" si="63"/>
        <v/>
      </c>
      <c r="EP44" s="32" t="str">
        <f t="shared" si="63"/>
        <v/>
      </c>
      <c r="EQ44" s="32" t="str">
        <f t="shared" si="63"/>
        <v/>
      </c>
      <c r="ER44" s="32" t="str">
        <f t="shared" si="70"/>
        <v/>
      </c>
      <c r="FB44" s="31">
        <f t="shared" si="64"/>
        <v>0.6819815069398576</v>
      </c>
      <c r="FC44" s="31"/>
      <c r="FD44" s="31"/>
      <c r="FI44" s="31" t="str">
        <f t="shared" si="65"/>
        <v/>
      </c>
      <c r="FJ44" s="31" t="str">
        <f t="shared" si="65"/>
        <v/>
      </c>
      <c r="FK44" s="31" t="str">
        <f t="shared" si="65"/>
        <v/>
      </c>
    </row>
    <row r="45" spans="1:167">
      <c r="A45">
        <v>26</v>
      </c>
      <c r="B45">
        <f t="shared" si="37"/>
        <v>16.953125</v>
      </c>
      <c r="C45">
        <f t="shared" si="38"/>
        <v>4.9859499245304049E-2</v>
      </c>
      <c r="D45">
        <f t="shared" si="39"/>
        <v>3.0317148885729077</v>
      </c>
      <c r="E45">
        <f t="shared" ca="1" si="40"/>
        <v>0.41662328146134803</v>
      </c>
      <c r="H45" s="26">
        <v>-1.28425E-3</v>
      </c>
      <c r="I45" s="86"/>
      <c r="J45" s="26">
        <v>6.3688557939999999</v>
      </c>
      <c r="K45" s="26"/>
      <c r="L45" s="26">
        <v>8.4881899999999995</v>
      </c>
      <c r="M45" s="26"/>
      <c r="N45" s="26">
        <v>3.72282</v>
      </c>
      <c r="O45" s="26"/>
      <c r="P45" s="26">
        <v>4.1554200000000003</v>
      </c>
      <c r="Q45" s="26"/>
      <c r="R45" s="26">
        <v>2.0560999999999998</v>
      </c>
      <c r="S45" s="26"/>
      <c r="T45" s="26"/>
      <c r="Y45" s="26">
        <v>7.5265300000000002</v>
      </c>
      <c r="AD45">
        <f t="shared" si="16"/>
        <v>1.28425E-3</v>
      </c>
      <c r="AE45" s="34">
        <f t="shared" si="17"/>
        <v>6.3701400440000002</v>
      </c>
      <c r="AF45">
        <f t="shared" si="18"/>
        <v>8.4894742499999989</v>
      </c>
      <c r="AG45">
        <f t="shared" si="19"/>
        <v>3.7241042499999999</v>
      </c>
      <c r="AH45">
        <f t="shared" si="20"/>
        <v>4.1567042500000007</v>
      </c>
      <c r="AI45">
        <f t="shared" si="21"/>
        <v>2.0573842499999997</v>
      </c>
      <c r="AJ45" t="str">
        <f t="shared" si="41"/>
        <v/>
      </c>
      <c r="AK45" t="str">
        <f t="shared" si="22"/>
        <v/>
      </c>
      <c r="AL45" t="str">
        <f t="shared" si="22"/>
        <v/>
      </c>
      <c r="AM45" t="str">
        <f t="shared" si="22"/>
        <v/>
      </c>
      <c r="AN45">
        <f t="shared" si="22"/>
        <v>7.5278142500000005</v>
      </c>
      <c r="AO45" t="str">
        <f t="shared" si="22"/>
        <v/>
      </c>
      <c r="AP45" t="str">
        <f t="shared" si="22"/>
        <v/>
      </c>
      <c r="AQ45" s="79">
        <f t="shared" si="23"/>
        <v>7.5280571002554773</v>
      </c>
      <c r="AR45" s="79"/>
      <c r="AS45" s="79"/>
      <c r="AT45" t="str">
        <f t="shared" si="24"/>
        <v/>
      </c>
      <c r="AU45">
        <f t="shared" si="24"/>
        <v>8.4894742499999989</v>
      </c>
      <c r="AV45">
        <f t="shared" si="24"/>
        <v>3.7241042499999999</v>
      </c>
      <c r="AW45">
        <f t="shared" si="24"/>
        <v>4.1567042500000007</v>
      </c>
      <c r="AX45" t="str">
        <f t="shared" si="24"/>
        <v/>
      </c>
      <c r="AY45" t="str">
        <f t="shared" si="24"/>
        <v/>
      </c>
      <c r="AZ45" t="str">
        <f t="shared" si="24"/>
        <v/>
      </c>
      <c r="BA45" t="str">
        <f t="shared" si="24"/>
        <v/>
      </c>
      <c r="BD45" t="str">
        <f t="shared" si="42"/>
        <v/>
      </c>
      <c r="BE45">
        <f t="shared" si="42"/>
        <v>3.0306210437941243</v>
      </c>
      <c r="BF45">
        <f t="shared" si="42"/>
        <v>3.0338655349600137</v>
      </c>
      <c r="BG45">
        <f t="shared" si="42"/>
        <v>3.0564906516930259</v>
      </c>
      <c r="BH45" t="str">
        <f t="shared" si="42"/>
        <v/>
      </c>
      <c r="BI45" t="str">
        <f t="shared" si="42"/>
        <v/>
      </c>
      <c r="BJ45" t="str">
        <f t="shared" si="42"/>
        <v/>
      </c>
      <c r="BK45" t="str">
        <f t="shared" si="42"/>
        <v/>
      </c>
      <c r="BN45">
        <f t="shared" si="43"/>
        <v>0</v>
      </c>
      <c r="BO45">
        <f t="shared" si="44"/>
        <v>0.13002442937164446</v>
      </c>
      <c r="BP45">
        <f t="shared" si="45"/>
        <v>6.6131998284404192E-2</v>
      </c>
      <c r="BQ45">
        <f t="shared" si="46"/>
        <v>1.4160340246463511E-2</v>
      </c>
      <c r="BR45">
        <f t="shared" si="47"/>
        <v>0</v>
      </c>
      <c r="BS45">
        <f t="shared" si="48"/>
        <v>0</v>
      </c>
      <c r="BT45">
        <f t="shared" si="49"/>
        <v>0</v>
      </c>
      <c r="BU45">
        <f t="shared" si="50"/>
        <v>0</v>
      </c>
      <c r="BX45">
        <f t="shared" si="51"/>
        <v>0.13002442937164446</v>
      </c>
      <c r="BY45">
        <f t="shared" si="52"/>
        <v>0.19615642765604865</v>
      </c>
      <c r="BZ45">
        <f t="shared" si="53"/>
        <v>8.0292338530867702E-2</v>
      </c>
      <c r="CA45">
        <f t="shared" si="54"/>
        <v>1.4160340246463511E-2</v>
      </c>
      <c r="CB45" t="str">
        <f t="shared" si="55"/>
        <v/>
      </c>
      <c r="CC45" t="str">
        <f t="shared" si="56"/>
        <v/>
      </c>
      <c r="CD45" t="str">
        <f t="shared" si="57"/>
        <v/>
      </c>
      <c r="CG45">
        <f t="shared" si="67"/>
        <v>3.0306210437941243</v>
      </c>
      <c r="CH45">
        <f t="shared" si="67"/>
        <v>3.0317148885729077</v>
      </c>
      <c r="CI45">
        <f t="shared" si="67"/>
        <v>3.0378556958759551</v>
      </c>
      <c r="CJ45">
        <f t="shared" si="67"/>
        <v>3.0564906516930259</v>
      </c>
      <c r="CK45" t="str">
        <f t="shared" si="67"/>
        <v/>
      </c>
      <c r="CL45" t="str">
        <f t="shared" si="67"/>
        <v/>
      </c>
      <c r="CM45" t="str">
        <f t="shared" si="67"/>
        <v/>
      </c>
      <c r="CP45" t="str">
        <f t="shared" si="71"/>
        <v/>
      </c>
      <c r="CQ45">
        <f t="shared" si="71"/>
        <v>3.0317148885729077</v>
      </c>
      <c r="CR45" t="str">
        <f t="shared" si="71"/>
        <v/>
      </c>
      <c r="CS45" t="str">
        <f t="shared" si="71"/>
        <v/>
      </c>
      <c r="CT45" t="str">
        <f t="shared" si="71"/>
        <v/>
      </c>
      <c r="CU45" t="str">
        <f t="shared" si="71"/>
        <v/>
      </c>
      <c r="CV45" t="str">
        <f t="shared" si="71"/>
        <v/>
      </c>
      <c r="CX45">
        <f t="shared" si="30"/>
        <v>3.0317148885729077</v>
      </c>
      <c r="DD45" t="str">
        <f t="shared" si="58"/>
        <v/>
      </c>
      <c r="DE45">
        <f t="shared" ca="1" si="58"/>
        <v>0.41271564071810785</v>
      </c>
      <c r="DF45">
        <f t="shared" ca="1" si="58"/>
        <v>0.4243062302759919</v>
      </c>
      <c r="DG45">
        <f t="shared" ca="1" si="58"/>
        <v>0.48356958390415722</v>
      </c>
      <c r="DH45" t="str">
        <f t="shared" si="58"/>
        <v/>
      </c>
      <c r="DI45" t="str">
        <f t="shared" si="58"/>
        <v/>
      </c>
      <c r="DJ45" t="str">
        <f t="shared" si="58"/>
        <v/>
      </c>
      <c r="DK45" t="str">
        <f t="shared" si="58"/>
        <v/>
      </c>
      <c r="DL45" t="str">
        <f t="shared" si="58"/>
        <v/>
      </c>
      <c r="DP45">
        <f t="shared" ca="1" si="68"/>
        <v>0.41271564071810785</v>
      </c>
      <c r="DQ45">
        <f t="shared" ca="1" si="68"/>
        <v>0.41662328146134803</v>
      </c>
      <c r="DR45">
        <f t="shared" ca="1" si="68"/>
        <v>0.4347579030865763</v>
      </c>
      <c r="DS45">
        <f t="shared" ca="1" si="68"/>
        <v>0.48356958390415722</v>
      </c>
      <c r="DT45" t="str">
        <f t="shared" si="68"/>
        <v/>
      </c>
      <c r="DU45" t="str">
        <f t="shared" si="68"/>
        <v/>
      </c>
      <c r="DV45" t="str">
        <f t="shared" si="68"/>
        <v/>
      </c>
      <c r="DZ45" t="str">
        <f t="shared" si="69"/>
        <v/>
      </c>
      <c r="EA45">
        <f t="shared" ca="1" si="69"/>
        <v>0.41662328146134803</v>
      </c>
      <c r="EB45" t="str">
        <f t="shared" si="69"/>
        <v/>
      </c>
      <c r="EC45" t="str">
        <f t="shared" si="69"/>
        <v/>
      </c>
      <c r="ED45" t="str">
        <f t="shared" si="69"/>
        <v/>
      </c>
      <c r="EE45" t="str">
        <f t="shared" si="69"/>
        <v/>
      </c>
      <c r="EF45" t="str">
        <f t="shared" si="69"/>
        <v/>
      </c>
      <c r="EH45">
        <f t="shared" ca="1" si="61"/>
        <v>0.41662328146134803</v>
      </c>
      <c r="EK45" s="60">
        <f t="shared" si="62"/>
        <v>4.6386614992184502E-4</v>
      </c>
      <c r="EL45" s="32">
        <f t="shared" si="63"/>
        <v>3.9135665896030004E-3</v>
      </c>
      <c r="EM45" s="32">
        <f t="shared" si="63"/>
        <v>4.8206650577920564E-4</v>
      </c>
      <c r="EN45" s="32" t="str">
        <f t="shared" si="63"/>
        <v/>
      </c>
      <c r="EO45" s="32" t="str">
        <f t="shared" si="63"/>
        <v/>
      </c>
      <c r="EP45" s="32" t="str">
        <f t="shared" si="63"/>
        <v/>
      </c>
      <c r="EQ45" s="32" t="str">
        <f t="shared" si="63"/>
        <v/>
      </c>
      <c r="ER45" s="32" t="str">
        <f t="shared" si="70"/>
        <v/>
      </c>
      <c r="FB45" s="31">
        <f t="shared" si="64"/>
        <v>0.57228488639682018</v>
      </c>
      <c r="FC45" s="31"/>
      <c r="FD45" s="31"/>
      <c r="FI45" s="31" t="str">
        <f t="shared" si="65"/>
        <v/>
      </c>
      <c r="FJ45" s="31" t="str">
        <f t="shared" si="65"/>
        <v/>
      </c>
      <c r="FK45" s="31" t="str">
        <f t="shared" si="65"/>
        <v/>
      </c>
    </row>
    <row r="46" spans="1:167">
      <c r="A46">
        <v>27</v>
      </c>
      <c r="B46">
        <f t="shared" si="37"/>
        <v>17.421875</v>
      </c>
      <c r="C46">
        <f t="shared" si="38"/>
        <v>4.8232623928066612E-2</v>
      </c>
      <c r="D46">
        <f t="shared" si="39"/>
        <v>3.1835709959420053</v>
      </c>
      <c r="E46">
        <f t="shared" ca="1" si="40"/>
        <v>0.41713032401807854</v>
      </c>
      <c r="H46" s="26">
        <v>1.6096400000000001E-3</v>
      </c>
      <c r="I46" s="86"/>
      <c r="J46" s="26">
        <v>6.3685497370000004</v>
      </c>
      <c r="K46" s="26"/>
      <c r="L46" s="26">
        <v>8.4471900000000009</v>
      </c>
      <c r="M46" s="26"/>
      <c r="N46" s="26">
        <v>3.70757</v>
      </c>
      <c r="O46" s="26"/>
      <c r="P46" s="26">
        <v>4.1517600000000003</v>
      </c>
      <c r="Q46" s="26"/>
      <c r="R46" s="26">
        <v>2.05586</v>
      </c>
      <c r="S46" s="26"/>
      <c r="T46" s="26"/>
      <c r="Y46" s="26">
        <v>7.5266900000000003</v>
      </c>
      <c r="AD46">
        <f t="shared" si="16"/>
        <v>-1.6096400000000001E-3</v>
      </c>
      <c r="AE46" s="34">
        <f t="shared" si="17"/>
        <v>6.3669400970000005</v>
      </c>
      <c r="AF46">
        <f t="shared" si="18"/>
        <v>8.445580360000001</v>
      </c>
      <c r="AG46">
        <f t="shared" si="19"/>
        <v>3.7059603600000002</v>
      </c>
      <c r="AH46">
        <f t="shared" si="20"/>
        <v>4.1501503600000005</v>
      </c>
      <c r="AI46">
        <f t="shared" si="21"/>
        <v>2.0542503600000002</v>
      </c>
      <c r="AJ46" t="str">
        <f t="shared" si="41"/>
        <v/>
      </c>
      <c r="AK46" t="str">
        <f t="shared" si="22"/>
        <v/>
      </c>
      <c r="AL46" t="str">
        <f t="shared" si="22"/>
        <v/>
      </c>
      <c r="AM46" t="str">
        <f t="shared" si="22"/>
        <v/>
      </c>
      <c r="AN46">
        <f t="shared" si="22"/>
        <v>7.5250803600000005</v>
      </c>
      <c r="AO46" t="str">
        <f t="shared" si="22"/>
        <v/>
      </c>
      <c r="AP46" t="str">
        <f t="shared" si="22"/>
        <v/>
      </c>
      <c r="AQ46" s="79">
        <f t="shared" si="23"/>
        <v>7.5174612917089529</v>
      </c>
      <c r="AR46" s="79"/>
      <c r="AS46" s="79"/>
      <c r="AT46" t="str">
        <f t="shared" si="24"/>
        <v/>
      </c>
      <c r="AU46">
        <f t="shared" si="24"/>
        <v>8.445580360000001</v>
      </c>
      <c r="AV46">
        <f t="shared" si="24"/>
        <v>3.7059603600000002</v>
      </c>
      <c r="AW46">
        <f t="shared" si="24"/>
        <v>4.1501503600000005</v>
      </c>
      <c r="AX46" t="str">
        <f t="shared" si="24"/>
        <v/>
      </c>
      <c r="AY46" t="str">
        <f t="shared" si="24"/>
        <v/>
      </c>
      <c r="AZ46" t="str">
        <f t="shared" si="24"/>
        <v/>
      </c>
      <c r="BA46" t="str">
        <f t="shared" si="24"/>
        <v/>
      </c>
      <c r="BD46" t="str">
        <f t="shared" si="42"/>
        <v/>
      </c>
      <c r="BE46">
        <f t="shared" si="42"/>
        <v>3.1952878179491613</v>
      </c>
      <c r="BF46">
        <f t="shared" si="42"/>
        <v>3.162377175385561</v>
      </c>
      <c r="BG46">
        <f t="shared" si="42"/>
        <v>3.2255247778529865</v>
      </c>
      <c r="BH46" t="str">
        <f t="shared" si="42"/>
        <v/>
      </c>
      <c r="BI46" t="str">
        <f t="shared" si="42"/>
        <v/>
      </c>
      <c r="BJ46" t="str">
        <f t="shared" si="42"/>
        <v/>
      </c>
      <c r="BK46" t="str">
        <f t="shared" si="42"/>
        <v/>
      </c>
      <c r="BN46">
        <f t="shared" si="43"/>
        <v>0</v>
      </c>
      <c r="BO46">
        <f t="shared" si="44"/>
        <v>0.10097655976754062</v>
      </c>
      <c r="BP46">
        <f t="shared" si="45"/>
        <v>5.5824025429500816E-2</v>
      </c>
      <c r="BQ46">
        <f t="shared" si="46"/>
        <v>1.9939412569706775E-2</v>
      </c>
      <c r="BR46">
        <f t="shared" si="47"/>
        <v>0</v>
      </c>
      <c r="BS46">
        <f t="shared" si="48"/>
        <v>0</v>
      </c>
      <c r="BT46">
        <f t="shared" si="49"/>
        <v>0</v>
      </c>
      <c r="BU46">
        <f t="shared" si="50"/>
        <v>0</v>
      </c>
      <c r="BX46">
        <f t="shared" si="51"/>
        <v>0.10097655976754062</v>
      </c>
      <c r="BY46">
        <f t="shared" si="52"/>
        <v>0.15680058519704143</v>
      </c>
      <c r="BZ46">
        <f t="shared" si="53"/>
        <v>7.5763437999207595E-2</v>
      </c>
      <c r="CA46">
        <f t="shared" si="54"/>
        <v>1.9939412569706775E-2</v>
      </c>
      <c r="CB46" t="str">
        <f t="shared" si="55"/>
        <v/>
      </c>
      <c r="CC46" t="str">
        <f t="shared" si="56"/>
        <v/>
      </c>
      <c r="CD46" t="str">
        <f t="shared" si="57"/>
        <v/>
      </c>
      <c r="CG46">
        <f t="shared" si="67"/>
        <v>3.1952878179491613</v>
      </c>
      <c r="CH46">
        <f t="shared" si="67"/>
        <v>3.1835709959420053</v>
      </c>
      <c r="CI46">
        <f t="shared" si="67"/>
        <v>3.1789963538658061</v>
      </c>
      <c r="CJ46">
        <f t="shared" si="67"/>
        <v>3.2255247778529865</v>
      </c>
      <c r="CK46" t="str">
        <f t="shared" si="67"/>
        <v/>
      </c>
      <c r="CL46" t="str">
        <f t="shared" si="67"/>
        <v/>
      </c>
      <c r="CM46" t="str">
        <f t="shared" si="67"/>
        <v/>
      </c>
      <c r="CP46" t="str">
        <f t="shared" si="71"/>
        <v/>
      </c>
      <c r="CQ46">
        <f t="shared" si="71"/>
        <v>3.1835709959420053</v>
      </c>
      <c r="CR46" t="str">
        <f t="shared" si="71"/>
        <v/>
      </c>
      <c r="CS46" t="str">
        <f t="shared" si="71"/>
        <v/>
      </c>
      <c r="CT46" t="str">
        <f t="shared" si="71"/>
        <v/>
      </c>
      <c r="CU46" t="str">
        <f t="shared" si="71"/>
        <v/>
      </c>
      <c r="CV46" t="str">
        <f t="shared" si="71"/>
        <v/>
      </c>
      <c r="CX46">
        <f t="shared" si="30"/>
        <v>3.1835709959420053</v>
      </c>
      <c r="DD46" t="str">
        <f t="shared" si="58"/>
        <v/>
      </c>
      <c r="DE46">
        <f t="shared" ca="1" si="58"/>
        <v>0.41291618176210176</v>
      </c>
      <c r="DF46">
        <f t="shared" ca="1" si="58"/>
        <v>0.42475302023365236</v>
      </c>
      <c r="DG46">
        <f t="shared" ca="1" si="58"/>
        <v>0.4715399297195827</v>
      </c>
      <c r="DH46" t="str">
        <f t="shared" si="58"/>
        <v/>
      </c>
      <c r="DI46" t="str">
        <f t="shared" si="58"/>
        <v/>
      </c>
      <c r="DJ46" t="str">
        <f t="shared" si="58"/>
        <v/>
      </c>
      <c r="DK46" t="str">
        <f t="shared" si="58"/>
        <v/>
      </c>
      <c r="DL46" t="str">
        <f t="shared" si="58"/>
        <v/>
      </c>
      <c r="DP46">
        <f t="shared" ca="1" si="68"/>
        <v>0.41291618176210176</v>
      </c>
      <c r="DQ46">
        <f t="shared" ca="1" si="68"/>
        <v>0.41713032401807854</v>
      </c>
      <c r="DR46">
        <f t="shared" ca="1" si="68"/>
        <v>0.43706639348779702</v>
      </c>
      <c r="DS46">
        <f t="shared" ca="1" si="68"/>
        <v>0.4715399297195827</v>
      </c>
      <c r="DT46" t="str">
        <f t="shared" si="68"/>
        <v/>
      </c>
      <c r="DU46" t="str">
        <f t="shared" si="68"/>
        <v/>
      </c>
      <c r="DV46" t="str">
        <f t="shared" si="68"/>
        <v/>
      </c>
      <c r="DZ46" t="str">
        <f t="shared" si="69"/>
        <v/>
      </c>
      <c r="EA46">
        <f t="shared" ca="1" si="69"/>
        <v>0.41713032401807854</v>
      </c>
      <c r="EB46" t="str">
        <f t="shared" si="69"/>
        <v/>
      </c>
      <c r="EC46" t="str">
        <f t="shared" si="69"/>
        <v/>
      </c>
      <c r="ED46" t="str">
        <f t="shared" si="69"/>
        <v/>
      </c>
      <c r="EE46" t="str">
        <f t="shared" si="69"/>
        <v/>
      </c>
      <c r="EF46" t="str">
        <f t="shared" si="69"/>
        <v/>
      </c>
      <c r="EH46">
        <f t="shared" ca="1" si="61"/>
        <v>0.41713032401807854</v>
      </c>
      <c r="EK46" s="60" t="str">
        <f t="shared" si="62"/>
        <v/>
      </c>
      <c r="EL46" s="32">
        <f t="shared" si="63"/>
        <v>2.8509377165292491E-3</v>
      </c>
      <c r="EM46" s="32">
        <f t="shared" si="63"/>
        <v>3.8168621153736472E-4</v>
      </c>
      <c r="EN46" s="32" t="str">
        <f t="shared" si="63"/>
        <v/>
      </c>
      <c r="EO46" s="32" t="str">
        <f t="shared" si="63"/>
        <v/>
      </c>
      <c r="EP46" s="32" t="str">
        <f t="shared" si="63"/>
        <v/>
      </c>
      <c r="EQ46" s="32" t="str">
        <f t="shared" si="63"/>
        <v/>
      </c>
      <c r="ER46" s="32" t="str">
        <f t="shared" si="70"/>
        <v/>
      </c>
      <c r="FB46" s="31">
        <f t="shared" si="64"/>
        <v>0.42112761522370956</v>
      </c>
      <c r="FC46" s="31"/>
      <c r="FD46" s="31"/>
      <c r="FI46" s="31" t="str">
        <f t="shared" si="65"/>
        <v/>
      </c>
      <c r="FJ46" s="31" t="str">
        <f t="shared" si="65"/>
        <v/>
      </c>
      <c r="FK46" s="31" t="str">
        <f t="shared" si="65"/>
        <v/>
      </c>
    </row>
    <row r="47" spans="1:167">
      <c r="A47">
        <v>28</v>
      </c>
      <c r="B47">
        <f t="shared" si="37"/>
        <v>17.890625</v>
      </c>
      <c r="C47">
        <f t="shared" si="38"/>
        <v>4.7438294399358746E-2</v>
      </c>
      <c r="D47">
        <f t="shared" si="39"/>
        <v>3.3319932755099053</v>
      </c>
      <c r="E47">
        <f t="shared" ca="1" si="40"/>
        <v>0.41765354894040652</v>
      </c>
      <c r="H47" s="26">
        <v>5.9205200000000003E-4</v>
      </c>
      <c r="I47" s="86"/>
      <c r="J47" s="26">
        <v>6.3664276769999999</v>
      </c>
      <c r="K47" s="26"/>
      <c r="L47" s="26">
        <v>8.4177700000000009</v>
      </c>
      <c r="M47" s="26"/>
      <c r="N47" s="26">
        <v>3.6872600000000002</v>
      </c>
      <c r="O47" s="26"/>
      <c r="P47" s="26">
        <v>4.1459099999999998</v>
      </c>
      <c r="Q47" s="26"/>
      <c r="R47" s="26">
        <v>2.0553599999999999</v>
      </c>
      <c r="S47" s="26"/>
      <c r="T47" s="26"/>
      <c r="Y47" s="26">
        <v>7.5081100000000003</v>
      </c>
      <c r="AD47">
        <f t="shared" si="16"/>
        <v>-5.9205200000000003E-4</v>
      </c>
      <c r="AE47" s="34">
        <f t="shared" si="17"/>
        <v>6.3658356249999999</v>
      </c>
      <c r="AF47">
        <f t="shared" si="18"/>
        <v>8.4171779480000009</v>
      </c>
      <c r="AG47">
        <f t="shared" si="19"/>
        <v>3.6866679480000002</v>
      </c>
      <c r="AH47">
        <f t="shared" si="20"/>
        <v>4.1453179479999998</v>
      </c>
      <c r="AI47">
        <f t="shared" si="21"/>
        <v>2.0547679479999998</v>
      </c>
      <c r="AJ47" t="str">
        <f t="shared" si="41"/>
        <v/>
      </c>
      <c r="AK47" t="str">
        <f t="shared" si="22"/>
        <v/>
      </c>
      <c r="AL47" t="str">
        <f t="shared" si="22"/>
        <v/>
      </c>
      <c r="AM47" t="str">
        <f t="shared" si="22"/>
        <v/>
      </c>
      <c r="AN47">
        <f t="shared" si="22"/>
        <v>7.5075179480000003</v>
      </c>
      <c r="AO47" t="str">
        <f t="shared" si="22"/>
        <v/>
      </c>
      <c r="AP47" t="str">
        <f t="shared" si="22"/>
        <v/>
      </c>
      <c r="AQ47" s="79">
        <f t="shared" si="23"/>
        <v>7.5053520008073624</v>
      </c>
      <c r="AR47" s="79"/>
      <c r="AS47" s="79"/>
      <c r="AT47" t="str">
        <f t="shared" si="24"/>
        <v/>
      </c>
      <c r="AU47">
        <f t="shared" si="24"/>
        <v>8.4171779480000009</v>
      </c>
      <c r="AV47">
        <f t="shared" si="24"/>
        <v>3.6866679480000002</v>
      </c>
      <c r="AW47">
        <f t="shared" si="24"/>
        <v>4.1453179479999998</v>
      </c>
      <c r="AX47" t="str">
        <f t="shared" si="24"/>
        <v/>
      </c>
      <c r="AY47" t="str">
        <f t="shared" si="24"/>
        <v/>
      </c>
      <c r="AZ47" t="str">
        <f t="shared" si="24"/>
        <v/>
      </c>
      <c r="BA47" t="str">
        <f t="shared" si="24"/>
        <v/>
      </c>
      <c r="BD47" t="str">
        <f t="shared" si="42"/>
        <v/>
      </c>
      <c r="BE47">
        <f t="shared" si="42"/>
        <v>3.3318735538349369</v>
      </c>
      <c r="BF47">
        <f t="shared" si="42"/>
        <v>3.3322158597042524</v>
      </c>
      <c r="BG47">
        <f t="shared" si="42"/>
        <v>3.3215751328128018</v>
      </c>
      <c r="BH47" t="str">
        <f t="shared" si="42"/>
        <v/>
      </c>
      <c r="BI47" t="str">
        <f t="shared" si="42"/>
        <v/>
      </c>
      <c r="BJ47" t="str">
        <f t="shared" si="42"/>
        <v/>
      </c>
      <c r="BK47" t="str">
        <f t="shared" si="42"/>
        <v/>
      </c>
      <c r="BN47">
        <f t="shared" si="43"/>
        <v>0</v>
      </c>
      <c r="BO47">
        <f t="shared" si="44"/>
        <v>7.9695030583003298E-2</v>
      </c>
      <c r="BP47">
        <f t="shared" si="45"/>
        <v>4.2865678652623709E-2</v>
      </c>
      <c r="BQ47">
        <f t="shared" si="46"/>
        <v>2.4021404246584728E-2</v>
      </c>
      <c r="BR47">
        <f t="shared" si="47"/>
        <v>0</v>
      </c>
      <c r="BS47">
        <f t="shared" si="48"/>
        <v>0</v>
      </c>
      <c r="BT47">
        <f t="shared" si="49"/>
        <v>0</v>
      </c>
      <c r="BU47">
        <f t="shared" si="50"/>
        <v>0</v>
      </c>
      <c r="BX47">
        <f t="shared" si="51"/>
        <v>7.9695030583003298E-2</v>
      </c>
      <c r="BY47">
        <f t="shared" si="52"/>
        <v>0.12256070923562701</v>
      </c>
      <c r="BZ47">
        <f t="shared" si="53"/>
        <v>6.6887082899208444E-2</v>
      </c>
      <c r="CA47">
        <f t="shared" si="54"/>
        <v>2.4021404246584728E-2</v>
      </c>
      <c r="CB47" t="str">
        <f t="shared" si="55"/>
        <v/>
      </c>
      <c r="CC47" t="str">
        <f t="shared" si="56"/>
        <v/>
      </c>
      <c r="CD47" t="str">
        <f t="shared" si="57"/>
        <v/>
      </c>
      <c r="CG47">
        <f t="shared" si="67"/>
        <v>3.3318735538349369</v>
      </c>
      <c r="CH47">
        <f t="shared" si="67"/>
        <v>3.3319932755099053</v>
      </c>
      <c r="CI47">
        <f t="shared" si="67"/>
        <v>3.3283944162945849</v>
      </c>
      <c r="CJ47">
        <f t="shared" si="67"/>
        <v>3.3215751328128018</v>
      </c>
      <c r="CK47" t="str">
        <f t="shared" si="67"/>
        <v/>
      </c>
      <c r="CL47" t="str">
        <f t="shared" si="67"/>
        <v/>
      </c>
      <c r="CM47" t="str">
        <f t="shared" si="67"/>
        <v/>
      </c>
      <c r="CP47" t="str">
        <f t="shared" si="71"/>
        <v/>
      </c>
      <c r="CQ47">
        <f t="shared" si="71"/>
        <v>3.3319932755099053</v>
      </c>
      <c r="CR47" t="str">
        <f t="shared" si="71"/>
        <v/>
      </c>
      <c r="CS47" t="str">
        <f t="shared" si="71"/>
        <v/>
      </c>
      <c r="CT47" t="str">
        <f t="shared" si="71"/>
        <v/>
      </c>
      <c r="CU47" t="str">
        <f t="shared" si="71"/>
        <v/>
      </c>
      <c r="CV47" t="str">
        <f t="shared" si="71"/>
        <v/>
      </c>
      <c r="CX47">
        <f t="shared" si="30"/>
        <v>3.3319932755099053</v>
      </c>
      <c r="DD47" t="str">
        <f t="shared" si="58"/>
        <v/>
      </c>
      <c r="DE47">
        <f t="shared" ca="1" si="58"/>
        <v>0.41323195724940903</v>
      </c>
      <c r="DF47">
        <f t="shared" ca="1" si="58"/>
        <v>0.42587408565219453</v>
      </c>
      <c r="DG47">
        <f t="shared" ca="1" si="58"/>
        <v>0.46773604548358749</v>
      </c>
      <c r="DH47" t="str">
        <f t="shared" si="58"/>
        <v/>
      </c>
      <c r="DI47" t="str">
        <f t="shared" si="58"/>
        <v/>
      </c>
      <c r="DJ47" t="str">
        <f t="shared" si="58"/>
        <v/>
      </c>
      <c r="DK47" t="str">
        <f t="shared" si="58"/>
        <v/>
      </c>
      <c r="DL47" t="str">
        <f t="shared" si="58"/>
        <v/>
      </c>
      <c r="DP47">
        <f t="shared" ca="1" si="68"/>
        <v>0.41323195724940903</v>
      </c>
      <c r="DQ47">
        <f t="shared" ca="1" si="68"/>
        <v>0.41765354894040652</v>
      </c>
      <c r="DR47">
        <f t="shared" ca="1" si="68"/>
        <v>0.44090812535130181</v>
      </c>
      <c r="DS47">
        <f t="shared" ca="1" si="68"/>
        <v>0.46773604548358749</v>
      </c>
      <c r="DT47" t="str">
        <f t="shared" si="68"/>
        <v/>
      </c>
      <c r="DU47" t="str">
        <f t="shared" si="68"/>
        <v/>
      </c>
      <c r="DV47" t="str">
        <f t="shared" si="68"/>
        <v/>
      </c>
      <c r="DZ47" t="str">
        <f t="shared" si="69"/>
        <v/>
      </c>
      <c r="EA47">
        <f t="shared" ca="1" si="69"/>
        <v>0.41765354894040652</v>
      </c>
      <c r="EB47" t="str">
        <f t="shared" si="69"/>
        <v/>
      </c>
      <c r="EC47" t="str">
        <f t="shared" si="69"/>
        <v/>
      </c>
      <c r="ED47" t="str">
        <f t="shared" si="69"/>
        <v/>
      </c>
      <c r="EE47" t="str">
        <f t="shared" si="69"/>
        <v/>
      </c>
      <c r="EF47" t="str">
        <f t="shared" si="69"/>
        <v/>
      </c>
      <c r="EH47">
        <f t="shared" ca="1" si="61"/>
        <v>0.41765354894040652</v>
      </c>
      <c r="EK47" s="60" t="str">
        <f t="shared" si="62"/>
        <v/>
      </c>
      <c r="EL47" s="32">
        <f t="shared" si="63"/>
        <v>2.1633426308319457E-3</v>
      </c>
      <c r="EM47" s="32">
        <f t="shared" si="63"/>
        <v>2.7495176852680573E-4</v>
      </c>
      <c r="EN47" s="32" t="str">
        <f t="shared" si="63"/>
        <v/>
      </c>
      <c r="EO47" s="32" t="str">
        <f t="shared" si="63"/>
        <v/>
      </c>
      <c r="EP47" s="32" t="str">
        <f t="shared" si="63"/>
        <v/>
      </c>
      <c r="EQ47" s="32" t="str">
        <f t="shared" si="63"/>
        <v/>
      </c>
      <c r="ER47" s="32" t="str">
        <f t="shared" si="70"/>
        <v/>
      </c>
      <c r="FB47" s="31">
        <f t="shared" si="64"/>
        <v>0.273055112942727</v>
      </c>
      <c r="FC47" s="31"/>
      <c r="FD47" s="31"/>
      <c r="FI47" s="31" t="str">
        <f t="shared" si="65"/>
        <v/>
      </c>
      <c r="FJ47" s="31" t="str">
        <f t="shared" si="65"/>
        <v/>
      </c>
      <c r="FK47" s="31" t="str">
        <f t="shared" si="65"/>
        <v/>
      </c>
    </row>
    <row r="48" spans="1:167">
      <c r="A48">
        <v>29</v>
      </c>
      <c r="B48">
        <f t="shared" si="37"/>
        <v>18.359375</v>
      </c>
      <c r="C48">
        <f t="shared" si="38"/>
        <v>4.6656790907209908E-2</v>
      </c>
      <c r="D48">
        <f t="shared" si="39"/>
        <v>3.5105976060839157</v>
      </c>
      <c r="E48">
        <f t="shared" ca="1" si="40"/>
        <v>0.4192142497450308</v>
      </c>
      <c r="H48" s="86">
        <v>1.5699999999999999E-4</v>
      </c>
      <c r="I48" s="86"/>
      <c r="J48" s="26">
        <v>6.3642113140000003</v>
      </c>
      <c r="K48" s="26"/>
      <c r="L48" s="26">
        <v>8.3882700000000003</v>
      </c>
      <c r="M48" s="26"/>
      <c r="N48" s="26">
        <v>3.6727500000000002</v>
      </c>
      <c r="O48" s="26"/>
      <c r="P48" s="26">
        <v>4.1349299999999998</v>
      </c>
      <c r="Q48" s="26"/>
      <c r="R48" s="26">
        <v>2.0535199999999998</v>
      </c>
      <c r="S48" s="26"/>
      <c r="T48" s="26"/>
      <c r="Y48" s="26">
        <v>7.4880199999999997</v>
      </c>
      <c r="AD48">
        <f t="shared" si="16"/>
        <v>-1.5699999999999999E-4</v>
      </c>
      <c r="AE48" s="34">
        <f t="shared" si="17"/>
        <v>6.3640543140000005</v>
      </c>
      <c r="AF48">
        <f t="shared" si="18"/>
        <v>8.3881130000000006</v>
      </c>
      <c r="AG48">
        <f t="shared" si="19"/>
        <v>3.672593</v>
      </c>
      <c r="AH48">
        <f t="shared" si="20"/>
        <v>4.134773</v>
      </c>
      <c r="AI48">
        <f t="shared" si="21"/>
        <v>2.0533629999999996</v>
      </c>
      <c r="AJ48" t="str">
        <f t="shared" si="41"/>
        <v/>
      </c>
      <c r="AK48" t="str">
        <f t="shared" si="22"/>
        <v/>
      </c>
      <c r="AL48" t="str">
        <f t="shared" si="22"/>
        <v/>
      </c>
      <c r="AM48" t="str">
        <f t="shared" si="22"/>
        <v/>
      </c>
      <c r="AN48">
        <f t="shared" si="22"/>
        <v>7.4878629999999999</v>
      </c>
      <c r="AO48" t="str">
        <f t="shared" si="22"/>
        <v/>
      </c>
      <c r="AP48" t="str">
        <f t="shared" si="22"/>
        <v/>
      </c>
      <c r="AQ48" s="79">
        <f t="shared" si="23"/>
        <v>7.4890887241922126</v>
      </c>
      <c r="AR48" s="79"/>
      <c r="AS48" s="79"/>
      <c r="AT48" t="str">
        <f t="shared" si="24"/>
        <v/>
      </c>
      <c r="AU48">
        <f t="shared" si="24"/>
        <v>8.3881130000000006</v>
      </c>
      <c r="AV48">
        <f t="shared" si="24"/>
        <v>3.672593</v>
      </c>
      <c r="AW48">
        <f t="shared" si="24"/>
        <v>4.134773</v>
      </c>
      <c r="AX48" t="str">
        <f t="shared" si="24"/>
        <v/>
      </c>
      <c r="AY48" t="str">
        <f t="shared" si="24"/>
        <v/>
      </c>
      <c r="AZ48" t="str">
        <f t="shared" si="24"/>
        <v/>
      </c>
      <c r="BA48" t="str">
        <f t="shared" si="24"/>
        <v/>
      </c>
      <c r="BD48" t="str">
        <f t="shared" si="42"/>
        <v/>
      </c>
      <c r="BE48">
        <f t="shared" si="42"/>
        <v>3.5191860672882211</v>
      </c>
      <c r="BF48">
        <f t="shared" si="42"/>
        <v>3.4956485375069781</v>
      </c>
      <c r="BG48">
        <f t="shared" si="42"/>
        <v>3.4851168352036912</v>
      </c>
      <c r="BH48" t="str">
        <f t="shared" si="42"/>
        <v/>
      </c>
      <c r="BI48" t="str">
        <f t="shared" si="42"/>
        <v/>
      </c>
      <c r="BJ48" t="str">
        <f t="shared" si="42"/>
        <v/>
      </c>
      <c r="BK48" t="str">
        <f t="shared" si="42"/>
        <v/>
      </c>
      <c r="BN48">
        <f t="shared" si="43"/>
        <v>0</v>
      </c>
      <c r="BO48">
        <f t="shared" si="44"/>
        <v>5.5895271762051786E-2</v>
      </c>
      <c r="BP48">
        <f t="shared" si="45"/>
        <v>3.2112661104058658E-2</v>
      </c>
      <c r="BQ48">
        <f t="shared" si="46"/>
        <v>3.240097153353521E-2</v>
      </c>
      <c r="BR48">
        <f t="shared" si="47"/>
        <v>0</v>
      </c>
      <c r="BS48">
        <f t="shared" si="48"/>
        <v>0</v>
      </c>
      <c r="BT48">
        <f t="shared" si="49"/>
        <v>0</v>
      </c>
      <c r="BU48">
        <f t="shared" si="50"/>
        <v>0</v>
      </c>
      <c r="BX48">
        <f t="shared" si="51"/>
        <v>5.5895271762051786E-2</v>
      </c>
      <c r="BY48">
        <f t="shared" si="52"/>
        <v>8.8007932866110444E-2</v>
      </c>
      <c r="BZ48">
        <f t="shared" si="53"/>
        <v>6.4513632637593868E-2</v>
      </c>
      <c r="CA48">
        <f t="shared" si="54"/>
        <v>3.240097153353521E-2</v>
      </c>
      <c r="CB48" t="str">
        <f t="shared" si="55"/>
        <v/>
      </c>
      <c r="CC48" t="str">
        <f t="shared" si="56"/>
        <v/>
      </c>
      <c r="CD48" t="str">
        <f t="shared" si="57"/>
        <v/>
      </c>
      <c r="CG48">
        <f t="shared" si="67"/>
        <v>3.5191860672882211</v>
      </c>
      <c r="CH48">
        <f t="shared" si="67"/>
        <v>3.5105976060839157</v>
      </c>
      <c r="CI48">
        <f t="shared" si="67"/>
        <v>3.4903591533477356</v>
      </c>
      <c r="CJ48">
        <f t="shared" si="67"/>
        <v>3.4851168352036912</v>
      </c>
      <c r="CK48" t="str">
        <f t="shared" si="67"/>
        <v/>
      </c>
      <c r="CL48" t="str">
        <f t="shared" si="67"/>
        <v/>
      </c>
      <c r="CM48" t="str">
        <f t="shared" si="67"/>
        <v/>
      </c>
      <c r="CP48" t="str">
        <f t="shared" si="71"/>
        <v/>
      </c>
      <c r="CQ48">
        <f t="shared" si="71"/>
        <v>3.5105976060839157</v>
      </c>
      <c r="CR48" t="str">
        <f t="shared" si="71"/>
        <v/>
      </c>
      <c r="CS48" t="str">
        <f t="shared" si="71"/>
        <v/>
      </c>
      <c r="CT48" t="str">
        <f t="shared" si="71"/>
        <v/>
      </c>
      <c r="CU48" t="str">
        <f t="shared" si="71"/>
        <v/>
      </c>
      <c r="CV48" t="str">
        <f t="shared" si="71"/>
        <v/>
      </c>
      <c r="CX48">
        <f t="shared" si="30"/>
        <v>3.5105976060839157</v>
      </c>
      <c r="DD48" t="str">
        <f t="shared" si="58"/>
        <v/>
      </c>
      <c r="DE48">
        <f t="shared" ca="1" si="58"/>
        <v>0.41412183679571568</v>
      </c>
      <c r="DF48">
        <f t="shared" ca="1" si="58"/>
        <v>0.4280780995768525</v>
      </c>
      <c r="DG48">
        <f t="shared" ca="1" si="58"/>
        <v>0.46398427419766658</v>
      </c>
      <c r="DH48" t="str">
        <f t="shared" si="58"/>
        <v/>
      </c>
      <c r="DI48" t="str">
        <f t="shared" si="58"/>
        <v/>
      </c>
      <c r="DJ48" t="str">
        <f t="shared" si="58"/>
        <v/>
      </c>
      <c r="DK48" t="str">
        <f t="shared" si="58"/>
        <v/>
      </c>
      <c r="DL48" t="str">
        <f t="shared" si="58"/>
        <v/>
      </c>
      <c r="DP48">
        <f t="shared" ca="1" si="68"/>
        <v>0.41412183679571568</v>
      </c>
      <c r="DQ48">
        <f t="shared" ca="1" si="68"/>
        <v>0.4192142497450308</v>
      </c>
      <c r="DR48">
        <f t="shared" ca="1" si="68"/>
        <v>0.44611141895761858</v>
      </c>
      <c r="DS48">
        <f t="shared" ca="1" si="68"/>
        <v>0.46398427419766658</v>
      </c>
      <c r="DT48" t="str">
        <f t="shared" si="68"/>
        <v/>
      </c>
      <c r="DU48" t="str">
        <f t="shared" si="68"/>
        <v/>
      </c>
      <c r="DV48" t="str">
        <f t="shared" si="68"/>
        <v/>
      </c>
      <c r="DZ48" t="str">
        <f t="shared" si="69"/>
        <v/>
      </c>
      <c r="EA48">
        <f t="shared" ca="1" si="69"/>
        <v>0.4192142497450308</v>
      </c>
      <c r="EB48" t="str">
        <f t="shared" si="69"/>
        <v/>
      </c>
      <c r="EC48" t="str">
        <f t="shared" si="69"/>
        <v/>
      </c>
      <c r="ED48" t="str">
        <f t="shared" si="69"/>
        <v/>
      </c>
      <c r="EE48" t="str">
        <f t="shared" si="69"/>
        <v/>
      </c>
      <c r="EF48" t="str">
        <f t="shared" si="69"/>
        <v/>
      </c>
      <c r="EH48">
        <f t="shared" ca="1" si="61"/>
        <v>0.4192142497450308</v>
      </c>
      <c r="EK48" s="60" t="str">
        <f t="shared" si="62"/>
        <v/>
      </c>
      <c r="EL48" s="32">
        <f t="shared" si="63"/>
        <v>1.4597081856007538E-3</v>
      </c>
      <c r="EM48" s="32">
        <f t="shared" si="63"/>
        <v>1.9708272160915731E-4</v>
      </c>
      <c r="EN48" s="32" t="str">
        <f t="shared" si="63"/>
        <v/>
      </c>
      <c r="EO48" s="32" t="str">
        <f t="shared" si="63"/>
        <v/>
      </c>
      <c r="EP48" s="32" t="str">
        <f t="shared" si="63"/>
        <v/>
      </c>
      <c r="EQ48" s="32" t="str">
        <f t="shared" si="63"/>
        <v/>
      </c>
      <c r="ER48" s="32" t="str">
        <f t="shared" si="70"/>
        <v/>
      </c>
      <c r="FB48" s="31">
        <f t="shared" si="64"/>
        <v>9.4800629619383958E-2</v>
      </c>
      <c r="FC48" s="31"/>
      <c r="FD48" s="31"/>
      <c r="FI48" s="31">
        <f ca="1">IF(FB48="","",IF(FB48=MIN(FB$20:FB$83),$E48,""))</f>
        <v>0.4192142497450308</v>
      </c>
      <c r="FJ48" s="31" t="str">
        <f t="shared" si="65"/>
        <v/>
      </c>
      <c r="FK48" s="31" t="str">
        <f t="shared" si="65"/>
        <v/>
      </c>
    </row>
    <row r="49" spans="1:167">
      <c r="A49">
        <v>30</v>
      </c>
      <c r="B49">
        <f t="shared" si="37"/>
        <v>18.828125</v>
      </c>
      <c r="C49">
        <f t="shared" si="38"/>
        <v>4.5849470250262606E-2</v>
      </c>
      <c r="D49">
        <f t="shared" si="39"/>
        <v>3.7127191975078087</v>
      </c>
      <c r="E49">
        <f t="shared" ca="1" si="40"/>
        <v>0.4543242702458537</v>
      </c>
      <c r="H49" s="86">
        <v>2.0100000000000001E-3</v>
      </c>
      <c r="I49" s="86"/>
      <c r="J49" s="26">
        <v>6.3652555299999998</v>
      </c>
      <c r="K49" s="86"/>
      <c r="L49" s="26">
        <v>8.3601899999999993</v>
      </c>
      <c r="M49" s="26"/>
      <c r="N49" s="26">
        <v>3.6596600000000001</v>
      </c>
      <c r="O49" s="26"/>
      <c r="P49" s="26">
        <v>4.1179399999999999</v>
      </c>
      <c r="Q49" s="26"/>
      <c r="R49" s="26">
        <v>2.0516200000000002</v>
      </c>
      <c r="S49" s="26"/>
      <c r="T49" s="26"/>
      <c r="Y49" s="26">
        <v>7.4642200000000001</v>
      </c>
      <c r="AD49">
        <f t="shared" si="16"/>
        <v>-2.0100000000000001E-3</v>
      </c>
      <c r="AE49" s="34">
        <f t="shared" si="17"/>
        <v>6.3632455299999995</v>
      </c>
      <c r="AF49">
        <f t="shared" si="18"/>
        <v>8.3581799999999991</v>
      </c>
      <c r="AG49">
        <f t="shared" si="19"/>
        <v>3.6576500000000003</v>
      </c>
      <c r="AH49">
        <f t="shared" si="20"/>
        <v>4.1159299999999996</v>
      </c>
      <c r="AI49">
        <f t="shared" si="21"/>
        <v>2.0496100000000004</v>
      </c>
      <c r="AJ49" t="str">
        <f t="shared" si="41"/>
        <v/>
      </c>
      <c r="AK49" t="str">
        <f t="shared" si="22"/>
        <v/>
      </c>
      <c r="AL49" t="str">
        <f t="shared" si="22"/>
        <v/>
      </c>
      <c r="AM49" t="str">
        <f t="shared" si="22"/>
        <v/>
      </c>
      <c r="AN49">
        <f t="shared" si="22"/>
        <v>7.4622099999999998</v>
      </c>
      <c r="AO49" t="str">
        <f t="shared" si="22"/>
        <v/>
      </c>
      <c r="AP49" t="str">
        <f t="shared" si="22"/>
        <v/>
      </c>
      <c r="AQ49" s="79">
        <f t="shared" si="23"/>
        <v>7.4698721868476721</v>
      </c>
      <c r="AR49" s="79"/>
      <c r="AS49" s="79"/>
      <c r="AT49" t="str">
        <f t="shared" si="24"/>
        <v/>
      </c>
      <c r="AU49">
        <f t="shared" si="24"/>
        <v>8.3581799999999991</v>
      </c>
      <c r="AV49">
        <f t="shared" si="24"/>
        <v>3.6576500000000003</v>
      </c>
      <c r="AW49">
        <f t="shared" si="24"/>
        <v>4.1159299999999996</v>
      </c>
      <c r="AX49">
        <f t="shared" si="24"/>
        <v>2.0496100000000004</v>
      </c>
      <c r="AY49" t="str">
        <f t="shared" si="24"/>
        <v/>
      </c>
      <c r="AZ49" t="str">
        <f t="shared" si="24"/>
        <v/>
      </c>
      <c r="BA49" t="str">
        <f t="shared" si="24"/>
        <v/>
      </c>
      <c r="BD49" t="str">
        <f t="shared" si="42"/>
        <v/>
      </c>
      <c r="BE49">
        <f t="shared" si="42"/>
        <v>3.8334134565119964</v>
      </c>
      <c r="BF49">
        <f t="shared" si="42"/>
        <v>3.7509321292502227</v>
      </c>
      <c r="BG49">
        <f t="shared" si="42"/>
        <v>3.6963706018501963</v>
      </c>
      <c r="BH49">
        <f t="shared" si="42"/>
        <v>4.0131665881203942</v>
      </c>
      <c r="BI49" t="str">
        <f t="shared" si="42"/>
        <v/>
      </c>
      <c r="BJ49" t="str">
        <f t="shared" si="42"/>
        <v/>
      </c>
      <c r="BK49" t="str">
        <f t="shared" si="42"/>
        <v/>
      </c>
      <c r="BN49">
        <f t="shared" si="43"/>
        <v>0</v>
      </c>
      <c r="BO49">
        <f t="shared" si="44"/>
        <v>2.9247070124376794E-2</v>
      </c>
      <c r="BP49">
        <f t="shared" si="45"/>
        <v>1.9496988045337654E-2</v>
      </c>
      <c r="BQ49">
        <f t="shared" si="46"/>
        <v>4.5571931006334811E-2</v>
      </c>
      <c r="BR49">
        <f t="shared" si="47"/>
        <v>8.3249037402174635E-3</v>
      </c>
      <c r="BS49">
        <f t="shared" si="48"/>
        <v>0</v>
      </c>
      <c r="BT49">
        <f t="shared" si="49"/>
        <v>0</v>
      </c>
      <c r="BU49">
        <f t="shared" si="50"/>
        <v>0</v>
      </c>
      <c r="BX49">
        <f t="shared" si="51"/>
        <v>2.9247070124376794E-2</v>
      </c>
      <c r="BY49">
        <f t="shared" si="52"/>
        <v>4.8744058169714444E-2</v>
      </c>
      <c r="BZ49">
        <f t="shared" si="53"/>
        <v>6.5068919051672461E-2</v>
      </c>
      <c r="CA49">
        <f t="shared" si="54"/>
        <v>5.3896834746552276E-2</v>
      </c>
      <c r="CB49" t="str">
        <f t="shared" si="55"/>
        <v/>
      </c>
      <c r="CC49" t="str">
        <f t="shared" si="56"/>
        <v/>
      </c>
      <c r="CD49" t="str">
        <f t="shared" si="57"/>
        <v/>
      </c>
      <c r="CG49">
        <f t="shared" si="67"/>
        <v>3.8334134565119964</v>
      </c>
      <c r="CH49">
        <f t="shared" si="67"/>
        <v>3.8004220004869924</v>
      </c>
      <c r="CI49">
        <f t="shared" si="67"/>
        <v>3.7127191975078087</v>
      </c>
      <c r="CJ49">
        <f t="shared" si="67"/>
        <v>3.7453029019265998</v>
      </c>
      <c r="CK49" t="str">
        <f t="shared" si="67"/>
        <v/>
      </c>
      <c r="CL49" t="str">
        <f t="shared" si="67"/>
        <v/>
      </c>
      <c r="CM49" t="str">
        <f t="shared" si="67"/>
        <v/>
      </c>
      <c r="CP49" t="str">
        <f t="shared" si="71"/>
        <v/>
      </c>
      <c r="CQ49" t="str">
        <f t="shared" si="71"/>
        <v/>
      </c>
      <c r="CR49">
        <f t="shared" si="71"/>
        <v>3.7127191975078087</v>
      </c>
      <c r="CS49" t="str">
        <f t="shared" si="71"/>
        <v/>
      </c>
      <c r="CT49" t="str">
        <f t="shared" si="71"/>
        <v/>
      </c>
      <c r="CU49" t="str">
        <f t="shared" si="71"/>
        <v/>
      </c>
      <c r="CV49" t="str">
        <f t="shared" si="71"/>
        <v/>
      </c>
      <c r="CX49">
        <f t="shared" si="30"/>
        <v>3.7127191975078087</v>
      </c>
      <c r="DD49" t="str">
        <f t="shared" si="58"/>
        <v/>
      </c>
      <c r="DE49">
        <f t="shared" ca="1" si="58"/>
        <v>0.41889463081495137</v>
      </c>
      <c r="DF49">
        <f t="shared" ca="1" si="58"/>
        <v>0.43688391361075624</v>
      </c>
      <c r="DG49">
        <f t="shared" ca="1" si="58"/>
        <v>0.46178575843194025</v>
      </c>
      <c r="DH49">
        <f t="shared" ca="1" si="58"/>
        <v>0.59982844463770513</v>
      </c>
      <c r="DI49" t="str">
        <f t="shared" si="58"/>
        <v/>
      </c>
      <c r="DJ49" t="str">
        <f t="shared" si="58"/>
        <v/>
      </c>
      <c r="DK49" t="str">
        <f t="shared" si="58"/>
        <v/>
      </c>
      <c r="DL49" t="str">
        <f t="shared" si="58"/>
        <v/>
      </c>
      <c r="DP49">
        <f t="shared" ca="1" si="68"/>
        <v>0.41889463081495137</v>
      </c>
      <c r="DQ49">
        <f t="shared" ca="1" si="68"/>
        <v>0.42609010950063714</v>
      </c>
      <c r="DR49">
        <f t="shared" ca="1" si="68"/>
        <v>0.4543242702458537</v>
      </c>
      <c r="DS49">
        <f t="shared" ca="1" si="68"/>
        <v>0.48310782827348231</v>
      </c>
      <c r="DT49" t="str">
        <f t="shared" si="68"/>
        <v/>
      </c>
      <c r="DU49" t="str">
        <f t="shared" si="68"/>
        <v/>
      </c>
      <c r="DV49" t="str">
        <f t="shared" si="68"/>
        <v/>
      </c>
      <c r="DZ49" t="str">
        <f t="shared" si="69"/>
        <v/>
      </c>
      <c r="EA49" t="str">
        <f t="shared" si="69"/>
        <v/>
      </c>
      <c r="EB49">
        <f t="shared" ca="1" si="69"/>
        <v>0.4543242702458537</v>
      </c>
      <c r="EC49" t="str">
        <f t="shared" si="69"/>
        <v/>
      </c>
      <c r="ED49" t="str">
        <f t="shared" si="69"/>
        <v/>
      </c>
      <c r="EE49" t="str">
        <f t="shared" si="69"/>
        <v/>
      </c>
      <c r="EF49" t="str">
        <f t="shared" si="69"/>
        <v/>
      </c>
      <c r="EH49">
        <f t="shared" ca="1" si="61"/>
        <v>0.4543242702458537</v>
      </c>
      <c r="EK49" s="60" t="str">
        <f t="shared" si="62"/>
        <v/>
      </c>
      <c r="EL49" s="32">
        <f t="shared" si="63"/>
        <v>7.35059036078582E-4</v>
      </c>
      <c r="EM49" s="32">
        <f t="shared" si="63"/>
        <v>1.1441121418402285E-4</v>
      </c>
      <c r="EN49" s="32" t="str">
        <f t="shared" si="63"/>
        <v/>
      </c>
      <c r="EO49" s="32" t="str">
        <f t="shared" si="63"/>
        <v/>
      </c>
      <c r="EP49" s="32" t="str">
        <f t="shared" si="63"/>
        <v/>
      </c>
      <c r="EQ49" s="32" t="str">
        <f t="shared" si="63"/>
        <v/>
      </c>
      <c r="ER49" s="32" t="str">
        <f t="shared" si="70"/>
        <v/>
      </c>
      <c r="FB49" s="31">
        <f t="shared" si="64"/>
        <v>0.10695341128466707</v>
      </c>
      <c r="FC49" s="31"/>
      <c r="FD49" s="31"/>
      <c r="FI49" s="31" t="str">
        <f t="shared" si="65"/>
        <v/>
      </c>
      <c r="FJ49" s="31" t="str">
        <f t="shared" si="65"/>
        <v/>
      </c>
      <c r="FK49" s="31" t="str">
        <f t="shared" si="65"/>
        <v/>
      </c>
    </row>
    <row r="50" spans="1:167">
      <c r="A50">
        <v>31</v>
      </c>
      <c r="B50">
        <f t="shared" si="37"/>
        <v>19.296875</v>
      </c>
      <c r="C50">
        <f t="shared" si="38"/>
        <v>4.5595703153153005E-2</v>
      </c>
      <c r="D50">
        <f t="shared" si="39"/>
        <v>3.9202170583988396</v>
      </c>
      <c r="E50">
        <f t="shared" ca="1" si="40"/>
        <v>0.4599114814435098</v>
      </c>
      <c r="H50" s="26">
        <v>1.3035500000000001E-3</v>
      </c>
      <c r="I50" s="86"/>
      <c r="J50" s="26">
        <v>6.3652849170000003</v>
      </c>
      <c r="K50" s="26"/>
      <c r="L50" s="26">
        <v>8.3506999999999998</v>
      </c>
      <c r="M50" s="26"/>
      <c r="N50" s="26">
        <v>3.6515200000000001</v>
      </c>
      <c r="O50" s="26"/>
      <c r="P50" s="26">
        <v>4.0908499999999997</v>
      </c>
      <c r="Q50" s="26"/>
      <c r="R50" s="26">
        <v>2.0482800000000001</v>
      </c>
      <c r="S50" s="26"/>
      <c r="T50" s="26"/>
      <c r="Y50" s="26">
        <v>7.4510500000000004</v>
      </c>
      <c r="AD50">
        <f t="shared" si="16"/>
        <v>-1.3035500000000001E-3</v>
      </c>
      <c r="AE50" s="34">
        <f t="shared" si="17"/>
        <v>6.3639813670000001</v>
      </c>
      <c r="AF50">
        <f t="shared" si="18"/>
        <v>8.3493964500000004</v>
      </c>
      <c r="AG50">
        <f t="shared" si="19"/>
        <v>3.6502164500000003</v>
      </c>
      <c r="AH50">
        <f t="shared" si="20"/>
        <v>4.0895464499999994</v>
      </c>
      <c r="AI50">
        <f t="shared" si="21"/>
        <v>2.0469764500000003</v>
      </c>
      <c r="AJ50" t="str">
        <f t="shared" si="41"/>
        <v/>
      </c>
      <c r="AK50" t="str">
        <f t="shared" si="22"/>
        <v/>
      </c>
      <c r="AL50" t="str">
        <f t="shared" si="22"/>
        <v/>
      </c>
      <c r="AM50" t="str">
        <f t="shared" si="22"/>
        <v/>
      </c>
      <c r="AN50">
        <f t="shared" si="22"/>
        <v>7.4497464500000001</v>
      </c>
      <c r="AO50" t="str">
        <f t="shared" si="22"/>
        <v/>
      </c>
      <c r="AP50" t="str">
        <f t="shared" si="22"/>
        <v/>
      </c>
      <c r="AQ50" s="79">
        <f t="shared" si="23"/>
        <v>7.451226227743736</v>
      </c>
      <c r="AR50" s="79"/>
      <c r="AS50" s="79"/>
      <c r="AT50" t="str">
        <f t="shared" si="24"/>
        <v/>
      </c>
      <c r="AU50">
        <f t="shared" si="24"/>
        <v>8.3493964500000004</v>
      </c>
      <c r="AV50">
        <f t="shared" si="24"/>
        <v>3.6502164500000003</v>
      </c>
      <c r="AW50">
        <f t="shared" si="24"/>
        <v>4.0895464499999994</v>
      </c>
      <c r="AX50">
        <f t="shared" si="24"/>
        <v>2.0469764500000003</v>
      </c>
      <c r="AY50" t="str">
        <f t="shared" si="24"/>
        <v/>
      </c>
      <c r="AZ50" t="str">
        <f t="shared" si="24"/>
        <v/>
      </c>
      <c r="BA50" t="str">
        <f t="shared" si="24"/>
        <v/>
      </c>
      <c r="BD50" t="str">
        <f t="shared" si="42"/>
        <v/>
      </c>
      <c r="BE50">
        <f t="shared" si="42"/>
        <v>3.9863682739208528</v>
      </c>
      <c r="BF50">
        <f t="shared" si="42"/>
        <v>3.9536367015158915</v>
      </c>
      <c r="BG50">
        <f t="shared" si="42"/>
        <v>3.9131244954080633</v>
      </c>
      <c r="BH50">
        <f t="shared" si="42"/>
        <v>4.1340363149855763</v>
      </c>
      <c r="BI50" t="str">
        <f t="shared" si="42"/>
        <v/>
      </c>
      <c r="BJ50" t="str">
        <f t="shared" si="42"/>
        <v/>
      </c>
      <c r="BK50" t="str">
        <f t="shared" si="42"/>
        <v/>
      </c>
      <c r="BN50">
        <f t="shared" si="43"/>
        <v>0</v>
      </c>
      <c r="BO50">
        <f t="shared" si="44"/>
        <v>2.1015775629417796E-2</v>
      </c>
      <c r="BP50">
        <f t="shared" si="45"/>
        <v>1.276106419252763E-2</v>
      </c>
      <c r="BQ50">
        <f t="shared" si="46"/>
        <v>6.0129210225225618E-2</v>
      </c>
      <c r="BR50">
        <f t="shared" si="47"/>
        <v>1.0707338268528231E-2</v>
      </c>
      <c r="BS50">
        <f t="shared" si="48"/>
        <v>0</v>
      </c>
      <c r="BT50">
        <f t="shared" si="49"/>
        <v>0</v>
      </c>
      <c r="BU50">
        <f t="shared" si="50"/>
        <v>0</v>
      </c>
      <c r="BX50">
        <f t="shared" si="51"/>
        <v>2.1015775629417796E-2</v>
      </c>
      <c r="BY50">
        <f t="shared" si="52"/>
        <v>3.3776839821945424E-2</v>
      </c>
      <c r="BZ50">
        <f t="shared" si="53"/>
        <v>7.2890274417753254E-2</v>
      </c>
      <c r="CA50">
        <f t="shared" si="54"/>
        <v>7.0836548493753843E-2</v>
      </c>
      <c r="CB50" t="str">
        <f t="shared" si="55"/>
        <v/>
      </c>
      <c r="CC50" t="str">
        <f t="shared" si="56"/>
        <v/>
      </c>
      <c r="CD50" t="str">
        <f t="shared" si="57"/>
        <v/>
      </c>
      <c r="CG50">
        <f t="shared" si="67"/>
        <v>3.9863682739208528</v>
      </c>
      <c r="CH50">
        <f t="shared" si="67"/>
        <v>3.9740021171464499</v>
      </c>
      <c r="CI50">
        <f t="shared" si="67"/>
        <v>3.9202170583988396</v>
      </c>
      <c r="CJ50">
        <f t="shared" si="67"/>
        <v>3.9465165455577278</v>
      </c>
      <c r="CK50" t="str">
        <f t="shared" si="67"/>
        <v/>
      </c>
      <c r="CL50" t="str">
        <f t="shared" si="67"/>
        <v/>
      </c>
      <c r="CM50" t="str">
        <f t="shared" si="67"/>
        <v/>
      </c>
      <c r="CP50" t="str">
        <f t="shared" si="71"/>
        <v/>
      </c>
      <c r="CQ50" t="str">
        <f t="shared" si="71"/>
        <v/>
      </c>
      <c r="CR50">
        <f t="shared" si="71"/>
        <v>3.9202170583988396</v>
      </c>
      <c r="CS50" t="str">
        <f t="shared" si="71"/>
        <v/>
      </c>
      <c r="CT50" t="str">
        <f t="shared" si="71"/>
        <v/>
      </c>
      <c r="CU50" t="str">
        <f t="shared" si="71"/>
        <v/>
      </c>
      <c r="CV50" t="str">
        <f t="shared" si="71"/>
        <v/>
      </c>
      <c r="CX50">
        <f t="shared" si="30"/>
        <v>3.9202170583988396</v>
      </c>
      <c r="DD50" t="str">
        <f t="shared" si="58"/>
        <v/>
      </c>
      <c r="DE50">
        <f t="shared" ca="1" si="58"/>
        <v>0.42507446201363958</v>
      </c>
      <c r="DF50">
        <f t="shared" ca="1" si="58"/>
        <v>0.45537765583075129</v>
      </c>
      <c r="DG50">
        <f t="shared" ca="1" si="58"/>
        <v>0.46087368333283163</v>
      </c>
      <c r="DH50">
        <f t="shared" ca="1" si="58"/>
        <v>0.57707884033401124</v>
      </c>
      <c r="DI50" t="str">
        <f t="shared" si="58"/>
        <v/>
      </c>
      <c r="DJ50" t="str">
        <f t="shared" si="58"/>
        <v/>
      </c>
      <c r="DK50" t="str">
        <f t="shared" si="58"/>
        <v/>
      </c>
      <c r="DL50" t="str">
        <f t="shared" si="58"/>
        <v/>
      </c>
      <c r="DP50">
        <f t="shared" ca="1" si="68"/>
        <v>0.42507446201363958</v>
      </c>
      <c r="DQ50">
        <f t="shared" ca="1" si="68"/>
        <v>0.43652316484011067</v>
      </c>
      <c r="DR50">
        <f t="shared" ca="1" si="68"/>
        <v>0.4599114814435098</v>
      </c>
      <c r="DS50">
        <f t="shared" ca="1" si="68"/>
        <v>0.47843873909876555</v>
      </c>
      <c r="DT50" t="str">
        <f t="shared" si="68"/>
        <v/>
      </c>
      <c r="DU50" t="str">
        <f t="shared" si="68"/>
        <v/>
      </c>
      <c r="DV50" t="str">
        <f t="shared" si="68"/>
        <v/>
      </c>
      <c r="DZ50" t="str">
        <f t="shared" si="69"/>
        <v/>
      </c>
      <c r="EA50" t="str">
        <f t="shared" si="69"/>
        <v/>
      </c>
      <c r="EB50">
        <f t="shared" ca="1" si="69"/>
        <v>0.4599114814435098</v>
      </c>
      <c r="EC50" t="str">
        <f t="shared" si="69"/>
        <v/>
      </c>
      <c r="ED50" t="str">
        <f t="shared" si="69"/>
        <v/>
      </c>
      <c r="EE50" t="str">
        <f t="shared" si="69"/>
        <v/>
      </c>
      <c r="EF50" t="str">
        <f t="shared" si="69"/>
        <v/>
      </c>
      <c r="EH50">
        <f t="shared" ca="1" si="61"/>
        <v>0.4599114814435098</v>
      </c>
      <c r="EK50" s="60" t="str">
        <f t="shared" si="62"/>
        <v/>
      </c>
      <c r="EL50" s="32">
        <f t="shared" si="63"/>
        <v>5.224177359321162E-4</v>
      </c>
      <c r="EM50" s="32">
        <f t="shared" si="63"/>
        <v>7.3285417220888183E-5</v>
      </c>
      <c r="EN50" s="32" t="str">
        <f t="shared" si="63"/>
        <v/>
      </c>
      <c r="EO50" s="32" t="str">
        <f t="shared" si="63"/>
        <v/>
      </c>
      <c r="EP50" s="32" t="str">
        <f t="shared" si="63"/>
        <v/>
      </c>
      <c r="EQ50" s="32" t="str">
        <f t="shared" si="63"/>
        <v/>
      </c>
      <c r="ER50" s="32" t="str">
        <f t="shared" si="70"/>
        <v/>
      </c>
      <c r="FB50" s="31">
        <f t="shared" si="64"/>
        <v>0.31433441674645746</v>
      </c>
      <c r="FC50" s="31"/>
      <c r="FD50" s="31"/>
      <c r="FI50" s="31" t="str">
        <f t="shared" si="65"/>
        <v/>
      </c>
      <c r="FJ50" s="31" t="str">
        <f t="shared" si="65"/>
        <v/>
      </c>
      <c r="FK50" s="31" t="str">
        <f t="shared" si="65"/>
        <v/>
      </c>
    </row>
    <row r="51" spans="1:167">
      <c r="A51">
        <v>32</v>
      </c>
      <c r="B51">
        <f t="shared" si="37"/>
        <v>19.765625</v>
      </c>
      <c r="C51">
        <f t="shared" si="38"/>
        <v>4.5423652378410138E-2</v>
      </c>
      <c r="D51">
        <f t="shared" si="39"/>
        <v>4.1434493194460682</v>
      </c>
      <c r="E51">
        <f t="shared" ca="1" si="40"/>
        <v>0.47660805529502021</v>
      </c>
      <c r="H51" s="86">
        <v>2.8899999999999998E-4</v>
      </c>
      <c r="I51" s="86"/>
      <c r="J51" s="26">
        <v>6.3636236750000004</v>
      </c>
      <c r="K51" s="26"/>
      <c r="L51" s="26">
        <v>8.3431099999999994</v>
      </c>
      <c r="M51" s="26"/>
      <c r="N51" s="26">
        <v>3.64818</v>
      </c>
      <c r="O51" s="26"/>
      <c r="P51" s="26">
        <v>4.0569699999999997</v>
      </c>
      <c r="Q51" s="26"/>
      <c r="R51" s="26">
        <v>2.0446900000000001</v>
      </c>
      <c r="S51" s="26"/>
      <c r="T51" s="26"/>
      <c r="Y51" s="26">
        <v>7.4325000000000001</v>
      </c>
      <c r="AD51">
        <f t="shared" si="16"/>
        <v>-2.8899999999999998E-4</v>
      </c>
      <c r="AE51" s="34">
        <f t="shared" si="17"/>
        <v>6.3633346749999999</v>
      </c>
      <c r="AF51">
        <f t="shared" si="18"/>
        <v>8.3428209999999989</v>
      </c>
      <c r="AG51">
        <f t="shared" si="19"/>
        <v>3.647891</v>
      </c>
      <c r="AH51">
        <f t="shared" si="20"/>
        <v>4.0566809999999993</v>
      </c>
      <c r="AI51">
        <f t="shared" si="21"/>
        <v>2.0444010000000001</v>
      </c>
      <c r="AJ51" t="str">
        <f t="shared" si="41"/>
        <v/>
      </c>
      <c r="AK51" t="str">
        <f t="shared" si="22"/>
        <v/>
      </c>
      <c r="AL51" t="str">
        <f t="shared" si="22"/>
        <v/>
      </c>
      <c r="AM51" t="str">
        <f t="shared" si="22"/>
        <v/>
      </c>
      <c r="AN51">
        <f t="shared" si="22"/>
        <v>7.4322109999999997</v>
      </c>
      <c r="AO51" t="str">
        <f t="shared" si="22"/>
        <v/>
      </c>
      <c r="AP51" t="str">
        <f t="shared" si="22"/>
        <v/>
      </c>
      <c r="AQ51" s="79">
        <f t="shared" si="23"/>
        <v>7.4343209745131889</v>
      </c>
      <c r="AR51" s="79"/>
      <c r="AS51" s="79"/>
      <c r="AT51" t="str">
        <f t="shared" si="24"/>
        <v/>
      </c>
      <c r="AU51">
        <f t="shared" si="24"/>
        <v>8.3428209999999989</v>
      </c>
      <c r="AV51">
        <f t="shared" si="24"/>
        <v>3.647891</v>
      </c>
      <c r="AW51">
        <f t="shared" si="24"/>
        <v>4.0566809999999993</v>
      </c>
      <c r="AX51">
        <f t="shared" si="24"/>
        <v>2.0444010000000001</v>
      </c>
      <c r="AY51" t="str">
        <f t="shared" si="24"/>
        <v/>
      </c>
      <c r="AZ51" t="str">
        <f t="shared" si="24"/>
        <v/>
      </c>
      <c r="BA51" t="str">
        <f t="shared" ref="BA51" si="72">IF(AL51="","",IF(AL$9&lt;0,IF(AL51&gt;AL$6-$B$2,"",IF(AL51&lt;AL$5+$B$2,"",AL51)),IF(AL51&lt;AL$6+$B$2,"",IF(AL51&gt;AL$5-$B$2,"",AL51))))</f>
        <v/>
      </c>
      <c r="BD51" t="str">
        <f t="shared" si="42"/>
        <v/>
      </c>
      <c r="BE51">
        <f t="shared" si="42"/>
        <v>4.1476569504179537</v>
      </c>
      <c r="BF51">
        <f t="shared" si="42"/>
        <v>4.0402845273574819</v>
      </c>
      <c r="BG51">
        <f t="shared" si="42"/>
        <v>4.1280489157669145</v>
      </c>
      <c r="BH51">
        <f t="shared" si="42"/>
        <v>4.2288293872019782</v>
      </c>
      <c r="BI51" t="str">
        <f t="shared" si="42"/>
        <v/>
      </c>
      <c r="BJ51" t="str">
        <f t="shared" si="42"/>
        <v/>
      </c>
      <c r="BK51" t="str">
        <f t="shared" si="42"/>
        <v/>
      </c>
      <c r="BN51">
        <f t="shared" si="43"/>
        <v>0</v>
      </c>
      <c r="BO51">
        <f t="shared" si="44"/>
        <v>1.4731503043237924E-2</v>
      </c>
      <c r="BP51">
        <f t="shared" si="45"/>
        <v>1.0591076782727386E-2</v>
      </c>
      <c r="BQ51">
        <f t="shared" si="46"/>
        <v>7.1923948942836977E-2</v>
      </c>
      <c r="BR51">
        <f t="shared" si="47"/>
        <v>1.2973260352582032E-2</v>
      </c>
      <c r="BS51">
        <f t="shared" si="48"/>
        <v>0</v>
      </c>
      <c r="BT51">
        <f t="shared" si="49"/>
        <v>0</v>
      </c>
      <c r="BU51">
        <f t="shared" si="50"/>
        <v>0</v>
      </c>
      <c r="BX51">
        <f t="shared" si="51"/>
        <v>1.4731503043237924E-2</v>
      </c>
      <c r="BY51">
        <f t="shared" si="52"/>
        <v>2.5322579825965308E-2</v>
      </c>
      <c r="BZ51">
        <f t="shared" si="53"/>
        <v>8.2515025725564364E-2</v>
      </c>
      <c r="CA51">
        <f t="shared" si="54"/>
        <v>8.489720929541901E-2</v>
      </c>
      <c r="CB51" t="str">
        <f t="shared" si="55"/>
        <v/>
      </c>
      <c r="CC51" t="str">
        <f t="shared" si="56"/>
        <v/>
      </c>
      <c r="CD51" t="str">
        <f t="shared" si="57"/>
        <v/>
      </c>
      <c r="CG51">
        <f t="shared" si="67"/>
        <v>4.1476569504179537</v>
      </c>
      <c r="CH51">
        <f t="shared" si="67"/>
        <v>4.1027488255429798</v>
      </c>
      <c r="CI51">
        <f t="shared" si="67"/>
        <v>4.1167840659015713</v>
      </c>
      <c r="CJ51">
        <f t="shared" si="67"/>
        <v>4.1434493194460682</v>
      </c>
      <c r="CK51" t="str">
        <f t="shared" si="67"/>
        <v/>
      </c>
      <c r="CL51" t="str">
        <f t="shared" si="67"/>
        <v/>
      </c>
      <c r="CM51" t="str">
        <f t="shared" si="67"/>
        <v/>
      </c>
      <c r="CP51" t="str">
        <f t="shared" si="71"/>
        <v/>
      </c>
      <c r="CQ51" t="str">
        <f t="shared" si="71"/>
        <v/>
      </c>
      <c r="CR51" t="str">
        <f t="shared" si="71"/>
        <v/>
      </c>
      <c r="CS51">
        <f t="shared" si="71"/>
        <v>4.1434493194460682</v>
      </c>
      <c r="CT51" t="str">
        <f t="shared" si="71"/>
        <v/>
      </c>
      <c r="CU51" t="str">
        <f t="shared" si="71"/>
        <v/>
      </c>
      <c r="CV51" t="str">
        <f t="shared" si="71"/>
        <v/>
      </c>
      <c r="CX51">
        <f t="shared" si="30"/>
        <v>4.1434493194460682</v>
      </c>
      <c r="DD51" t="str">
        <f t="shared" si="58"/>
        <v/>
      </c>
      <c r="DE51">
        <f t="shared" ca="1" si="58"/>
        <v>0.43811653730293015</v>
      </c>
      <c r="DF51">
        <f t="shared" ca="1" si="58"/>
        <v>0.46962684635539753</v>
      </c>
      <c r="DG51">
        <f t="shared" ca="1" si="58"/>
        <v>0.46052146445886855</v>
      </c>
      <c r="DH51">
        <f t="shared" ca="1" si="58"/>
        <v>0.56579235488655677</v>
      </c>
      <c r="DI51" t="str">
        <f t="shared" si="58"/>
        <v/>
      </c>
      <c r="DJ51" t="str">
        <f t="shared" si="58"/>
        <v/>
      </c>
      <c r="DK51" t="str">
        <f t="shared" si="58"/>
        <v/>
      </c>
      <c r="DL51" t="str">
        <f t="shared" si="58"/>
        <v/>
      </c>
      <c r="DP51">
        <f t="shared" ca="1" si="68"/>
        <v>0.43811653730293015</v>
      </c>
      <c r="DQ51">
        <f t="shared" ca="1" si="68"/>
        <v>0.45129560929779677</v>
      </c>
      <c r="DR51">
        <f t="shared" ca="1" si="68"/>
        <v>0.46169017037581184</v>
      </c>
      <c r="DS51">
        <f t="shared" ca="1" si="68"/>
        <v>0.47660805529502021</v>
      </c>
      <c r="DT51" t="str">
        <f t="shared" si="68"/>
        <v/>
      </c>
      <c r="DU51" t="str">
        <f t="shared" si="68"/>
        <v/>
      </c>
      <c r="DV51" t="str">
        <f t="shared" si="68"/>
        <v/>
      </c>
      <c r="DZ51" t="str">
        <f t="shared" si="69"/>
        <v/>
      </c>
      <c r="EA51" t="str">
        <f t="shared" si="69"/>
        <v/>
      </c>
      <c r="EB51" t="str">
        <f t="shared" si="69"/>
        <v/>
      </c>
      <c r="EC51">
        <f t="shared" ca="1" si="69"/>
        <v>0.47660805529502021</v>
      </c>
      <c r="ED51" t="str">
        <f t="shared" si="69"/>
        <v/>
      </c>
      <c r="EE51" t="str">
        <f t="shared" si="69"/>
        <v/>
      </c>
      <c r="EF51" t="str">
        <f t="shared" si="69"/>
        <v/>
      </c>
      <c r="EH51">
        <f t="shared" ca="1" si="61"/>
        <v>0.47660805529502021</v>
      </c>
      <c r="EK51" s="60" t="str">
        <f t="shared" si="62"/>
        <v/>
      </c>
      <c r="EL51" s="32">
        <f t="shared" si="63"/>
        <v>3.6323241370492899E-4</v>
      </c>
      <c r="EM51" s="32">
        <f t="shared" si="63"/>
        <v>6.0419964705208192E-5</v>
      </c>
      <c r="EN51" s="32" t="str">
        <f t="shared" si="63"/>
        <v/>
      </c>
      <c r="EO51" s="32" t="str">
        <f t="shared" si="63"/>
        <v/>
      </c>
      <c r="EP51" s="32" t="str">
        <f t="shared" si="63"/>
        <v/>
      </c>
      <c r="EQ51" s="32" t="str">
        <f t="shared" si="63"/>
        <v/>
      </c>
      <c r="ER51" s="32" t="str">
        <f t="shared" si="70"/>
        <v/>
      </c>
      <c r="FB51" s="31">
        <f t="shared" si="64"/>
        <v>0.53748708551513413</v>
      </c>
      <c r="FC51" s="31"/>
      <c r="FD51" s="31"/>
      <c r="FI51" s="31" t="str">
        <f t="shared" si="65"/>
        <v/>
      </c>
      <c r="FJ51" s="31" t="str">
        <f t="shared" si="65"/>
        <v/>
      </c>
      <c r="FK51" s="31" t="str">
        <f t="shared" si="65"/>
        <v/>
      </c>
    </row>
    <row r="52" spans="1:167">
      <c r="A52">
        <v>33</v>
      </c>
      <c r="B52">
        <f t="shared" si="37"/>
        <v>20.234375</v>
      </c>
      <c r="C52">
        <f t="shared" si="38"/>
        <v>4.5309475584993729E-2</v>
      </c>
      <c r="D52">
        <f t="shared" si="39"/>
        <v>4.3027329564832355</v>
      </c>
      <c r="E52">
        <f t="shared" ca="1" si="40"/>
        <v>0.47767063910619678</v>
      </c>
      <c r="H52" s="86">
        <v>-8.6300000000000005E-4</v>
      </c>
      <c r="J52" s="26">
        <v>6.3624273090000001</v>
      </c>
      <c r="L52" s="26">
        <v>8.3378399999999999</v>
      </c>
      <c r="M52" s="26"/>
      <c r="N52" s="26">
        <v>3.6444100000000001</v>
      </c>
      <c r="O52" s="26"/>
      <c r="P52" s="26">
        <v>4.0280800000000001</v>
      </c>
      <c r="R52" s="26">
        <v>2.0389900000000001</v>
      </c>
      <c r="S52" s="26"/>
      <c r="Y52" s="26">
        <v>7.4243699999999997</v>
      </c>
      <c r="AD52">
        <f t="shared" si="16"/>
        <v>8.6300000000000005E-4</v>
      </c>
      <c r="AE52" s="34">
        <f t="shared" si="17"/>
        <v>6.3632903089999999</v>
      </c>
      <c r="AF52">
        <f t="shared" si="18"/>
        <v>8.3387030000000006</v>
      </c>
      <c r="AG52">
        <f t="shared" si="19"/>
        <v>3.645273</v>
      </c>
      <c r="AH52">
        <f t="shared" si="20"/>
        <v>4.0289429999999999</v>
      </c>
      <c r="AI52">
        <f t="shared" si="21"/>
        <v>2.0398529999999999</v>
      </c>
      <c r="AJ52" t="str">
        <f t="shared" si="41"/>
        <v/>
      </c>
      <c r="AK52" t="str">
        <f t="shared" ref="AK52:AP83" si="73">IF(V52="","",V52+$AD52)</f>
        <v/>
      </c>
      <c r="AL52" t="str">
        <f t="shared" si="73"/>
        <v/>
      </c>
      <c r="AM52" t="str">
        <f t="shared" si="73"/>
        <v/>
      </c>
      <c r="AN52">
        <f t="shared" si="73"/>
        <v>7.4252329999999995</v>
      </c>
      <c r="AO52" t="str">
        <f t="shared" si="73"/>
        <v/>
      </c>
      <c r="AP52" t="str">
        <f t="shared" si="73"/>
        <v/>
      </c>
      <c r="AQ52" s="79">
        <f t="shared" si="23"/>
        <v>7.4247696973481219</v>
      </c>
      <c r="AR52" s="79"/>
      <c r="AS52" s="79"/>
      <c r="AT52" t="str">
        <f t="shared" ref="AT52:BA83" si="74">IF(AE52="","",IF(AE$9&lt;0,IF(AE52&gt;AE$6-$B$2,"",IF(AE52&lt;AE$5+$B$2,"",AE52)),IF(AE52&lt;AE$6+$B$2,"",IF(AE52&gt;AE$5-$B$2,"",AE52))))</f>
        <v/>
      </c>
      <c r="AU52">
        <f t="shared" si="74"/>
        <v>8.3387030000000006</v>
      </c>
      <c r="AV52">
        <f t="shared" si="74"/>
        <v>3.645273</v>
      </c>
      <c r="AW52">
        <f t="shared" si="74"/>
        <v>4.0289429999999999</v>
      </c>
      <c r="AX52">
        <f t="shared" si="74"/>
        <v>2.0398529999999999</v>
      </c>
      <c r="AY52" t="str">
        <f t="shared" si="74"/>
        <v/>
      </c>
      <c r="AZ52" t="str">
        <f t="shared" si="74"/>
        <v/>
      </c>
      <c r="BA52" t="str">
        <f t="shared" si="74"/>
        <v/>
      </c>
      <c r="BD52" t="str">
        <f t="shared" si="42"/>
        <v/>
      </c>
      <c r="BE52">
        <f t="shared" si="42"/>
        <v>4.2891419599908032</v>
      </c>
      <c r="BF52">
        <f t="shared" si="42"/>
        <v>4.162489993323411</v>
      </c>
      <c r="BG52">
        <f t="shared" si="42"/>
        <v>4.2896703897233852</v>
      </c>
      <c r="BH52">
        <f t="shared" si="42"/>
        <v>4.362069961391672</v>
      </c>
      <c r="BI52" t="str">
        <f t="shared" si="42"/>
        <v/>
      </c>
      <c r="BJ52" t="str">
        <f t="shared" si="42"/>
        <v/>
      </c>
      <c r="BK52" t="str">
        <f t="shared" si="42"/>
        <v/>
      </c>
      <c r="BN52">
        <f t="shared" si="43"/>
        <v>0</v>
      </c>
      <c r="BO52">
        <f t="shared" si="44"/>
        <v>1.0742555399450597E-2</v>
      </c>
      <c r="BP52">
        <f t="shared" si="45"/>
        <v>8.1122967298525705E-3</v>
      </c>
      <c r="BQ52">
        <f t="shared" si="46"/>
        <v>7.6406244548862481E-2</v>
      </c>
      <c r="BR52">
        <f t="shared" si="47"/>
        <v>1.6820223262517982E-2</v>
      </c>
      <c r="BS52">
        <f t="shared" si="48"/>
        <v>0</v>
      </c>
      <c r="BT52">
        <f t="shared" si="49"/>
        <v>0</v>
      </c>
      <c r="BU52">
        <f t="shared" si="50"/>
        <v>0</v>
      </c>
      <c r="BX52">
        <f t="shared" si="51"/>
        <v>1.0742555399450597E-2</v>
      </c>
      <c r="BY52">
        <f t="shared" si="52"/>
        <v>1.8854852129303167E-2</v>
      </c>
      <c r="BZ52">
        <f t="shared" si="53"/>
        <v>8.4518541278715054E-2</v>
      </c>
      <c r="CA52">
        <f t="shared" si="54"/>
        <v>9.322646781138047E-2</v>
      </c>
      <c r="CB52" t="str">
        <f t="shared" si="55"/>
        <v/>
      </c>
      <c r="CC52" t="str">
        <f t="shared" si="56"/>
        <v/>
      </c>
      <c r="CD52" t="str">
        <f t="shared" si="57"/>
        <v/>
      </c>
      <c r="CG52">
        <f t="shared" si="67"/>
        <v>4.2891419599908032</v>
      </c>
      <c r="CH52">
        <f t="shared" si="67"/>
        <v>4.2346499741624708</v>
      </c>
      <c r="CI52">
        <f t="shared" si="67"/>
        <v>4.2774633035833798</v>
      </c>
      <c r="CJ52">
        <f t="shared" si="67"/>
        <v>4.3027329564832355</v>
      </c>
      <c r="CK52" t="str">
        <f t="shared" si="67"/>
        <v/>
      </c>
      <c r="CL52" t="str">
        <f t="shared" si="67"/>
        <v/>
      </c>
      <c r="CM52" t="str">
        <f t="shared" si="67"/>
        <v/>
      </c>
      <c r="CP52" t="str">
        <f t="shared" si="71"/>
        <v/>
      </c>
      <c r="CQ52" t="str">
        <f t="shared" si="71"/>
        <v/>
      </c>
      <c r="CR52" t="str">
        <f t="shared" si="71"/>
        <v/>
      </c>
      <c r="CS52">
        <f t="shared" si="71"/>
        <v>4.3027329564832355</v>
      </c>
      <c r="CT52" t="str">
        <f t="shared" si="71"/>
        <v/>
      </c>
      <c r="CU52" t="str">
        <f t="shared" si="71"/>
        <v/>
      </c>
      <c r="CV52" t="str">
        <f t="shared" si="71"/>
        <v/>
      </c>
      <c r="CX52">
        <f t="shared" si="30"/>
        <v>4.3027329564832355</v>
      </c>
      <c r="DD52" t="str">
        <f t="shared" si="58"/>
        <v/>
      </c>
      <c r="DE52">
        <f t="shared" ca="1" si="58"/>
        <v>0.45994387916923213</v>
      </c>
      <c r="DF52">
        <f t="shared" ca="1" si="58"/>
        <v>0.50058425382874316</v>
      </c>
      <c r="DG52">
        <f t="shared" ca="1" si="58"/>
        <v>0.460431458555285</v>
      </c>
      <c r="DH52">
        <f t="shared" ca="1" si="58"/>
        <v>0.55598000661204638</v>
      </c>
      <c r="DI52" t="str">
        <f t="shared" si="58"/>
        <v/>
      </c>
      <c r="DJ52" t="str">
        <f t="shared" si="58"/>
        <v/>
      </c>
      <c r="DK52" t="str">
        <f t="shared" si="58"/>
        <v/>
      </c>
      <c r="DL52" t="str">
        <f t="shared" si="58"/>
        <v/>
      </c>
      <c r="DP52">
        <f t="shared" ca="1" si="68"/>
        <v>0.45994387916923213</v>
      </c>
      <c r="DQ52">
        <f t="shared" ca="1" si="68"/>
        <v>0.47742939304064319</v>
      </c>
      <c r="DR52">
        <f t="shared" ca="1" si="68"/>
        <v>0.46428542225204544</v>
      </c>
      <c r="DS52">
        <f t="shared" ca="1" si="68"/>
        <v>0.47767063910619678</v>
      </c>
      <c r="DT52" t="str">
        <f t="shared" si="68"/>
        <v/>
      </c>
      <c r="DU52" t="str">
        <f t="shared" si="68"/>
        <v/>
      </c>
      <c r="DV52" t="str">
        <f t="shared" si="68"/>
        <v/>
      </c>
      <c r="DZ52" t="str">
        <f t="shared" si="69"/>
        <v/>
      </c>
      <c r="EA52" t="str">
        <f t="shared" si="69"/>
        <v/>
      </c>
      <c r="EB52" t="str">
        <f t="shared" si="69"/>
        <v/>
      </c>
      <c r="EC52">
        <f t="shared" ca="1" si="69"/>
        <v>0.47767063910619678</v>
      </c>
      <c r="ED52" t="str">
        <f t="shared" si="69"/>
        <v/>
      </c>
      <c r="EE52" t="str">
        <f t="shared" si="69"/>
        <v/>
      </c>
      <c r="EF52" t="str">
        <f t="shared" si="69"/>
        <v/>
      </c>
      <c r="EH52">
        <f t="shared" ca="1" si="61"/>
        <v>0.47767063910619678</v>
      </c>
      <c r="EK52" s="60" t="str">
        <f t="shared" si="62"/>
        <v/>
      </c>
      <c r="EL52" s="32">
        <f t="shared" si="63"/>
        <v>2.6353959314798811E-4</v>
      </c>
      <c r="EM52" s="32">
        <f t="shared" si="63"/>
        <v>4.5935991845741748E-5</v>
      </c>
      <c r="EN52" s="32" t="str">
        <f t="shared" si="63"/>
        <v/>
      </c>
      <c r="EO52" s="32" t="str">
        <f t="shared" si="63"/>
        <v/>
      </c>
      <c r="EP52" s="32" t="str">
        <f t="shared" si="63"/>
        <v/>
      </c>
      <c r="EQ52" s="32" t="str">
        <f t="shared" si="63"/>
        <v/>
      </c>
      <c r="ER52" s="32" t="str">
        <f t="shared" si="70"/>
        <v/>
      </c>
      <c r="FB52" s="31">
        <f t="shared" si="64"/>
        <v>0.69671773892289801</v>
      </c>
      <c r="FC52" s="31"/>
      <c r="FD52" s="31"/>
      <c r="FI52" s="31" t="str">
        <f t="shared" si="65"/>
        <v/>
      </c>
      <c r="FJ52" s="31" t="str">
        <f t="shared" si="65"/>
        <v/>
      </c>
      <c r="FK52" s="31" t="str">
        <f t="shared" si="65"/>
        <v/>
      </c>
    </row>
    <row r="53" spans="1:167">
      <c r="A53">
        <v>34</v>
      </c>
      <c r="B53">
        <f t="shared" si="37"/>
        <v>20.703125</v>
      </c>
      <c r="C53">
        <f t="shared" si="38"/>
        <v>4.5226960820565786E-2</v>
      </c>
      <c r="D53">
        <f t="shared" si="39"/>
        <v>4.4561717985502645</v>
      </c>
      <c r="E53">
        <f t="shared" ca="1" si="40"/>
        <v>0.48088651915875852</v>
      </c>
      <c r="H53" s="86">
        <v>-4.9100000000000001E-5</v>
      </c>
      <c r="J53" s="26">
        <v>6.3620093229999997</v>
      </c>
      <c r="K53" s="12"/>
      <c r="L53" s="26">
        <v>8.3356600000000007</v>
      </c>
      <c r="M53" s="26"/>
      <c r="N53" s="26">
        <v>3.6434099999999998</v>
      </c>
      <c r="O53" s="26"/>
      <c r="P53" s="26">
        <v>4.0031800000000004</v>
      </c>
      <c r="R53" s="26">
        <v>2.03241</v>
      </c>
      <c r="S53" s="26"/>
      <c r="Y53" s="26">
        <v>7.4187799999999999</v>
      </c>
      <c r="AD53">
        <f t="shared" si="16"/>
        <v>4.9100000000000001E-5</v>
      </c>
      <c r="AE53" s="34">
        <f t="shared" si="17"/>
        <v>6.3620584229999997</v>
      </c>
      <c r="AF53">
        <f t="shared" si="18"/>
        <v>8.3357091000000008</v>
      </c>
      <c r="AG53">
        <f t="shared" si="19"/>
        <v>3.6434590999999998</v>
      </c>
      <c r="AH53">
        <f t="shared" si="20"/>
        <v>4.0032291000000004</v>
      </c>
      <c r="AI53">
        <f t="shared" si="21"/>
        <v>2.0324591000000001</v>
      </c>
      <c r="AJ53" t="str">
        <f t="shared" si="41"/>
        <v/>
      </c>
      <c r="AK53" t="str">
        <f t="shared" si="73"/>
        <v/>
      </c>
      <c r="AL53" t="str">
        <f t="shared" si="73"/>
        <v/>
      </c>
      <c r="AM53" t="str">
        <f t="shared" si="73"/>
        <v/>
      </c>
      <c r="AN53">
        <f t="shared" si="73"/>
        <v>7.4188291</v>
      </c>
      <c r="AO53" t="str">
        <f t="shared" si="73"/>
        <v/>
      </c>
      <c r="AP53" t="str">
        <f t="shared" si="73"/>
        <v/>
      </c>
      <c r="AQ53" s="79">
        <f t="shared" si="23"/>
        <v>7.4175149990052116</v>
      </c>
      <c r="AR53" s="79"/>
      <c r="AS53" s="79"/>
      <c r="AT53" t="str">
        <f t="shared" si="74"/>
        <v/>
      </c>
      <c r="AU53">
        <f t="shared" si="74"/>
        <v>8.3357091000000008</v>
      </c>
      <c r="AV53">
        <f t="shared" si="74"/>
        <v>3.6434590999999998</v>
      </c>
      <c r="AW53">
        <f t="shared" si="74"/>
        <v>4.0032291000000004</v>
      </c>
      <c r="AX53">
        <f t="shared" si="74"/>
        <v>2.0324591000000001</v>
      </c>
      <c r="AY53" t="str">
        <f t="shared" si="74"/>
        <v/>
      </c>
      <c r="AZ53" t="str">
        <f t="shared" si="74"/>
        <v/>
      </c>
      <c r="BA53" t="str">
        <f t="shared" si="74"/>
        <v/>
      </c>
      <c r="BD53" t="str">
        <f t="shared" si="42"/>
        <v/>
      </c>
      <c r="BE53">
        <f t="shared" si="42"/>
        <v>4.4303713029979672</v>
      </c>
      <c r="BF53">
        <f t="shared" si="42"/>
        <v>4.2717268538425266</v>
      </c>
      <c r="BG53">
        <f t="shared" si="42"/>
        <v>4.4354878691377158</v>
      </c>
      <c r="BH53">
        <f t="shared" si="42"/>
        <v>4.525643658922851</v>
      </c>
      <c r="BI53" t="str">
        <f t="shared" si="42"/>
        <v/>
      </c>
      <c r="BJ53" t="str">
        <f t="shared" si="42"/>
        <v/>
      </c>
      <c r="BK53" t="str">
        <f t="shared" si="42"/>
        <v/>
      </c>
      <c r="BN53">
        <f t="shared" si="43"/>
        <v>0</v>
      </c>
      <c r="BO53">
        <f t="shared" si="44"/>
        <v>7.8167067084163062E-3</v>
      </c>
      <c r="BP53">
        <f t="shared" si="45"/>
        <v>6.3726184883118875E-3</v>
      </c>
      <c r="BQ53">
        <f t="shared" si="46"/>
        <v>7.6087117644672561E-2</v>
      </c>
      <c r="BR53">
        <f t="shared" si="47"/>
        <v>2.2653496856515999E-2</v>
      </c>
      <c r="BS53">
        <f t="shared" si="48"/>
        <v>0</v>
      </c>
      <c r="BT53">
        <f t="shared" si="49"/>
        <v>0</v>
      </c>
      <c r="BU53">
        <f t="shared" si="50"/>
        <v>0</v>
      </c>
      <c r="BX53">
        <f t="shared" si="51"/>
        <v>7.8167067084163062E-3</v>
      </c>
      <c r="BY53">
        <f t="shared" si="52"/>
        <v>1.4189325196728194E-2</v>
      </c>
      <c r="BZ53">
        <f t="shared" si="53"/>
        <v>8.2459736132984449E-2</v>
      </c>
      <c r="CA53">
        <f t="shared" si="54"/>
        <v>9.8740614501188567E-2</v>
      </c>
      <c r="CB53" t="str">
        <f t="shared" si="55"/>
        <v/>
      </c>
      <c r="CC53" t="str">
        <f t="shared" si="56"/>
        <v/>
      </c>
      <c r="CD53" t="str">
        <f t="shared" si="57"/>
        <v/>
      </c>
      <c r="CG53">
        <f t="shared" si="67"/>
        <v>4.4303713029979672</v>
      </c>
      <c r="CH53">
        <f t="shared" si="67"/>
        <v>4.3591219281517883</v>
      </c>
      <c r="CI53">
        <f t="shared" si="67"/>
        <v>4.4228321595432556</v>
      </c>
      <c r="CJ53">
        <f t="shared" si="67"/>
        <v>4.4561717985502645</v>
      </c>
      <c r="CK53" t="str">
        <f t="shared" si="67"/>
        <v/>
      </c>
      <c r="CL53" t="str">
        <f t="shared" si="67"/>
        <v/>
      </c>
      <c r="CM53" t="str">
        <f t="shared" si="67"/>
        <v/>
      </c>
      <c r="CP53" t="str">
        <f t="shared" si="71"/>
        <v/>
      </c>
      <c r="CQ53" t="str">
        <f t="shared" si="71"/>
        <v/>
      </c>
      <c r="CR53" t="str">
        <f t="shared" si="71"/>
        <v/>
      </c>
      <c r="CS53">
        <f t="shared" si="71"/>
        <v>4.4561717985502645</v>
      </c>
      <c r="CT53" t="str">
        <f t="shared" si="71"/>
        <v/>
      </c>
      <c r="CU53" t="str">
        <f t="shared" si="71"/>
        <v/>
      </c>
      <c r="CV53" t="str">
        <f t="shared" si="71"/>
        <v/>
      </c>
      <c r="CX53">
        <f t="shared" si="30"/>
        <v>4.4561717985502645</v>
      </c>
      <c r="DD53" t="str">
        <f t="shared" si="58"/>
        <v/>
      </c>
      <c r="DE53">
        <f t="shared" ca="1" si="58"/>
        <v>0.49890114712213451</v>
      </c>
      <c r="DF53">
        <f t="shared" ca="1" si="58"/>
        <v>0.54399341490685538</v>
      </c>
      <c r="DG53">
        <f t="shared" ca="1" si="58"/>
        <v>0.46043729434360531</v>
      </c>
      <c r="DH53">
        <f t="shared" ca="1" si="58"/>
        <v>0.54957006872763581</v>
      </c>
      <c r="DI53" t="str">
        <f t="shared" si="58"/>
        <v/>
      </c>
      <c r="DJ53" t="str">
        <f t="shared" si="58"/>
        <v/>
      </c>
      <c r="DK53" t="str">
        <f t="shared" si="58"/>
        <v/>
      </c>
      <c r="DL53" t="str">
        <f t="shared" si="58"/>
        <v/>
      </c>
      <c r="DP53">
        <f t="shared" ca="1" si="68"/>
        <v>0.49890114712213451</v>
      </c>
      <c r="DQ53">
        <f t="shared" ca="1" si="68"/>
        <v>0.51915269646509288</v>
      </c>
      <c r="DR53">
        <f t="shared" ca="1" si="68"/>
        <v>0.46689464315023083</v>
      </c>
      <c r="DS53">
        <f t="shared" ca="1" si="68"/>
        <v>0.48088651915875852</v>
      </c>
      <c r="DT53" t="str">
        <f t="shared" si="68"/>
        <v/>
      </c>
      <c r="DU53" t="str">
        <f t="shared" si="68"/>
        <v/>
      </c>
      <c r="DV53" t="str">
        <f t="shared" si="68"/>
        <v/>
      </c>
      <c r="DZ53" t="str">
        <f t="shared" si="69"/>
        <v/>
      </c>
      <c r="EA53" t="str">
        <f t="shared" si="69"/>
        <v/>
      </c>
      <c r="EB53" t="str">
        <f t="shared" si="69"/>
        <v/>
      </c>
      <c r="EC53">
        <f t="shared" ca="1" si="69"/>
        <v>0.48088651915875852</v>
      </c>
      <c r="ED53" t="str">
        <f t="shared" si="69"/>
        <v/>
      </c>
      <c r="EE53" t="str">
        <f t="shared" si="69"/>
        <v/>
      </c>
      <c r="EF53" t="str">
        <f t="shared" si="69"/>
        <v/>
      </c>
      <c r="EH53">
        <f t="shared" ca="1" si="61"/>
        <v>0.48088651915875852</v>
      </c>
      <c r="EK53" s="60" t="str">
        <f t="shared" si="62"/>
        <v/>
      </c>
      <c r="EL53" s="32">
        <f t="shared" si="63"/>
        <v>1.9106015277267543E-4</v>
      </c>
      <c r="EM53" s="32">
        <f t="shared" si="63"/>
        <v>3.5900667793110664E-5</v>
      </c>
      <c r="EN53" s="32" t="str">
        <f t="shared" si="63"/>
        <v/>
      </c>
      <c r="EO53" s="32" t="str">
        <f t="shared" si="63"/>
        <v/>
      </c>
      <c r="EP53" s="32" t="str">
        <f t="shared" si="63"/>
        <v/>
      </c>
      <c r="EQ53" s="32" t="str">
        <f t="shared" si="63"/>
        <v/>
      </c>
      <c r="ER53" s="32" t="str">
        <f t="shared" si="70"/>
        <v/>
      </c>
      <c r="FB53" s="31">
        <f t="shared" si="64"/>
        <v>0.85011820804214766</v>
      </c>
      <c r="FC53" s="31"/>
      <c r="FD53" s="31"/>
      <c r="FI53" s="31" t="str">
        <f t="shared" si="65"/>
        <v/>
      </c>
      <c r="FJ53" s="31" t="str">
        <f t="shared" si="65"/>
        <v/>
      </c>
      <c r="FK53" s="31" t="str">
        <f t="shared" si="65"/>
        <v/>
      </c>
    </row>
    <row r="54" spans="1:167">
      <c r="A54">
        <v>35</v>
      </c>
      <c r="B54">
        <f t="shared" si="37"/>
        <v>21.171875</v>
      </c>
      <c r="C54">
        <f t="shared" si="38"/>
        <v>4.5165673005514731E-2</v>
      </c>
      <c r="D54">
        <f t="shared" si="39"/>
        <v>4.6062632282915104</v>
      </c>
      <c r="E54">
        <f t="shared" ca="1" si="40"/>
        <v>0.48451554018123633</v>
      </c>
      <c r="H54" s="86">
        <v>2.8899999999999998E-4</v>
      </c>
      <c r="J54" s="26">
        <v>6.3604831810000002</v>
      </c>
      <c r="L54" s="26">
        <v>8.3337699999999995</v>
      </c>
      <c r="M54" s="26"/>
      <c r="N54" s="26">
        <v>3.64242</v>
      </c>
      <c r="O54" s="26"/>
      <c r="P54" s="26">
        <v>3.9762900000000001</v>
      </c>
      <c r="R54" s="26">
        <v>2.02651</v>
      </c>
      <c r="S54" s="26"/>
      <c r="Y54" s="26">
        <v>7.4131799999999997</v>
      </c>
      <c r="AD54">
        <f t="shared" si="16"/>
        <v>-2.8899999999999998E-4</v>
      </c>
      <c r="AE54" s="34">
        <f t="shared" si="17"/>
        <v>6.3601941809999998</v>
      </c>
      <c r="AF54">
        <f t="shared" si="18"/>
        <v>8.333480999999999</v>
      </c>
      <c r="AG54">
        <f t="shared" si="19"/>
        <v>3.642131</v>
      </c>
      <c r="AH54">
        <f t="shared" si="20"/>
        <v>3.9760010000000001</v>
      </c>
      <c r="AI54">
        <f t="shared" si="21"/>
        <v>2.026221</v>
      </c>
      <c r="AJ54" t="str">
        <f t="shared" si="41"/>
        <v/>
      </c>
      <c r="AK54" t="str">
        <f t="shared" si="73"/>
        <v/>
      </c>
      <c r="AL54" t="str">
        <f t="shared" si="73"/>
        <v/>
      </c>
      <c r="AM54" t="str">
        <f t="shared" si="73"/>
        <v/>
      </c>
      <c r="AN54">
        <f t="shared" si="73"/>
        <v>7.4128909999999992</v>
      </c>
      <c r="AO54" t="str">
        <f t="shared" si="73"/>
        <v/>
      </c>
      <c r="AP54" t="str">
        <f t="shared" si="73"/>
        <v/>
      </c>
      <c r="AQ54" s="79">
        <f t="shared" si="23"/>
        <v>7.4120521585483381</v>
      </c>
      <c r="AR54" s="79"/>
      <c r="AS54" s="79"/>
      <c r="AT54" t="str">
        <f t="shared" si="74"/>
        <v/>
      </c>
      <c r="AU54">
        <f t="shared" si="74"/>
        <v>8.333480999999999</v>
      </c>
      <c r="AV54">
        <f t="shared" si="74"/>
        <v>3.642131</v>
      </c>
      <c r="AW54">
        <f t="shared" si="74"/>
        <v>3.9760010000000001</v>
      </c>
      <c r="AX54">
        <f t="shared" si="74"/>
        <v>2.026221</v>
      </c>
      <c r="AY54" t="str">
        <f t="shared" si="74"/>
        <v/>
      </c>
      <c r="AZ54" t="str">
        <f t="shared" si="74"/>
        <v/>
      </c>
      <c r="BA54" t="str">
        <f t="shared" si="74"/>
        <v/>
      </c>
      <c r="BD54" t="str">
        <f t="shared" si="42"/>
        <v/>
      </c>
      <c r="BE54">
        <f t="shared" si="42"/>
        <v>4.5755930774113569</v>
      </c>
      <c r="BF54">
        <f t="shared" si="42"/>
        <v>4.3727705710278357</v>
      </c>
      <c r="BG54">
        <f t="shared" si="42"/>
        <v>4.5954328805807343</v>
      </c>
      <c r="BH54">
        <f t="shared" si="42"/>
        <v>4.634587862412161</v>
      </c>
      <c r="BI54" t="str">
        <f t="shared" si="42"/>
        <v/>
      </c>
      <c r="BJ54" t="str">
        <f t="shared" si="42"/>
        <v/>
      </c>
      <c r="BK54" t="str">
        <f t="shared" si="42"/>
        <v/>
      </c>
      <c r="BN54">
        <f t="shared" si="43"/>
        <v>0</v>
      </c>
      <c r="BO54">
        <f t="shared" si="44"/>
        <v>5.6251676176750842E-3</v>
      </c>
      <c r="BP54">
        <f t="shared" si="45"/>
        <v>5.0873189540011632E-3</v>
      </c>
      <c r="BQ54">
        <f t="shared" si="46"/>
        <v>7.1056576564055923E-2</v>
      </c>
      <c r="BR54">
        <f t="shared" si="47"/>
        <v>2.7169545352220499E-2</v>
      </c>
      <c r="BS54">
        <f t="shared" si="48"/>
        <v>0</v>
      </c>
      <c r="BT54">
        <f t="shared" si="49"/>
        <v>0</v>
      </c>
      <c r="BU54">
        <f t="shared" si="50"/>
        <v>0</v>
      </c>
      <c r="BX54">
        <f t="shared" si="51"/>
        <v>5.6251676176750842E-3</v>
      </c>
      <c r="BY54">
        <f t="shared" si="52"/>
        <v>1.0712486571676248E-2</v>
      </c>
      <c r="BZ54">
        <f t="shared" si="53"/>
        <v>7.6143895518057086E-2</v>
      </c>
      <c r="CA54">
        <f t="shared" si="54"/>
        <v>9.8226121916276415E-2</v>
      </c>
      <c r="CB54" t="str">
        <f t="shared" si="55"/>
        <v/>
      </c>
      <c r="CC54" t="str">
        <f t="shared" si="56"/>
        <v/>
      </c>
      <c r="CD54" t="str">
        <f t="shared" si="57"/>
        <v/>
      </c>
      <c r="CG54">
        <f t="shared" si="67"/>
        <v>4.5755930774113569</v>
      </c>
      <c r="CH54">
        <f t="shared" si="67"/>
        <v>4.4792734438585784</v>
      </c>
      <c r="CI54">
        <f t="shared" si="67"/>
        <v>4.5805563868050578</v>
      </c>
      <c r="CJ54">
        <f t="shared" si="67"/>
        <v>4.6062632282915104</v>
      </c>
      <c r="CK54" t="str">
        <f t="shared" si="67"/>
        <v/>
      </c>
      <c r="CL54" t="str">
        <f t="shared" si="67"/>
        <v/>
      </c>
      <c r="CM54" t="str">
        <f t="shared" si="67"/>
        <v/>
      </c>
      <c r="CP54" t="str">
        <f t="shared" si="71"/>
        <v/>
      </c>
      <c r="CQ54" t="str">
        <f t="shared" si="71"/>
        <v/>
      </c>
      <c r="CR54" t="str">
        <f t="shared" si="71"/>
        <v/>
      </c>
      <c r="CS54">
        <f t="shared" si="71"/>
        <v>4.6062632282915104</v>
      </c>
      <c r="CT54" t="str">
        <f t="shared" si="71"/>
        <v/>
      </c>
      <c r="CU54" t="str">
        <f t="shared" si="71"/>
        <v/>
      </c>
      <c r="CV54" t="str">
        <f t="shared" si="71"/>
        <v/>
      </c>
      <c r="CX54">
        <f t="shared" si="30"/>
        <v>4.6062632282915104</v>
      </c>
      <c r="DD54" t="str">
        <f t="shared" si="58"/>
        <v/>
      </c>
      <c r="DE54">
        <f t="shared" ca="1" si="58"/>
        <v>0.56835369958288584</v>
      </c>
      <c r="DF54">
        <f t="shared" ca="1" si="58"/>
        <v>0.60298856381412491</v>
      </c>
      <c r="DG54">
        <f t="shared" ca="1" si="58"/>
        <v>0.46054108068634986</v>
      </c>
      <c r="DH54">
        <f t="shared" ca="1" si="58"/>
        <v>0.54721600110525481</v>
      </c>
      <c r="DI54" t="str">
        <f t="shared" si="58"/>
        <v/>
      </c>
      <c r="DJ54" t="str">
        <f t="shared" si="58"/>
        <v/>
      </c>
      <c r="DK54" t="str">
        <f t="shared" si="58"/>
        <v/>
      </c>
      <c r="DL54" t="str">
        <f t="shared" si="58"/>
        <v/>
      </c>
      <c r="DP54">
        <f t="shared" ca="1" si="68"/>
        <v>0.56835369958288584</v>
      </c>
      <c r="DQ54">
        <f t="shared" ca="1" si="68"/>
        <v>0.58480166431020764</v>
      </c>
      <c r="DR54">
        <f t="shared" ca="1" si="68"/>
        <v>0.47005826884615243</v>
      </c>
      <c r="DS54">
        <f t="shared" ca="1" si="68"/>
        <v>0.48451554018123633</v>
      </c>
      <c r="DT54" t="str">
        <f t="shared" si="68"/>
        <v/>
      </c>
      <c r="DU54" t="str">
        <f t="shared" si="68"/>
        <v/>
      </c>
      <c r="DV54" t="str">
        <f t="shared" si="68"/>
        <v/>
      </c>
      <c r="DZ54" t="str">
        <f t="shared" si="69"/>
        <v/>
      </c>
      <c r="EA54" t="str">
        <f t="shared" si="69"/>
        <v/>
      </c>
      <c r="EB54" t="str">
        <f t="shared" si="69"/>
        <v/>
      </c>
      <c r="EC54">
        <f t="shared" ca="1" si="69"/>
        <v>0.48451554018123633</v>
      </c>
      <c r="ED54" t="str">
        <f t="shared" si="69"/>
        <v/>
      </c>
      <c r="EE54" t="str">
        <f t="shared" si="69"/>
        <v/>
      </c>
      <c r="EF54" t="str">
        <f t="shared" si="69"/>
        <v/>
      </c>
      <c r="EH54">
        <f t="shared" ca="1" si="61"/>
        <v>0.48451554018123633</v>
      </c>
      <c r="EK54" s="60" t="str">
        <f t="shared" si="62"/>
        <v/>
      </c>
      <c r="EL54" s="32">
        <f t="shared" si="63"/>
        <v>1.3711999408321819E-4</v>
      </c>
      <c r="EM54" s="32">
        <f t="shared" si="63"/>
        <v>2.8553011431515977E-5</v>
      </c>
      <c r="EN54" s="32" t="str">
        <f t="shared" si="63"/>
        <v/>
      </c>
      <c r="EO54" s="32" t="str">
        <f t="shared" si="63"/>
        <v/>
      </c>
      <c r="EP54" s="32" t="str">
        <f t="shared" si="63"/>
        <v/>
      </c>
      <c r="EQ54" s="32" t="str">
        <f t="shared" si="63"/>
        <v/>
      </c>
      <c r="ER54" s="32" t="str">
        <f t="shared" si="70"/>
        <v/>
      </c>
      <c r="FB54" s="31">
        <f t="shared" si="64"/>
        <v>1.0001810915743627</v>
      </c>
      <c r="FC54" s="31"/>
      <c r="FD54" s="31"/>
      <c r="FI54" s="31" t="str">
        <f t="shared" si="65"/>
        <v/>
      </c>
      <c r="FJ54" s="31" t="str">
        <f t="shared" si="65"/>
        <v/>
      </c>
      <c r="FK54" s="31" t="str">
        <f t="shared" si="65"/>
        <v/>
      </c>
    </row>
    <row r="55" spans="1:167">
      <c r="A55">
        <v>36</v>
      </c>
      <c r="B55">
        <f t="shared" si="37"/>
        <v>21.640625</v>
      </c>
      <c r="C55">
        <f t="shared" si="38"/>
        <v>4.5150454309129499E-2</v>
      </c>
      <c r="D55">
        <f t="shared" si="39"/>
        <v>4.7107035787579532</v>
      </c>
      <c r="E55">
        <f t="shared" ca="1" si="40"/>
        <v>0.48797900263429389</v>
      </c>
      <c r="H55" s="86">
        <v>-1.2999999999999999E-4</v>
      </c>
      <c r="J55" s="26">
        <v>6.3609445100000004</v>
      </c>
      <c r="K55" s="12"/>
      <c r="L55" s="26">
        <v>8.3328299999999995</v>
      </c>
      <c r="M55" s="26"/>
      <c r="N55" s="26">
        <v>3.6415299999999999</v>
      </c>
      <c r="O55" s="26"/>
      <c r="P55" s="26">
        <v>3.9576699999999998</v>
      </c>
      <c r="R55" s="26">
        <v>2.0211399999999999</v>
      </c>
      <c r="S55" s="26"/>
      <c r="Y55" s="26">
        <v>7.4105299999999996</v>
      </c>
      <c r="AD55">
        <f t="shared" si="16"/>
        <v>1.2999999999999999E-4</v>
      </c>
      <c r="AE55" s="34">
        <f t="shared" si="17"/>
        <v>6.3610745100000008</v>
      </c>
      <c r="AF55">
        <f t="shared" si="18"/>
        <v>8.3329599999999999</v>
      </c>
      <c r="AG55">
        <f t="shared" si="19"/>
        <v>3.6416599999999999</v>
      </c>
      <c r="AH55">
        <f t="shared" si="20"/>
        <v>3.9577999999999998</v>
      </c>
      <c r="AI55">
        <f t="shared" si="21"/>
        <v>2.0212699999999999</v>
      </c>
      <c r="AJ55" t="str">
        <f t="shared" si="41"/>
        <v/>
      </c>
      <c r="AK55" t="str">
        <f t="shared" si="73"/>
        <v/>
      </c>
      <c r="AL55" t="str">
        <f t="shared" si="73"/>
        <v/>
      </c>
      <c r="AM55" t="str">
        <f t="shared" si="73"/>
        <v/>
      </c>
      <c r="AN55">
        <f t="shared" si="73"/>
        <v>7.41066</v>
      </c>
      <c r="AO55" t="str">
        <f t="shared" si="73"/>
        <v/>
      </c>
      <c r="AP55" t="str">
        <f t="shared" si="73"/>
        <v/>
      </c>
      <c r="AQ55" s="79">
        <f t="shared" si="23"/>
        <v>7.4090589749152462</v>
      </c>
      <c r="AR55" s="79"/>
      <c r="AS55" s="79"/>
      <c r="AT55" t="str">
        <f t="shared" si="74"/>
        <v/>
      </c>
      <c r="AU55">
        <f t="shared" si="74"/>
        <v>8.3329599999999999</v>
      </c>
      <c r="AV55" t="str">
        <f t="shared" si="74"/>
        <v/>
      </c>
      <c r="AW55">
        <f t="shared" si="74"/>
        <v>3.9577999999999998</v>
      </c>
      <c r="AX55">
        <f t="shared" si="74"/>
        <v>2.0212699999999999</v>
      </c>
      <c r="AY55" t="str">
        <f t="shared" si="74"/>
        <v/>
      </c>
      <c r="AZ55" t="str">
        <f t="shared" si="74"/>
        <v/>
      </c>
      <c r="BA55" t="str">
        <f t="shared" si="74"/>
        <v/>
      </c>
      <c r="BD55" t="str">
        <f t="shared" si="42"/>
        <v/>
      </c>
      <c r="BE55">
        <f t="shared" si="42"/>
        <v>4.6177683924365178</v>
      </c>
      <c r="BF55" t="str">
        <f t="shared" si="42"/>
        <v/>
      </c>
      <c r="BG55">
        <f t="shared" si="42"/>
        <v>4.7114042396775933</v>
      </c>
      <c r="BH55">
        <f t="shared" si="42"/>
        <v>4.7092098144473606</v>
      </c>
      <c r="BI55" t="str">
        <f t="shared" si="42"/>
        <v/>
      </c>
      <c r="BJ55" t="str">
        <f t="shared" si="42"/>
        <v/>
      </c>
      <c r="BK55" t="str">
        <f t="shared" si="42"/>
        <v/>
      </c>
      <c r="BN55">
        <f t="shared" si="43"/>
        <v>0</v>
      </c>
      <c r="BO55">
        <f t="shared" si="44"/>
        <v>5.1109830030866832E-3</v>
      </c>
      <c r="BP55">
        <f t="shared" si="45"/>
        <v>0</v>
      </c>
      <c r="BQ55">
        <f t="shared" si="46"/>
        <v>6.5002138006567872E-2</v>
      </c>
      <c r="BR55">
        <f t="shared" si="47"/>
        <v>3.0489721485022245E-2</v>
      </c>
      <c r="BS55">
        <f t="shared" si="48"/>
        <v>0</v>
      </c>
      <c r="BT55">
        <f t="shared" si="49"/>
        <v>0</v>
      </c>
      <c r="BU55">
        <f t="shared" si="50"/>
        <v>0</v>
      </c>
      <c r="BX55">
        <f t="shared" si="51"/>
        <v>5.1109830030866832E-3</v>
      </c>
      <c r="BY55">
        <f t="shared" si="52"/>
        <v>5.1109830030866832E-3</v>
      </c>
      <c r="BZ55">
        <f t="shared" si="53"/>
        <v>6.5002138006567872E-2</v>
      </c>
      <c r="CA55">
        <f t="shared" si="54"/>
        <v>9.5491859491590114E-2</v>
      </c>
      <c r="CB55" t="str">
        <f t="shared" si="55"/>
        <v/>
      </c>
      <c r="CC55" t="str">
        <f t="shared" si="56"/>
        <v/>
      </c>
      <c r="CD55" t="str">
        <f t="shared" si="57"/>
        <v/>
      </c>
      <c r="CG55">
        <f t="shared" si="67"/>
        <v>4.6177683924365178</v>
      </c>
      <c r="CH55">
        <f t="shared" si="67"/>
        <v>4.6177683924365178</v>
      </c>
      <c r="CI55">
        <f t="shared" si="67"/>
        <v>4.7114042396775933</v>
      </c>
      <c r="CJ55">
        <f t="shared" si="67"/>
        <v>4.7107035787579532</v>
      </c>
      <c r="CK55" t="str">
        <f t="shared" si="67"/>
        <v/>
      </c>
      <c r="CL55" t="str">
        <f t="shared" si="67"/>
        <v/>
      </c>
      <c r="CM55" t="str">
        <f t="shared" si="67"/>
        <v/>
      </c>
      <c r="CP55" t="str">
        <f t="shared" si="71"/>
        <v/>
      </c>
      <c r="CQ55" t="str">
        <f t="shared" si="71"/>
        <v/>
      </c>
      <c r="CR55" t="str">
        <f t="shared" si="71"/>
        <v/>
      </c>
      <c r="CS55">
        <f t="shared" si="71"/>
        <v>4.7107035787579532</v>
      </c>
      <c r="CT55" t="str">
        <f t="shared" si="71"/>
        <v/>
      </c>
      <c r="CU55" t="str">
        <f t="shared" si="71"/>
        <v/>
      </c>
      <c r="CV55" t="str">
        <f t="shared" si="71"/>
        <v/>
      </c>
      <c r="CX55">
        <f t="shared" si="30"/>
        <v>4.7107035787579532</v>
      </c>
      <c r="DD55" t="str">
        <f t="shared" si="58"/>
        <v/>
      </c>
      <c r="DE55">
        <f t="shared" ca="1" si="58"/>
        <v>0.59628972939815383</v>
      </c>
      <c r="DF55" t="str">
        <f t="shared" si="58"/>
        <v/>
      </c>
      <c r="DG55">
        <f t="shared" ca="1" si="58"/>
        <v>0.4607028837229093</v>
      </c>
      <c r="DH55">
        <f t="shared" ca="1" si="58"/>
        <v>0.54612994529319436</v>
      </c>
      <c r="DI55" t="str">
        <f t="shared" si="58"/>
        <v/>
      </c>
      <c r="DJ55" t="str">
        <f t="shared" si="58"/>
        <v/>
      </c>
      <c r="DK55" t="str">
        <f t="shared" si="58"/>
        <v/>
      </c>
      <c r="DL55" t="str">
        <f t="shared" si="58"/>
        <v/>
      </c>
      <c r="DP55">
        <f t="shared" ca="1" si="68"/>
        <v>0.59628972939815383</v>
      </c>
      <c r="DQ55">
        <f t="shared" ca="1" si="68"/>
        <v>0.59628972939815383</v>
      </c>
      <c r="DR55">
        <f t="shared" ca="1" si="68"/>
        <v>0.4607028837229093</v>
      </c>
      <c r="DS55">
        <f t="shared" ca="1" si="68"/>
        <v>0.48797900263429389</v>
      </c>
      <c r="DT55" t="str">
        <f t="shared" si="68"/>
        <v/>
      </c>
      <c r="DU55" t="str">
        <f t="shared" si="68"/>
        <v/>
      </c>
      <c r="DV55" t="str">
        <f t="shared" si="68"/>
        <v/>
      </c>
      <c r="DZ55" t="str">
        <f t="shared" si="69"/>
        <v/>
      </c>
      <c r="EA55" t="str">
        <f t="shared" si="69"/>
        <v/>
      </c>
      <c r="EB55" t="str">
        <f t="shared" si="69"/>
        <v/>
      </c>
      <c r="EC55">
        <f t="shared" ca="1" si="69"/>
        <v>0.48797900263429389</v>
      </c>
      <c r="ED55" t="str">
        <f t="shared" si="69"/>
        <v/>
      </c>
      <c r="EE55" t="str">
        <f t="shared" si="69"/>
        <v/>
      </c>
      <c r="EF55" t="str">
        <f t="shared" si="69"/>
        <v/>
      </c>
      <c r="EH55">
        <f t="shared" ca="1" si="61"/>
        <v>0.48797900263429389</v>
      </c>
      <c r="EK55" s="60" t="str">
        <f t="shared" si="62"/>
        <v/>
      </c>
      <c r="EL55" s="32">
        <f t="shared" si="63"/>
        <v>1.2450708502297083E-4</v>
      </c>
      <c r="EM55" s="32">
        <f t="shared" si="63"/>
        <v>2.5947224106531154E-5</v>
      </c>
      <c r="EN55" s="32" t="str">
        <f t="shared" si="63"/>
        <v/>
      </c>
      <c r="EO55" s="32" t="str">
        <f t="shared" si="63"/>
        <v/>
      </c>
      <c r="EP55" s="32" t="str">
        <f t="shared" si="63"/>
        <v/>
      </c>
      <c r="EQ55" s="32" t="str">
        <f t="shared" si="63"/>
        <v/>
      </c>
      <c r="ER55" s="32" t="str">
        <f t="shared" si="70"/>
        <v/>
      </c>
      <c r="FB55" s="31">
        <f t="shared" si="64"/>
        <v>1.104614347662964</v>
      </c>
      <c r="FC55" s="31"/>
      <c r="FD55" s="31"/>
      <c r="FI55" s="31" t="str">
        <f t="shared" si="65"/>
        <v/>
      </c>
      <c r="FJ55" s="31" t="str">
        <f t="shared" si="65"/>
        <v/>
      </c>
      <c r="FK55" s="31" t="str">
        <f t="shared" si="65"/>
        <v/>
      </c>
    </row>
    <row r="56" spans="1:167">
      <c r="A56">
        <v>37</v>
      </c>
      <c r="B56">
        <f t="shared" si="37"/>
        <v>22.109375</v>
      </c>
      <c r="C56">
        <f t="shared" si="38"/>
        <v>4.5113674146016178E-2</v>
      </c>
      <c r="D56">
        <f t="shared" si="39"/>
        <v>4.821158525793944</v>
      </c>
      <c r="E56">
        <f t="shared" ca="1" si="40"/>
        <v>0.49276682815704842</v>
      </c>
      <c r="H56" s="86">
        <v>7.64E-5</v>
      </c>
      <c r="J56" s="26">
        <v>6.3610567600000003</v>
      </c>
      <c r="L56" s="26">
        <v>8.3316099999999995</v>
      </c>
      <c r="M56" s="26"/>
      <c r="N56" s="26">
        <v>3.64133</v>
      </c>
      <c r="O56" s="26"/>
      <c r="P56" s="26">
        <v>3.9407299999999998</v>
      </c>
      <c r="R56" s="26">
        <v>2.0144099999999998</v>
      </c>
      <c r="S56" s="26"/>
      <c r="Y56" s="26">
        <v>7.4083699999999997</v>
      </c>
      <c r="AD56">
        <f t="shared" si="16"/>
        <v>-7.64E-5</v>
      </c>
      <c r="AE56" s="34">
        <f t="shared" si="17"/>
        <v>6.3609803600000001</v>
      </c>
      <c r="AF56">
        <f t="shared" si="18"/>
        <v>8.3315336000000002</v>
      </c>
      <c r="AG56">
        <f t="shared" si="19"/>
        <v>3.6412535999999998</v>
      </c>
      <c r="AH56">
        <f t="shared" si="20"/>
        <v>3.9406535999999996</v>
      </c>
      <c r="AI56">
        <f t="shared" si="21"/>
        <v>2.0143335999999996</v>
      </c>
      <c r="AJ56" t="str">
        <f t="shared" si="41"/>
        <v/>
      </c>
      <c r="AK56" t="str">
        <f t="shared" si="73"/>
        <v/>
      </c>
      <c r="AL56" t="str">
        <f t="shared" si="73"/>
        <v/>
      </c>
      <c r="AM56" t="str">
        <f t="shared" si="73"/>
        <v/>
      </c>
      <c r="AN56">
        <f t="shared" si="73"/>
        <v>7.4082935999999995</v>
      </c>
      <c r="AO56" t="str">
        <f t="shared" si="73"/>
        <v/>
      </c>
      <c r="AP56" t="str">
        <f t="shared" si="73"/>
        <v/>
      </c>
      <c r="AQ56" s="79">
        <f t="shared" si="23"/>
        <v>7.4064957708481289</v>
      </c>
      <c r="AR56" s="79"/>
      <c r="AS56" s="79"/>
      <c r="AT56" t="str">
        <f t="shared" si="74"/>
        <v/>
      </c>
      <c r="AU56" t="str">
        <f t="shared" si="74"/>
        <v/>
      </c>
      <c r="AV56" t="str">
        <f t="shared" si="74"/>
        <v/>
      </c>
      <c r="AW56">
        <f t="shared" si="74"/>
        <v>3.9406535999999996</v>
      </c>
      <c r="AX56">
        <f t="shared" si="74"/>
        <v>2.0143335999999996</v>
      </c>
      <c r="AY56" t="str">
        <f t="shared" si="74"/>
        <v/>
      </c>
      <c r="AZ56" t="str">
        <f t="shared" si="74"/>
        <v/>
      </c>
      <c r="BA56" t="str">
        <f t="shared" si="74"/>
        <v/>
      </c>
      <c r="BD56" t="str">
        <f t="shared" si="42"/>
        <v/>
      </c>
      <c r="BE56" t="str">
        <f t="shared" si="42"/>
        <v/>
      </c>
      <c r="BF56" t="str">
        <f t="shared" si="42"/>
        <v/>
      </c>
      <c r="BG56">
        <f t="shared" si="42"/>
        <v>4.8330125577382228</v>
      </c>
      <c r="BH56">
        <f t="shared" si="42"/>
        <v>4.8016024822430845</v>
      </c>
      <c r="BI56" t="str">
        <f t="shared" si="42"/>
        <v/>
      </c>
      <c r="BJ56" t="str">
        <f t="shared" si="42"/>
        <v/>
      </c>
      <c r="BK56" t="str">
        <f t="shared" si="42"/>
        <v/>
      </c>
      <c r="BN56">
        <f t="shared" si="43"/>
        <v>0</v>
      </c>
      <c r="BO56">
        <f t="shared" si="44"/>
        <v>0</v>
      </c>
      <c r="BP56">
        <f t="shared" si="45"/>
        <v>0</v>
      </c>
      <c r="BQ56">
        <f t="shared" si="46"/>
        <v>5.7325499382090098E-2</v>
      </c>
      <c r="BR56">
        <f t="shared" si="47"/>
        <v>3.4748250541057089E-2</v>
      </c>
      <c r="BS56">
        <f t="shared" si="48"/>
        <v>0</v>
      </c>
      <c r="BT56">
        <f t="shared" si="49"/>
        <v>0</v>
      </c>
      <c r="BU56">
        <f t="shared" si="50"/>
        <v>0</v>
      </c>
      <c r="BX56">
        <f t="shared" si="51"/>
        <v>0</v>
      </c>
      <c r="BY56">
        <f t="shared" si="52"/>
        <v>0</v>
      </c>
      <c r="BZ56">
        <f t="shared" si="53"/>
        <v>5.7325499382090098E-2</v>
      </c>
      <c r="CA56">
        <f t="shared" si="54"/>
        <v>9.207374992314718E-2</v>
      </c>
      <c r="CB56" t="str">
        <f t="shared" si="55"/>
        <v/>
      </c>
      <c r="CC56" t="str">
        <f t="shared" si="56"/>
        <v/>
      </c>
      <c r="CD56" t="str">
        <f t="shared" si="57"/>
        <v/>
      </c>
      <c r="CG56" t="str">
        <f t="shared" si="67"/>
        <v/>
      </c>
      <c r="CH56" t="str">
        <f t="shared" si="67"/>
        <v/>
      </c>
      <c r="CI56">
        <f t="shared" si="67"/>
        <v>4.8330125577382228</v>
      </c>
      <c r="CJ56">
        <f t="shared" si="67"/>
        <v>4.821158525793944</v>
      </c>
      <c r="CK56" t="str">
        <f t="shared" si="67"/>
        <v/>
      </c>
      <c r="CL56" t="str">
        <f t="shared" si="67"/>
        <v/>
      </c>
      <c r="CM56" t="str">
        <f t="shared" si="67"/>
        <v/>
      </c>
      <c r="CP56" t="str">
        <f t="shared" si="71"/>
        <v/>
      </c>
      <c r="CQ56" t="str">
        <f t="shared" si="71"/>
        <v/>
      </c>
      <c r="CR56" t="str">
        <f t="shared" si="71"/>
        <v/>
      </c>
      <c r="CS56">
        <f t="shared" si="71"/>
        <v>4.821158525793944</v>
      </c>
      <c r="CT56" t="str">
        <f t="shared" si="71"/>
        <v/>
      </c>
      <c r="CU56" t="str">
        <f t="shared" si="71"/>
        <v/>
      </c>
      <c r="CV56" t="str">
        <f t="shared" si="71"/>
        <v/>
      </c>
      <c r="CX56">
        <f t="shared" si="30"/>
        <v>4.821158525793944</v>
      </c>
      <c r="DD56" t="str">
        <f t="shared" si="58"/>
        <v/>
      </c>
      <c r="DE56" t="str">
        <f t="shared" si="58"/>
        <v/>
      </c>
      <c r="DF56" t="str">
        <f t="shared" si="58"/>
        <v/>
      </c>
      <c r="DG56">
        <f t="shared" ca="1" si="58"/>
        <v>0.4609939908535286</v>
      </c>
      <c r="DH56">
        <f t="shared" ca="1" si="58"/>
        <v>0.5451836761090938</v>
      </c>
      <c r="DI56" t="str">
        <f t="shared" si="58"/>
        <v/>
      </c>
      <c r="DJ56" t="str">
        <f t="shared" si="58"/>
        <v/>
      </c>
      <c r="DK56" t="str">
        <f t="shared" si="58"/>
        <v/>
      </c>
      <c r="DL56" t="str">
        <f t="shared" si="58"/>
        <v/>
      </c>
      <c r="DP56" t="str">
        <f t="shared" si="68"/>
        <v/>
      </c>
      <c r="DQ56" t="str">
        <f t="shared" si="68"/>
        <v/>
      </c>
      <c r="DR56">
        <f t="shared" ca="1" si="68"/>
        <v>0.4609939908535286</v>
      </c>
      <c r="DS56">
        <f t="shared" ca="1" si="68"/>
        <v>0.49276682815704842</v>
      </c>
      <c r="DT56" t="str">
        <f t="shared" si="68"/>
        <v/>
      </c>
      <c r="DU56" t="str">
        <f t="shared" si="68"/>
        <v/>
      </c>
      <c r="DV56" t="str">
        <f t="shared" si="68"/>
        <v/>
      </c>
      <c r="DZ56" t="str">
        <f t="shared" si="69"/>
        <v/>
      </c>
      <c r="EA56" t="str">
        <f t="shared" si="69"/>
        <v/>
      </c>
      <c r="EB56" t="str">
        <f t="shared" si="69"/>
        <v/>
      </c>
      <c r="EC56">
        <f t="shared" ca="1" si="69"/>
        <v>0.49276682815704842</v>
      </c>
      <c r="ED56" t="str">
        <f t="shared" si="69"/>
        <v/>
      </c>
      <c r="EE56" t="str">
        <f t="shared" si="69"/>
        <v/>
      </c>
      <c r="EF56" t="str">
        <f t="shared" si="69"/>
        <v/>
      </c>
      <c r="EH56">
        <f t="shared" ca="1" si="61"/>
        <v>0.49276682815704842</v>
      </c>
      <c r="EK56" s="60" t="str">
        <f t="shared" si="62"/>
        <v/>
      </c>
      <c r="EL56" s="32">
        <f t="shared" si="63"/>
        <v>8.9975312501734496E-5</v>
      </c>
      <c r="EM56" s="32">
        <f t="shared" si="63"/>
        <v>2.3698833514442094E-5</v>
      </c>
      <c r="EN56" s="32" t="str">
        <f t="shared" si="63"/>
        <v/>
      </c>
      <c r="EO56" s="32" t="str">
        <f t="shared" si="63"/>
        <v/>
      </c>
      <c r="EP56" s="32" t="str">
        <f t="shared" si="63"/>
        <v/>
      </c>
      <c r="EQ56" s="32" t="str">
        <f t="shared" si="63"/>
        <v/>
      </c>
      <c r="ER56" s="32" t="str">
        <f t="shared" si="70"/>
        <v/>
      </c>
      <c r="FB56" s="31">
        <f t="shared" si="64"/>
        <v>1.2150521394453553</v>
      </c>
      <c r="FC56" s="31"/>
      <c r="FD56" s="31"/>
      <c r="FI56" s="31" t="str">
        <f t="shared" si="65"/>
        <v/>
      </c>
      <c r="FJ56" s="31" t="str">
        <f t="shared" si="65"/>
        <v/>
      </c>
      <c r="FK56" s="31" t="str">
        <f t="shared" si="65"/>
        <v/>
      </c>
    </row>
    <row r="57" spans="1:167">
      <c r="A57">
        <v>38</v>
      </c>
      <c r="B57">
        <f t="shared" si="37"/>
        <v>22.578125</v>
      </c>
      <c r="C57">
        <f t="shared" si="38"/>
        <v>4.506531199772397E-2</v>
      </c>
      <c r="D57">
        <f t="shared" si="39"/>
        <v>4.9584062859152827</v>
      </c>
      <c r="E57">
        <f t="shared" ca="1" si="40"/>
        <v>0.49978201412676987</v>
      </c>
      <c r="H57" s="86">
        <v>-1.3100000000000001E-4</v>
      </c>
      <c r="J57" s="26">
        <v>6.3600694070000001</v>
      </c>
      <c r="L57" s="26">
        <v>8.3298100000000002</v>
      </c>
      <c r="M57" s="26"/>
      <c r="N57" s="26">
        <v>3.6393499999999999</v>
      </c>
      <c r="O57" s="26"/>
      <c r="P57" s="26">
        <v>3.9240300000000001</v>
      </c>
      <c r="R57" s="26">
        <v>2.0015200000000002</v>
      </c>
      <c r="S57" s="26"/>
      <c r="Y57" s="26">
        <v>7.4038300000000001</v>
      </c>
      <c r="AD57">
        <f t="shared" si="16"/>
        <v>1.3100000000000001E-4</v>
      </c>
      <c r="AE57" s="34">
        <f t="shared" si="17"/>
        <v>6.3602004069999998</v>
      </c>
      <c r="AF57">
        <f t="shared" si="18"/>
        <v>8.3299409999999998</v>
      </c>
      <c r="AG57">
        <f t="shared" si="19"/>
        <v>3.639481</v>
      </c>
      <c r="AH57">
        <f t="shared" si="20"/>
        <v>3.9241610000000002</v>
      </c>
      <c r="AI57">
        <f t="shared" si="21"/>
        <v>2.0016510000000003</v>
      </c>
      <c r="AJ57" t="str">
        <f t="shared" si="41"/>
        <v/>
      </c>
      <c r="AK57" t="str">
        <f t="shared" si="73"/>
        <v/>
      </c>
      <c r="AL57" t="str">
        <f t="shared" si="73"/>
        <v/>
      </c>
      <c r="AM57" t="str">
        <f t="shared" si="73"/>
        <v/>
      </c>
      <c r="AN57">
        <f t="shared" si="73"/>
        <v>7.4039609999999998</v>
      </c>
      <c r="AO57" t="str">
        <f t="shared" si="73"/>
        <v/>
      </c>
      <c r="AP57" t="str">
        <f t="shared" si="73"/>
        <v/>
      </c>
      <c r="AQ57" s="79">
        <f t="shared" si="23"/>
        <v>7.4040190341469758</v>
      </c>
      <c r="AR57" s="79"/>
      <c r="AS57" s="79"/>
      <c r="AT57" t="str">
        <f t="shared" si="74"/>
        <v/>
      </c>
      <c r="AU57" t="str">
        <f t="shared" si="74"/>
        <v/>
      </c>
      <c r="AV57" t="str">
        <f t="shared" si="74"/>
        <v/>
      </c>
      <c r="AW57">
        <f t="shared" si="74"/>
        <v>3.9241610000000002</v>
      </c>
      <c r="AX57">
        <f t="shared" si="74"/>
        <v>2.0016510000000003</v>
      </c>
      <c r="AY57" t="str">
        <f t="shared" si="74"/>
        <v/>
      </c>
      <c r="AZ57" t="str">
        <f t="shared" si="74"/>
        <v/>
      </c>
      <c r="BA57" t="str">
        <f t="shared" si="74"/>
        <v/>
      </c>
      <c r="BD57" t="str">
        <f t="shared" si="42"/>
        <v/>
      </c>
      <c r="BE57" t="str">
        <f t="shared" si="42"/>
        <v/>
      </c>
      <c r="BF57" t="str">
        <f t="shared" si="42"/>
        <v/>
      </c>
      <c r="BG57">
        <f t="shared" si="42"/>
        <v>4.9688348337681312</v>
      </c>
      <c r="BH57">
        <f t="shared" si="42"/>
        <v>4.9462659646443203</v>
      </c>
      <c r="BI57" t="str">
        <f t="shared" si="42"/>
        <v/>
      </c>
      <c r="BJ57" t="str">
        <f t="shared" si="42"/>
        <v/>
      </c>
      <c r="BK57" t="str">
        <f t="shared" si="42"/>
        <v/>
      </c>
      <c r="BN57">
        <f t="shared" si="43"/>
        <v>0</v>
      </c>
      <c r="BO57">
        <f t="shared" si="44"/>
        <v>0</v>
      </c>
      <c r="BP57">
        <f t="shared" si="45"/>
        <v>0</v>
      </c>
      <c r="BQ57">
        <f t="shared" si="46"/>
        <v>4.8135523141302712E-2</v>
      </c>
      <c r="BR57">
        <f t="shared" si="47"/>
        <v>4.1348461486072866E-2</v>
      </c>
      <c r="BS57">
        <f t="shared" si="48"/>
        <v>0</v>
      </c>
      <c r="BT57">
        <f t="shared" si="49"/>
        <v>0</v>
      </c>
      <c r="BU57">
        <f t="shared" si="50"/>
        <v>0</v>
      </c>
      <c r="BX57">
        <f t="shared" si="51"/>
        <v>0</v>
      </c>
      <c r="BY57">
        <f t="shared" si="52"/>
        <v>0</v>
      </c>
      <c r="BZ57">
        <f t="shared" si="53"/>
        <v>4.8135523141302712E-2</v>
      </c>
      <c r="CA57">
        <f t="shared" si="54"/>
        <v>8.9483984627375585E-2</v>
      </c>
      <c r="CB57" t="str">
        <f t="shared" si="55"/>
        <v/>
      </c>
      <c r="CC57" t="str">
        <f t="shared" si="56"/>
        <v/>
      </c>
      <c r="CD57" t="str">
        <f t="shared" si="57"/>
        <v/>
      </c>
      <c r="CG57" t="str">
        <f t="shared" si="67"/>
        <v/>
      </c>
      <c r="CH57" t="str">
        <f t="shared" si="67"/>
        <v/>
      </c>
      <c r="CI57">
        <f t="shared" si="67"/>
        <v>4.9688348337681312</v>
      </c>
      <c r="CJ57">
        <f t="shared" si="67"/>
        <v>4.9584062859152827</v>
      </c>
      <c r="CK57" t="str">
        <f t="shared" si="67"/>
        <v/>
      </c>
      <c r="CL57" t="str">
        <f t="shared" si="67"/>
        <v/>
      </c>
      <c r="CM57" t="str">
        <f t="shared" si="67"/>
        <v/>
      </c>
      <c r="CP57" t="str">
        <f t="shared" si="71"/>
        <v/>
      </c>
      <c r="CQ57" t="str">
        <f t="shared" si="71"/>
        <v/>
      </c>
      <c r="CR57" t="str">
        <f t="shared" si="71"/>
        <v/>
      </c>
      <c r="CS57">
        <f t="shared" si="71"/>
        <v>4.9584062859152827</v>
      </c>
      <c r="CT57" t="str">
        <f t="shared" si="71"/>
        <v/>
      </c>
      <c r="CU57" t="str">
        <f t="shared" si="71"/>
        <v/>
      </c>
      <c r="CV57" t="str">
        <f t="shared" si="71"/>
        <v/>
      </c>
      <c r="CX57">
        <f t="shared" si="30"/>
        <v>4.9584062859152827</v>
      </c>
      <c r="DD57" t="str">
        <f t="shared" si="58"/>
        <v/>
      </c>
      <c r="DE57" t="str">
        <f t="shared" si="58"/>
        <v/>
      </c>
      <c r="DF57" t="str">
        <f t="shared" si="58"/>
        <v/>
      </c>
      <c r="DG57">
        <f t="shared" ca="1" si="58"/>
        <v>0.46155955634177392</v>
      </c>
      <c r="DH57">
        <f t="shared" ca="1" si="58"/>
        <v>0.54427842185518915</v>
      </c>
      <c r="DI57" t="str">
        <f t="shared" si="58"/>
        <v/>
      </c>
      <c r="DJ57" t="str">
        <f t="shared" si="58"/>
        <v/>
      </c>
      <c r="DK57" t="str">
        <f t="shared" si="58"/>
        <v/>
      </c>
      <c r="DL57" t="str">
        <f t="shared" si="58"/>
        <v/>
      </c>
      <c r="DP57" t="str">
        <f t="shared" si="68"/>
        <v/>
      </c>
      <c r="DQ57" t="str">
        <f t="shared" si="68"/>
        <v/>
      </c>
      <c r="DR57">
        <f t="shared" ca="1" si="68"/>
        <v>0.46155955634177392</v>
      </c>
      <c r="DS57">
        <f t="shared" ca="1" si="68"/>
        <v>0.49978201412676987</v>
      </c>
      <c r="DT57" t="str">
        <f t="shared" si="68"/>
        <v/>
      </c>
      <c r="DU57" t="str">
        <f t="shared" si="68"/>
        <v/>
      </c>
      <c r="DV57" t="str">
        <f t="shared" si="68"/>
        <v/>
      </c>
      <c r="DZ57" t="str">
        <f t="shared" si="69"/>
        <v/>
      </c>
      <c r="EA57" t="str">
        <f t="shared" si="69"/>
        <v/>
      </c>
      <c r="EB57" t="str">
        <f t="shared" si="69"/>
        <v/>
      </c>
      <c r="EC57">
        <f t="shared" ca="1" si="69"/>
        <v>0.49978201412676987</v>
      </c>
      <c r="ED57" t="str">
        <f t="shared" si="69"/>
        <v/>
      </c>
      <c r="EE57" t="str">
        <f t="shared" si="69"/>
        <v/>
      </c>
      <c r="EF57" t="str">
        <f t="shared" si="69"/>
        <v/>
      </c>
      <c r="EH57">
        <f t="shared" ca="1" si="61"/>
        <v>0.49978201412676987</v>
      </c>
      <c r="EK57" s="60" t="str">
        <f t="shared" si="62"/>
        <v/>
      </c>
      <c r="EL57" s="32">
        <f t="shared" si="63"/>
        <v>5.1419997781217577E-5</v>
      </c>
      <c r="EM57" s="32">
        <f t="shared" si="63"/>
        <v>1.3891999942751073E-5</v>
      </c>
      <c r="EN57" s="32" t="str">
        <f t="shared" si="63"/>
        <v/>
      </c>
      <c r="EO57" s="32" t="str">
        <f t="shared" si="63"/>
        <v/>
      </c>
      <c r="EP57" s="32" t="str">
        <f t="shared" si="63"/>
        <v/>
      </c>
      <c r="EQ57" s="32" t="str">
        <f t="shared" si="63"/>
        <v/>
      </c>
      <c r="ER57" s="32" t="str">
        <f t="shared" si="70"/>
        <v/>
      </c>
      <c r="FB57" s="31">
        <f t="shared" si="64"/>
        <v>1.3522773211669281</v>
      </c>
      <c r="FC57" s="31"/>
      <c r="FD57" s="31"/>
      <c r="FI57" s="31" t="str">
        <f t="shared" si="65"/>
        <v/>
      </c>
      <c r="FJ57" s="31" t="str">
        <f t="shared" si="65"/>
        <v/>
      </c>
      <c r="FK57" s="31" t="str">
        <f t="shared" si="65"/>
        <v/>
      </c>
    </row>
    <row r="58" spans="1:167">
      <c r="A58">
        <v>39</v>
      </c>
      <c r="B58">
        <f t="shared" si="37"/>
        <v>23.046875</v>
      </c>
      <c r="C58">
        <f t="shared" si="38"/>
        <v>4.5088437140979584E-2</v>
      </c>
      <c r="D58">
        <f t="shared" si="39"/>
        <v>5.0596793891043879</v>
      </c>
      <c r="E58">
        <f t="shared" ca="1" si="40"/>
        <v>0.50471514215472069</v>
      </c>
      <c r="H58" s="86">
        <v>3.01E-4</v>
      </c>
      <c r="I58" s="12"/>
      <c r="J58" s="26">
        <v>6.3607279759999997</v>
      </c>
      <c r="K58" s="12"/>
      <c r="L58" s="26">
        <v>8.3310399999999998</v>
      </c>
      <c r="M58" s="26"/>
      <c r="N58" s="26">
        <v>3.6404700000000001</v>
      </c>
      <c r="O58" s="26"/>
      <c r="P58" s="26">
        <v>3.91554</v>
      </c>
      <c r="R58" s="26">
        <v>1.9900199999999999</v>
      </c>
      <c r="S58" s="26"/>
      <c r="Y58" s="26">
        <v>7.4039099999999998</v>
      </c>
      <c r="AD58">
        <f t="shared" si="16"/>
        <v>-3.01E-4</v>
      </c>
      <c r="AE58" s="34">
        <f t="shared" si="17"/>
        <v>6.3604269759999994</v>
      </c>
      <c r="AF58">
        <f t="shared" si="18"/>
        <v>8.3307389999999995</v>
      </c>
      <c r="AG58">
        <f t="shared" si="19"/>
        <v>3.6401690000000002</v>
      </c>
      <c r="AH58">
        <f t="shared" si="20"/>
        <v>3.9152390000000001</v>
      </c>
      <c r="AI58">
        <f t="shared" si="21"/>
        <v>1.9897189999999998</v>
      </c>
      <c r="AJ58" t="str">
        <f t="shared" si="41"/>
        <v/>
      </c>
      <c r="AK58" t="str">
        <f t="shared" si="73"/>
        <v/>
      </c>
      <c r="AL58" t="str">
        <f t="shared" si="73"/>
        <v/>
      </c>
      <c r="AM58" t="str">
        <f t="shared" si="73"/>
        <v/>
      </c>
      <c r="AN58">
        <f t="shared" si="73"/>
        <v>7.4036089999999994</v>
      </c>
      <c r="AO58" t="str">
        <f t="shared" si="73"/>
        <v/>
      </c>
      <c r="AP58" t="str">
        <f t="shared" si="73"/>
        <v/>
      </c>
      <c r="AQ58" s="79">
        <f t="shared" si="23"/>
        <v>7.4025980696485503</v>
      </c>
      <c r="AR58" s="79"/>
      <c r="AS58" s="79"/>
      <c r="AT58" t="str">
        <f t="shared" si="74"/>
        <v/>
      </c>
      <c r="AU58" t="str">
        <f t="shared" si="74"/>
        <v/>
      </c>
      <c r="AV58" t="str">
        <f t="shared" si="74"/>
        <v/>
      </c>
      <c r="AW58">
        <f t="shared" si="74"/>
        <v>3.9152390000000001</v>
      </c>
      <c r="AX58">
        <f t="shared" si="74"/>
        <v>1.9897189999999998</v>
      </c>
      <c r="AY58" t="str">
        <f t="shared" si="74"/>
        <v/>
      </c>
      <c r="AZ58" t="str">
        <f t="shared" si="74"/>
        <v/>
      </c>
      <c r="BA58" t="str">
        <f t="shared" si="74"/>
        <v/>
      </c>
      <c r="BD58" t="str">
        <f t="shared" si="42"/>
        <v/>
      </c>
      <c r="BE58" t="str">
        <f t="shared" si="42"/>
        <v/>
      </c>
      <c r="BF58" t="str">
        <f t="shared" si="42"/>
        <v/>
      </c>
      <c r="BG58">
        <f t="shared" si="42"/>
        <v>5.0544283072516771</v>
      </c>
      <c r="BH58">
        <f t="shared" si="42"/>
        <v>5.0645058965780088</v>
      </c>
      <c r="BI58" t="str">
        <f t="shared" si="42"/>
        <v/>
      </c>
      <c r="BJ58" t="str">
        <f t="shared" si="42"/>
        <v/>
      </c>
      <c r="BK58" t="str">
        <f t="shared" si="42"/>
        <v/>
      </c>
      <c r="BN58">
        <f t="shared" si="43"/>
        <v>0</v>
      </c>
      <c r="BO58">
        <f t="shared" si="44"/>
        <v>0</v>
      </c>
      <c r="BP58">
        <f t="shared" si="45"/>
        <v>0</v>
      </c>
      <c r="BQ58">
        <f t="shared" si="46"/>
        <v>4.2425874819333742E-2</v>
      </c>
      <c r="BR58">
        <f t="shared" si="47"/>
        <v>4.6157960505978861E-2</v>
      </c>
      <c r="BS58">
        <f t="shared" si="48"/>
        <v>0</v>
      </c>
      <c r="BT58">
        <f t="shared" si="49"/>
        <v>0</v>
      </c>
      <c r="BU58">
        <f t="shared" si="50"/>
        <v>0</v>
      </c>
      <c r="BX58">
        <f t="shared" si="51"/>
        <v>0</v>
      </c>
      <c r="BY58">
        <f t="shared" si="52"/>
        <v>0</v>
      </c>
      <c r="BZ58">
        <f t="shared" si="53"/>
        <v>4.2425874819333742E-2</v>
      </c>
      <c r="CA58">
        <f t="shared" si="54"/>
        <v>8.858383532531261E-2</v>
      </c>
      <c r="CB58" t="str">
        <f t="shared" si="55"/>
        <v/>
      </c>
      <c r="CC58" t="str">
        <f t="shared" si="56"/>
        <v/>
      </c>
      <c r="CD58" t="str">
        <f t="shared" si="57"/>
        <v/>
      </c>
      <c r="CG58" t="str">
        <f t="shared" si="67"/>
        <v/>
      </c>
      <c r="CH58" t="str">
        <f t="shared" si="67"/>
        <v/>
      </c>
      <c r="CI58">
        <f t="shared" si="67"/>
        <v>5.0544283072516771</v>
      </c>
      <c r="CJ58">
        <f t="shared" si="67"/>
        <v>5.0596793891043879</v>
      </c>
      <c r="CK58" t="str">
        <f t="shared" si="67"/>
        <v/>
      </c>
      <c r="CL58" t="str">
        <f t="shared" si="67"/>
        <v/>
      </c>
      <c r="CM58" t="str">
        <f t="shared" si="67"/>
        <v/>
      </c>
      <c r="CP58" t="str">
        <f t="shared" si="71"/>
        <v/>
      </c>
      <c r="CQ58" t="str">
        <f t="shared" si="71"/>
        <v/>
      </c>
      <c r="CR58" t="str">
        <f t="shared" si="71"/>
        <v/>
      </c>
      <c r="CS58">
        <f t="shared" si="71"/>
        <v>5.0596793891043879</v>
      </c>
      <c r="CT58" t="str">
        <f t="shared" si="71"/>
        <v/>
      </c>
      <c r="CU58" t="str">
        <f t="shared" si="71"/>
        <v/>
      </c>
      <c r="CV58" t="str">
        <f t="shared" si="71"/>
        <v/>
      </c>
      <c r="CX58">
        <f t="shared" si="30"/>
        <v>5.0596793891043879</v>
      </c>
      <c r="DD58" t="str">
        <f t="shared" si="58"/>
        <v/>
      </c>
      <c r="DE58" t="str">
        <f t="shared" si="58"/>
        <v/>
      </c>
      <c r="DF58" t="str">
        <f t="shared" si="58"/>
        <v/>
      </c>
      <c r="DG58">
        <f t="shared" ca="1" si="58"/>
        <v>0.46212465948481496</v>
      </c>
      <c r="DH58">
        <f t="shared" ca="1" si="58"/>
        <v>0.54386198630556604</v>
      </c>
      <c r="DI58" t="str">
        <f t="shared" si="58"/>
        <v/>
      </c>
      <c r="DJ58" t="str">
        <f t="shared" si="58"/>
        <v/>
      </c>
      <c r="DK58" t="str">
        <f t="shared" si="58"/>
        <v/>
      </c>
      <c r="DL58" t="str">
        <f t="shared" si="58"/>
        <v/>
      </c>
      <c r="DP58" t="str">
        <f t="shared" si="68"/>
        <v/>
      </c>
      <c r="DQ58" t="str">
        <f t="shared" si="68"/>
        <v/>
      </c>
      <c r="DR58">
        <f t="shared" ca="1" si="68"/>
        <v>0.46212465948481496</v>
      </c>
      <c r="DS58">
        <f t="shared" ca="1" si="68"/>
        <v>0.50471514215472069</v>
      </c>
      <c r="DT58" t="str">
        <f t="shared" si="68"/>
        <v/>
      </c>
      <c r="DU58" t="str">
        <f t="shared" si="68"/>
        <v/>
      </c>
      <c r="DV58" t="str">
        <f t="shared" si="68"/>
        <v/>
      </c>
      <c r="DZ58" t="str">
        <f t="shared" si="69"/>
        <v/>
      </c>
      <c r="EA58" t="str">
        <f t="shared" si="69"/>
        <v/>
      </c>
      <c r="EB58" t="str">
        <f t="shared" si="69"/>
        <v/>
      </c>
      <c r="EC58">
        <f t="shared" ca="1" si="69"/>
        <v>0.50471514215472069</v>
      </c>
      <c r="ED58" t="str">
        <f t="shared" si="69"/>
        <v/>
      </c>
      <c r="EE58" t="str">
        <f t="shared" si="69"/>
        <v/>
      </c>
      <c r="EF58" t="str">
        <f t="shared" si="69"/>
        <v/>
      </c>
      <c r="EH58">
        <f t="shared" ca="1" si="61"/>
        <v>0.50471514215472069</v>
      </c>
      <c r="EK58" s="60" t="str">
        <f t="shared" si="62"/>
        <v/>
      </c>
      <c r="EL58" s="32">
        <f t="shared" si="63"/>
        <v>7.0738810506918213E-5</v>
      </c>
      <c r="EM58" s="32">
        <f t="shared" si="63"/>
        <v>1.7698330472665667E-5</v>
      </c>
      <c r="EN58" s="32" t="str">
        <f t="shared" si="63"/>
        <v/>
      </c>
      <c r="EO58" s="32" t="str">
        <f t="shared" si="63"/>
        <v/>
      </c>
      <c r="EP58" s="32" t="str">
        <f t="shared" si="63"/>
        <v/>
      </c>
      <c r="EQ58" s="32" t="str">
        <f t="shared" si="63"/>
        <v/>
      </c>
      <c r="ER58" s="32" t="str">
        <f t="shared" si="70"/>
        <v/>
      </c>
      <c r="FB58" s="31">
        <f t="shared" si="64"/>
        <v>1.4535612235616293</v>
      </c>
      <c r="FC58" s="31"/>
      <c r="FD58" s="31"/>
      <c r="FI58" s="31" t="str">
        <f t="shared" si="65"/>
        <v/>
      </c>
      <c r="FJ58" s="31" t="str">
        <f t="shared" si="65"/>
        <v/>
      </c>
      <c r="FK58" s="31" t="str">
        <f t="shared" si="65"/>
        <v/>
      </c>
    </row>
    <row r="59" spans="1:167">
      <c r="A59">
        <v>40</v>
      </c>
      <c r="B59">
        <f t="shared" si="37"/>
        <v>23.515625</v>
      </c>
      <c r="C59">
        <f t="shared" si="38"/>
        <v>4.5009355385066979E-2</v>
      </c>
      <c r="D59">
        <f t="shared" si="39"/>
        <v>5.1823066842363152</v>
      </c>
      <c r="E59">
        <f t="shared" ca="1" si="40"/>
        <v>0.51067190795880868</v>
      </c>
      <c r="H59" s="86">
        <v>6.9899999999999997E-4</v>
      </c>
      <c r="I59" s="12"/>
      <c r="J59" s="26">
        <v>6.360077338</v>
      </c>
      <c r="K59" s="12"/>
      <c r="L59" s="26">
        <v>8.3268599999999999</v>
      </c>
      <c r="M59" s="26"/>
      <c r="N59" s="26">
        <v>3.6393599999999999</v>
      </c>
      <c r="O59" s="26"/>
      <c r="P59" s="26">
        <v>3.9051300000000002</v>
      </c>
      <c r="R59" s="26">
        <v>1.97688</v>
      </c>
      <c r="S59" s="26"/>
      <c r="Y59" s="26">
        <v>7.4035599999999997</v>
      </c>
      <c r="AD59">
        <f t="shared" si="16"/>
        <v>-6.9899999999999997E-4</v>
      </c>
      <c r="AE59" s="34">
        <f t="shared" si="17"/>
        <v>6.359378338</v>
      </c>
      <c r="AF59">
        <f t="shared" si="18"/>
        <v>8.3261610000000008</v>
      </c>
      <c r="AG59">
        <f t="shared" si="19"/>
        <v>3.6386609999999999</v>
      </c>
      <c r="AH59">
        <f t="shared" si="20"/>
        <v>3.9044310000000002</v>
      </c>
      <c r="AI59">
        <f t="shared" si="21"/>
        <v>1.976181</v>
      </c>
      <c r="AJ59" t="str">
        <f t="shared" si="41"/>
        <v/>
      </c>
      <c r="AK59" t="str">
        <f t="shared" si="73"/>
        <v/>
      </c>
      <c r="AL59" t="str">
        <f t="shared" si="73"/>
        <v/>
      </c>
      <c r="AM59" t="str">
        <f t="shared" si="73"/>
        <v/>
      </c>
      <c r="AN59">
        <f t="shared" si="73"/>
        <v>7.4028609999999997</v>
      </c>
      <c r="AO59" t="str">
        <f t="shared" si="73"/>
        <v/>
      </c>
      <c r="AP59" t="str">
        <f t="shared" si="73"/>
        <v/>
      </c>
      <c r="AQ59" s="79">
        <f t="shared" si="23"/>
        <v>7.4012443589794694</v>
      </c>
      <c r="AR59" s="79"/>
      <c r="AS59" s="79"/>
      <c r="AT59" t="str">
        <f t="shared" si="74"/>
        <v/>
      </c>
      <c r="AU59" t="str">
        <f t="shared" si="74"/>
        <v/>
      </c>
      <c r="AV59" t="str">
        <f t="shared" si="74"/>
        <v/>
      </c>
      <c r="AW59">
        <f t="shared" si="74"/>
        <v>3.9044310000000002</v>
      </c>
      <c r="AX59">
        <f t="shared" si="74"/>
        <v>1.976181</v>
      </c>
      <c r="AY59" t="str">
        <f t="shared" si="74"/>
        <v/>
      </c>
      <c r="AZ59" t="str">
        <f t="shared" si="74"/>
        <v/>
      </c>
      <c r="BA59" t="str">
        <f t="shared" si="74"/>
        <v/>
      </c>
      <c r="BD59" t="str">
        <f t="shared" si="42"/>
        <v/>
      </c>
      <c r="BE59" t="str">
        <f t="shared" si="42"/>
        <v/>
      </c>
      <c r="BF59" t="str">
        <f t="shared" si="42"/>
        <v/>
      </c>
      <c r="BG59">
        <f t="shared" si="42"/>
        <v>5.176198616332357</v>
      </c>
      <c r="BH59">
        <f t="shared" si="42"/>
        <v>5.1865622073359017</v>
      </c>
      <c r="BI59" t="str">
        <f t="shared" si="42"/>
        <v/>
      </c>
      <c r="BJ59" t="str">
        <f t="shared" si="42"/>
        <v/>
      </c>
      <c r="BK59" t="str">
        <f t="shared" si="42"/>
        <v/>
      </c>
      <c r="BN59">
        <f t="shared" si="43"/>
        <v>0</v>
      </c>
      <c r="BO59">
        <f t="shared" si="44"/>
        <v>0</v>
      </c>
      <c r="BP59">
        <f t="shared" si="45"/>
        <v>0</v>
      </c>
      <c r="BQ59">
        <f t="shared" si="46"/>
        <v>3.4815100610919643E-2</v>
      </c>
      <c r="BR59">
        <f t="shared" si="47"/>
        <v>4.9971059641367783E-2</v>
      </c>
      <c r="BS59">
        <f t="shared" si="48"/>
        <v>0</v>
      </c>
      <c r="BT59">
        <f t="shared" si="49"/>
        <v>0</v>
      </c>
      <c r="BU59">
        <f t="shared" si="50"/>
        <v>0</v>
      </c>
      <c r="BX59">
        <f t="shared" si="51"/>
        <v>0</v>
      </c>
      <c r="BY59">
        <f t="shared" si="52"/>
        <v>0</v>
      </c>
      <c r="BZ59">
        <f t="shared" si="53"/>
        <v>3.4815100610919643E-2</v>
      </c>
      <c r="CA59">
        <f t="shared" si="54"/>
        <v>8.4786160252287426E-2</v>
      </c>
      <c r="CB59" t="str">
        <f t="shared" si="55"/>
        <v/>
      </c>
      <c r="CC59" t="str">
        <f t="shared" si="56"/>
        <v/>
      </c>
      <c r="CD59" t="str">
        <f t="shared" si="57"/>
        <v/>
      </c>
      <c r="CG59" t="str">
        <f t="shared" si="67"/>
        <v/>
      </c>
      <c r="CH59" t="str">
        <f t="shared" si="67"/>
        <v/>
      </c>
      <c r="CI59">
        <f t="shared" si="67"/>
        <v>5.176198616332357</v>
      </c>
      <c r="CJ59">
        <f t="shared" si="67"/>
        <v>5.1823066842363152</v>
      </c>
      <c r="CK59" t="str">
        <f t="shared" si="67"/>
        <v/>
      </c>
      <c r="CL59" t="str">
        <f t="shared" si="67"/>
        <v/>
      </c>
      <c r="CM59" t="str">
        <f t="shared" si="67"/>
        <v/>
      </c>
      <c r="CP59" t="str">
        <f t="shared" si="71"/>
        <v/>
      </c>
      <c r="CQ59" t="str">
        <f t="shared" si="71"/>
        <v/>
      </c>
      <c r="CR59" t="str">
        <f t="shared" si="71"/>
        <v/>
      </c>
      <c r="CS59">
        <f t="shared" si="71"/>
        <v>5.1823066842363152</v>
      </c>
      <c r="CT59" t="str">
        <f t="shared" si="71"/>
        <v/>
      </c>
      <c r="CU59" t="str">
        <f t="shared" si="71"/>
        <v/>
      </c>
      <c r="CV59" t="str">
        <f t="shared" si="71"/>
        <v/>
      </c>
      <c r="CX59">
        <f t="shared" si="30"/>
        <v>5.1823066842363152</v>
      </c>
      <c r="DD59" t="str">
        <f t="shared" si="58"/>
        <v/>
      </c>
      <c r="DE59" t="str">
        <f t="shared" si="58"/>
        <v/>
      </c>
      <c r="DF59" t="str">
        <f t="shared" si="58"/>
        <v/>
      </c>
      <c r="DG59">
        <f t="shared" ca="1" si="58"/>
        <v>0.46338100706725205</v>
      </c>
      <c r="DH59">
        <f t="shared" ca="1" si="58"/>
        <v>0.54361972784369261</v>
      </c>
      <c r="DI59" t="str">
        <f t="shared" si="58"/>
        <v/>
      </c>
      <c r="DJ59" t="str">
        <f t="shared" si="58"/>
        <v/>
      </c>
      <c r="DK59" t="str">
        <f t="shared" si="58"/>
        <v/>
      </c>
      <c r="DL59" t="str">
        <f t="shared" si="58"/>
        <v/>
      </c>
      <c r="DP59" t="str">
        <f t="shared" si="68"/>
        <v/>
      </c>
      <c r="DQ59" t="str">
        <f t="shared" si="68"/>
        <v/>
      </c>
      <c r="DR59">
        <f t="shared" ca="1" si="68"/>
        <v>0.46338100706725205</v>
      </c>
      <c r="DS59">
        <f t="shared" ca="1" si="68"/>
        <v>0.51067190795880868</v>
      </c>
      <c r="DT59" t="str">
        <f t="shared" si="68"/>
        <v/>
      </c>
      <c r="DU59" t="str">
        <f t="shared" si="68"/>
        <v/>
      </c>
      <c r="DV59" t="str">
        <f t="shared" si="68"/>
        <v/>
      </c>
      <c r="DZ59" t="str">
        <f t="shared" si="69"/>
        <v/>
      </c>
      <c r="EA59" t="str">
        <f t="shared" si="69"/>
        <v/>
      </c>
      <c r="EB59" t="str">
        <f t="shared" si="69"/>
        <v/>
      </c>
      <c r="EC59">
        <f t="shared" ca="1" si="69"/>
        <v>0.51067190795880868</v>
      </c>
      <c r="ED59" t="str">
        <f t="shared" si="69"/>
        <v/>
      </c>
      <c r="EE59" t="str">
        <f t="shared" si="69"/>
        <v/>
      </c>
      <c r="EF59" t="str">
        <f t="shared" si="69"/>
        <v/>
      </c>
      <c r="EH59">
        <f t="shared" ca="1" si="61"/>
        <v>0.51067190795880868</v>
      </c>
      <c r="EK59" s="60" t="str">
        <f t="shared" si="62"/>
        <v/>
      </c>
      <c r="EL59" s="32" t="str">
        <f t="shared" si="63"/>
        <v/>
      </c>
      <c r="EM59" s="32">
        <f t="shared" si="63"/>
        <v>9.3553850669821399E-6</v>
      </c>
      <c r="EN59" s="32" t="str">
        <f t="shared" si="63"/>
        <v/>
      </c>
      <c r="EO59" s="32" t="str">
        <f t="shared" si="63"/>
        <v/>
      </c>
      <c r="EP59" s="32" t="str">
        <f t="shared" si="63"/>
        <v/>
      </c>
      <c r="EQ59" s="32" t="str">
        <f t="shared" si="63"/>
        <v/>
      </c>
      <c r="ER59" s="32" t="str">
        <f t="shared" si="70"/>
        <v/>
      </c>
      <c r="FB59" s="31">
        <f t="shared" si="64"/>
        <v>1.5761515657040497</v>
      </c>
      <c r="FC59" s="31"/>
      <c r="FD59" s="31"/>
      <c r="FI59" s="31" t="str">
        <f t="shared" si="65"/>
        <v/>
      </c>
      <c r="FJ59" s="31" t="str">
        <f t="shared" si="65"/>
        <v/>
      </c>
      <c r="FK59" s="31" t="str">
        <f t="shared" si="65"/>
        <v/>
      </c>
    </row>
    <row r="60" spans="1:167">
      <c r="A60">
        <v>41</v>
      </c>
      <c r="B60">
        <f t="shared" si="37"/>
        <v>23.984375</v>
      </c>
      <c r="C60">
        <f t="shared" si="38"/>
        <v>4.5091752093786942E-2</v>
      </c>
      <c r="D60">
        <f t="shared" si="39"/>
        <v>5.2586691307350524</v>
      </c>
      <c r="E60">
        <f t="shared" ca="1" si="40"/>
        <v>0.51425794801086178</v>
      </c>
      <c r="H60" s="86">
        <v>2.23E-4</v>
      </c>
      <c r="I60" s="12"/>
      <c r="J60" s="26">
        <v>6.36050206</v>
      </c>
      <c r="K60" s="12"/>
      <c r="L60" s="26">
        <v>8.3308800000000005</v>
      </c>
      <c r="M60" s="26"/>
      <c r="N60" s="26">
        <v>3.6413500000000001</v>
      </c>
      <c r="O60" s="26"/>
      <c r="P60" s="26">
        <v>3.8988</v>
      </c>
      <c r="R60" s="26">
        <v>1.96766</v>
      </c>
      <c r="S60" s="26"/>
      <c r="Y60" s="26">
        <v>7.4029600000000002</v>
      </c>
      <c r="AD60">
        <f t="shared" si="16"/>
        <v>-2.23E-4</v>
      </c>
      <c r="AE60" s="34">
        <f t="shared" si="17"/>
        <v>6.3602790599999999</v>
      </c>
      <c r="AF60">
        <f t="shared" si="18"/>
        <v>8.3306570000000004</v>
      </c>
      <c r="AG60">
        <f t="shared" si="19"/>
        <v>3.641127</v>
      </c>
      <c r="AH60">
        <f t="shared" si="20"/>
        <v>3.898577</v>
      </c>
      <c r="AI60">
        <f t="shared" si="21"/>
        <v>1.9674369999999999</v>
      </c>
      <c r="AJ60" t="str">
        <f t="shared" si="41"/>
        <v/>
      </c>
      <c r="AK60" t="str">
        <f t="shared" si="73"/>
        <v/>
      </c>
      <c r="AL60" t="str">
        <f t="shared" si="73"/>
        <v/>
      </c>
      <c r="AM60" t="str">
        <f t="shared" si="73"/>
        <v/>
      </c>
      <c r="AN60">
        <f t="shared" si="73"/>
        <v>7.4027370000000001</v>
      </c>
      <c r="AO60" t="str">
        <f t="shared" si="73"/>
        <v/>
      </c>
      <c r="AP60" t="str">
        <f t="shared" si="73"/>
        <v/>
      </c>
      <c r="AQ60" s="79">
        <f t="shared" si="23"/>
        <v>7.4005663230043766</v>
      </c>
      <c r="AR60" s="79"/>
      <c r="AS60" s="79"/>
      <c r="AT60" t="str">
        <f t="shared" si="74"/>
        <v/>
      </c>
      <c r="AU60" t="str">
        <f t="shared" si="74"/>
        <v/>
      </c>
      <c r="AV60" t="str">
        <f t="shared" si="74"/>
        <v/>
      </c>
      <c r="AW60">
        <f t="shared" si="74"/>
        <v>3.898577</v>
      </c>
      <c r="AX60">
        <f t="shared" si="74"/>
        <v>1.9674369999999999</v>
      </c>
      <c r="AY60" t="str">
        <f t="shared" si="74"/>
        <v/>
      </c>
      <c r="AZ60" t="str">
        <f t="shared" si="74"/>
        <v/>
      </c>
      <c r="BA60" t="str">
        <f t="shared" si="74"/>
        <v/>
      </c>
      <c r="BD60" t="str">
        <f t="shared" si="42"/>
        <v/>
      </c>
      <c r="BE60" t="str">
        <f t="shared" si="42"/>
        <v/>
      </c>
      <c r="BF60" t="str">
        <f t="shared" si="42"/>
        <v/>
      </c>
      <c r="BG60">
        <f t="shared" si="42"/>
        <v>5.2542344334831048</v>
      </c>
      <c r="BH60">
        <f t="shared" si="42"/>
        <v>5.2612845083305357</v>
      </c>
      <c r="BI60" t="str">
        <f t="shared" si="42"/>
        <v/>
      </c>
      <c r="BJ60" t="str">
        <f t="shared" si="42"/>
        <v/>
      </c>
      <c r="BK60" t="str">
        <f t="shared" si="42"/>
        <v/>
      </c>
      <c r="BN60">
        <f t="shared" si="43"/>
        <v>0</v>
      </c>
      <c r="BO60">
        <f t="shared" si="44"/>
        <v>0</v>
      </c>
      <c r="BP60">
        <f t="shared" si="45"/>
        <v>0</v>
      </c>
      <c r="BQ60">
        <f t="shared" si="46"/>
        <v>3.0375307781133926E-2</v>
      </c>
      <c r="BR60">
        <f t="shared" si="47"/>
        <v>5.1505103575361449E-2</v>
      </c>
      <c r="BS60">
        <f t="shared" si="48"/>
        <v>0</v>
      </c>
      <c r="BT60">
        <f t="shared" si="49"/>
        <v>0</v>
      </c>
      <c r="BU60">
        <f t="shared" si="50"/>
        <v>0</v>
      </c>
      <c r="BX60">
        <f t="shared" si="51"/>
        <v>0</v>
      </c>
      <c r="BY60">
        <f t="shared" si="52"/>
        <v>0</v>
      </c>
      <c r="BZ60">
        <f t="shared" si="53"/>
        <v>3.0375307781133926E-2</v>
      </c>
      <c r="CA60">
        <f t="shared" si="54"/>
        <v>8.1880411356495375E-2</v>
      </c>
      <c r="CB60" t="str">
        <f t="shared" si="55"/>
        <v/>
      </c>
      <c r="CC60" t="str">
        <f t="shared" si="56"/>
        <v/>
      </c>
      <c r="CD60" t="str">
        <f t="shared" si="57"/>
        <v/>
      </c>
      <c r="CG60" t="str">
        <f t="shared" si="67"/>
        <v/>
      </c>
      <c r="CH60" t="str">
        <f t="shared" si="67"/>
        <v/>
      </c>
      <c r="CI60">
        <f t="shared" si="67"/>
        <v>5.2542344334831048</v>
      </c>
      <c r="CJ60">
        <f t="shared" si="67"/>
        <v>5.2586691307350524</v>
      </c>
      <c r="CK60" t="str">
        <f t="shared" si="67"/>
        <v/>
      </c>
      <c r="CL60" t="str">
        <f t="shared" si="67"/>
        <v/>
      </c>
      <c r="CM60" t="str">
        <f t="shared" si="67"/>
        <v/>
      </c>
      <c r="CP60" t="str">
        <f t="shared" si="71"/>
        <v/>
      </c>
      <c r="CQ60" t="str">
        <f t="shared" si="71"/>
        <v/>
      </c>
      <c r="CR60" t="str">
        <f t="shared" si="71"/>
        <v/>
      </c>
      <c r="CS60">
        <f t="shared" si="71"/>
        <v>5.2586691307350524</v>
      </c>
      <c r="CT60" t="str">
        <f t="shared" si="71"/>
        <v/>
      </c>
      <c r="CU60" t="str">
        <f t="shared" si="71"/>
        <v/>
      </c>
      <c r="CV60" t="str">
        <f t="shared" si="71"/>
        <v/>
      </c>
      <c r="CX60">
        <f t="shared" si="30"/>
        <v>5.2586691307350524</v>
      </c>
      <c r="DD60" t="str">
        <f t="shared" si="58"/>
        <v/>
      </c>
      <c r="DE60" t="str">
        <f t="shared" si="58"/>
        <v/>
      </c>
      <c r="DF60" t="str">
        <f t="shared" si="58"/>
        <v/>
      </c>
      <c r="DG60">
        <f t="shared" ca="1" si="58"/>
        <v>0.46460930434832742</v>
      </c>
      <c r="DH60">
        <f t="shared" ca="1" si="58"/>
        <v>0.54353840232465045</v>
      </c>
      <c r="DI60" t="str">
        <f t="shared" si="58"/>
        <v/>
      </c>
      <c r="DJ60" t="str">
        <f t="shared" si="58"/>
        <v/>
      </c>
      <c r="DK60" t="str">
        <f t="shared" si="58"/>
        <v/>
      </c>
      <c r="DL60" t="str">
        <f t="shared" si="58"/>
        <v/>
      </c>
      <c r="DP60" t="str">
        <f t="shared" si="68"/>
        <v/>
      </c>
      <c r="DQ60" t="str">
        <f t="shared" si="68"/>
        <v/>
      </c>
      <c r="DR60">
        <f t="shared" ca="1" si="68"/>
        <v>0.46460930434832742</v>
      </c>
      <c r="DS60">
        <f t="shared" ca="1" si="68"/>
        <v>0.51425794801086178</v>
      </c>
      <c r="DT60" t="str">
        <f t="shared" si="68"/>
        <v/>
      </c>
      <c r="DU60" t="str">
        <f t="shared" si="68"/>
        <v/>
      </c>
      <c r="DV60" t="str">
        <f t="shared" si="68"/>
        <v/>
      </c>
      <c r="DZ60" t="str">
        <f t="shared" si="69"/>
        <v/>
      </c>
      <c r="EA60" t="str">
        <f t="shared" si="69"/>
        <v/>
      </c>
      <c r="EB60" t="str">
        <f t="shared" si="69"/>
        <v/>
      </c>
      <c r="EC60">
        <f t="shared" ca="1" si="69"/>
        <v>0.51425794801086178</v>
      </c>
      <c r="ED60" t="str">
        <f t="shared" si="69"/>
        <v/>
      </c>
      <c r="EE60" t="str">
        <f t="shared" si="69"/>
        <v/>
      </c>
      <c r="EF60" t="str">
        <f t="shared" si="69"/>
        <v/>
      </c>
      <c r="EH60">
        <f t="shared" ca="1" si="61"/>
        <v>0.51425794801086178</v>
      </c>
      <c r="EK60" s="60" t="str">
        <f t="shared" si="62"/>
        <v/>
      </c>
      <c r="EL60" s="32">
        <f t="shared" si="63"/>
        <v>6.875366934966334E-5</v>
      </c>
      <c r="EM60" s="32">
        <f t="shared" si="63"/>
        <v>2.2998424437282086E-5</v>
      </c>
      <c r="EN60" s="32" t="str">
        <f t="shared" si="63"/>
        <v/>
      </c>
      <c r="EO60" s="32" t="str">
        <f t="shared" si="63"/>
        <v/>
      </c>
      <c r="EP60" s="32" t="str">
        <f t="shared" si="63"/>
        <v/>
      </c>
      <c r="EQ60" s="32" t="str">
        <f t="shared" si="63"/>
        <v/>
      </c>
      <c r="ER60" s="32" t="str">
        <f t="shared" si="70"/>
        <v/>
      </c>
      <c r="FB60" s="31">
        <f t="shared" si="64"/>
        <v>1.6525525127939078</v>
      </c>
      <c r="FC60" s="31"/>
      <c r="FD60" s="31"/>
      <c r="FI60" s="31" t="str">
        <f t="shared" si="65"/>
        <v/>
      </c>
      <c r="FJ60" s="31" t="str">
        <f t="shared" si="65"/>
        <v/>
      </c>
      <c r="FK60" s="31" t="str">
        <f t="shared" si="65"/>
        <v/>
      </c>
    </row>
    <row r="61" spans="1:167">
      <c r="A61">
        <v>42</v>
      </c>
      <c r="B61">
        <f t="shared" si="37"/>
        <v>24.453125</v>
      </c>
      <c r="C61">
        <f t="shared" si="38"/>
        <v>4.5008700397463151E-2</v>
      </c>
      <c r="D61">
        <f t="shared" si="39"/>
        <v>5.3829284100109209</v>
      </c>
      <c r="E61">
        <f t="shared" ca="1" si="40"/>
        <v>0.5195024893237683</v>
      </c>
      <c r="H61" s="26">
        <v>1.34739E-3</v>
      </c>
      <c r="I61" s="12"/>
      <c r="J61" s="26">
        <v>6.3586201469999999</v>
      </c>
      <c r="L61" s="26">
        <v>8.3286899999999999</v>
      </c>
      <c r="M61" s="26"/>
      <c r="N61" s="26">
        <v>3.6398899999999998</v>
      </c>
      <c r="O61" s="26"/>
      <c r="P61" s="26">
        <v>3.8922699999999999</v>
      </c>
      <c r="R61" s="26">
        <v>1.9538199999999999</v>
      </c>
      <c r="S61" s="26"/>
      <c r="Y61" s="26">
        <v>7.3996300000000002</v>
      </c>
      <c r="AD61">
        <f t="shared" si="16"/>
        <v>-1.34739E-3</v>
      </c>
      <c r="AE61" s="34">
        <f t="shared" si="17"/>
        <v>6.3572727569999996</v>
      </c>
      <c r="AF61">
        <f t="shared" si="18"/>
        <v>8.3273426100000005</v>
      </c>
      <c r="AG61">
        <f t="shared" si="19"/>
        <v>3.63854261</v>
      </c>
      <c r="AH61">
        <f t="shared" si="20"/>
        <v>3.8909226100000001</v>
      </c>
      <c r="AI61">
        <f t="shared" si="21"/>
        <v>1.9524726099999998</v>
      </c>
      <c r="AJ61" t="str">
        <f t="shared" si="41"/>
        <v/>
      </c>
      <c r="AK61" t="str">
        <f t="shared" si="73"/>
        <v/>
      </c>
      <c r="AL61" t="str">
        <f t="shared" si="73"/>
        <v/>
      </c>
      <c r="AM61" t="str">
        <f t="shared" si="73"/>
        <v/>
      </c>
      <c r="AN61">
        <f t="shared" si="73"/>
        <v>7.3982826099999999</v>
      </c>
      <c r="AO61" t="str">
        <f t="shared" si="73"/>
        <v/>
      </c>
      <c r="AP61" t="str">
        <f t="shared" si="73"/>
        <v/>
      </c>
      <c r="AQ61" s="79">
        <f t="shared" si="23"/>
        <v>7.3996809437832614</v>
      </c>
      <c r="AR61" s="79"/>
      <c r="AS61" s="79"/>
      <c r="AT61" t="str">
        <f t="shared" si="74"/>
        <v/>
      </c>
      <c r="AU61" t="str">
        <f t="shared" si="74"/>
        <v/>
      </c>
      <c r="AV61" t="str">
        <f t="shared" si="74"/>
        <v/>
      </c>
      <c r="AW61">
        <f t="shared" si="74"/>
        <v>3.8909226100000001</v>
      </c>
      <c r="AX61">
        <f t="shared" si="74"/>
        <v>1.9524726099999998</v>
      </c>
      <c r="AY61" t="str">
        <f t="shared" si="74"/>
        <v/>
      </c>
      <c r="AZ61" t="str">
        <f t="shared" si="74"/>
        <v/>
      </c>
      <c r="BA61" t="str">
        <f t="shared" si="74"/>
        <v/>
      </c>
      <c r="BD61" t="str">
        <f t="shared" si="42"/>
        <v/>
      </c>
      <c r="BE61" t="str">
        <f t="shared" si="42"/>
        <v/>
      </c>
      <c r="BF61" t="str">
        <f t="shared" si="42"/>
        <v/>
      </c>
      <c r="BG61">
        <f t="shared" si="42"/>
        <v>5.3763960767346628</v>
      </c>
      <c r="BH61">
        <f t="shared" si="42"/>
        <v>5.3859471649844313</v>
      </c>
      <c r="BI61" t="str">
        <f t="shared" si="42"/>
        <v/>
      </c>
      <c r="BJ61" t="str">
        <f t="shared" si="42"/>
        <v/>
      </c>
      <c r="BK61" t="str">
        <f t="shared" si="42"/>
        <v/>
      </c>
      <c r="BN61">
        <f t="shared" si="43"/>
        <v>0</v>
      </c>
      <c r="BO61">
        <f t="shared" si="44"/>
        <v>0</v>
      </c>
      <c r="BP61">
        <f t="shared" si="45"/>
        <v>0</v>
      </c>
      <c r="BQ61">
        <f t="shared" si="46"/>
        <v>2.4233464094915554E-2</v>
      </c>
      <c r="BR61">
        <f t="shared" si="47"/>
        <v>5.2439189432509178E-2</v>
      </c>
      <c r="BS61">
        <f t="shared" si="48"/>
        <v>0</v>
      </c>
      <c r="BT61">
        <f t="shared" si="49"/>
        <v>0</v>
      </c>
      <c r="BU61">
        <f t="shared" si="50"/>
        <v>0</v>
      </c>
      <c r="BX61">
        <f t="shared" si="51"/>
        <v>0</v>
      </c>
      <c r="BY61">
        <f t="shared" si="52"/>
        <v>0</v>
      </c>
      <c r="BZ61">
        <f t="shared" si="53"/>
        <v>2.4233464094915554E-2</v>
      </c>
      <c r="CA61">
        <f t="shared" si="54"/>
        <v>7.6672653527424736E-2</v>
      </c>
      <c r="CB61" t="str">
        <f t="shared" si="55"/>
        <v/>
      </c>
      <c r="CC61" t="str">
        <f t="shared" si="56"/>
        <v/>
      </c>
      <c r="CD61" t="str">
        <f t="shared" si="57"/>
        <v/>
      </c>
      <c r="CG61" t="str">
        <f t="shared" si="67"/>
        <v/>
      </c>
      <c r="CH61" t="str">
        <f t="shared" si="67"/>
        <v/>
      </c>
      <c r="CI61">
        <f t="shared" si="67"/>
        <v>5.3763960767346628</v>
      </c>
      <c r="CJ61">
        <f t="shared" si="67"/>
        <v>5.3829284100109209</v>
      </c>
      <c r="CK61" t="str">
        <f t="shared" si="67"/>
        <v/>
      </c>
      <c r="CL61" t="str">
        <f t="shared" si="67"/>
        <v/>
      </c>
      <c r="CM61" t="str">
        <f t="shared" si="67"/>
        <v/>
      </c>
      <c r="CP61" t="str">
        <f t="shared" si="71"/>
        <v/>
      </c>
      <c r="CQ61" t="str">
        <f t="shared" si="71"/>
        <v/>
      </c>
      <c r="CR61" t="str">
        <f t="shared" si="71"/>
        <v/>
      </c>
      <c r="CS61">
        <f t="shared" si="71"/>
        <v>5.3829284100109209</v>
      </c>
      <c r="CT61" t="str">
        <f t="shared" si="71"/>
        <v/>
      </c>
      <c r="CU61" t="str">
        <f t="shared" si="71"/>
        <v/>
      </c>
      <c r="CV61" t="str">
        <f t="shared" si="71"/>
        <v/>
      </c>
      <c r="CX61">
        <f t="shared" si="30"/>
        <v>5.3829284100109209</v>
      </c>
      <c r="DD61" t="str">
        <f t="shared" si="58"/>
        <v/>
      </c>
      <c r="DE61" t="str">
        <f t="shared" si="58"/>
        <v/>
      </c>
      <c r="DF61" t="str">
        <f t="shared" si="58"/>
        <v/>
      </c>
      <c r="DG61">
        <f t="shared" ca="1" si="58"/>
        <v>0.46758972960683093</v>
      </c>
      <c r="DH61">
        <f t="shared" ca="1" si="58"/>
        <v>0.54349267704944815</v>
      </c>
      <c r="DI61" t="str">
        <f t="shared" si="58"/>
        <v/>
      </c>
      <c r="DJ61" t="str">
        <f t="shared" si="58"/>
        <v/>
      </c>
      <c r="DK61" t="str">
        <f t="shared" si="58"/>
        <v/>
      </c>
      <c r="DL61" t="str">
        <f t="shared" si="58"/>
        <v/>
      </c>
      <c r="DP61" t="str">
        <f t="shared" si="68"/>
        <v/>
      </c>
      <c r="DQ61" t="str">
        <f t="shared" si="68"/>
        <v/>
      </c>
      <c r="DR61">
        <f t="shared" ca="1" si="68"/>
        <v>0.46758972960683093</v>
      </c>
      <c r="DS61">
        <f t="shared" ca="1" si="68"/>
        <v>0.5195024893237683</v>
      </c>
      <c r="DT61" t="str">
        <f t="shared" si="68"/>
        <v/>
      </c>
      <c r="DU61" t="str">
        <f t="shared" si="68"/>
        <v/>
      </c>
      <c r="DV61" t="str">
        <f t="shared" si="68"/>
        <v/>
      </c>
      <c r="DZ61" t="str">
        <f t="shared" si="69"/>
        <v/>
      </c>
      <c r="EA61" t="str">
        <f t="shared" si="69"/>
        <v/>
      </c>
      <c r="EB61" t="str">
        <f t="shared" si="69"/>
        <v/>
      </c>
      <c r="EC61">
        <f t="shared" ca="1" si="69"/>
        <v>0.5195024893237683</v>
      </c>
      <c r="ED61" t="str">
        <f t="shared" si="69"/>
        <v/>
      </c>
      <c r="EE61" t="str">
        <f t="shared" si="69"/>
        <v/>
      </c>
      <c r="EF61" t="str">
        <f t="shared" si="69"/>
        <v/>
      </c>
      <c r="EH61">
        <f t="shared" ca="1" si="61"/>
        <v>0.5195024893237683</v>
      </c>
      <c r="EK61" s="60" t="str">
        <f t="shared" si="62"/>
        <v/>
      </c>
      <c r="EL61" s="32" t="str">
        <f t="shared" si="63"/>
        <v/>
      </c>
      <c r="EM61" s="32">
        <f t="shared" si="63"/>
        <v>8.7003974631506045E-6</v>
      </c>
      <c r="EN61" s="32" t="str">
        <f t="shared" si="63"/>
        <v/>
      </c>
      <c r="EO61" s="32" t="str">
        <f t="shared" si="63"/>
        <v/>
      </c>
      <c r="EP61" s="32" t="str">
        <f t="shared" si="63"/>
        <v/>
      </c>
      <c r="EQ61" s="32" t="str">
        <f t="shared" si="63"/>
        <v/>
      </c>
      <c r="ER61" s="32" t="str">
        <f t="shared" si="70"/>
        <v/>
      </c>
      <c r="FB61" s="31">
        <f t="shared" si="64"/>
        <v>1.7767729851516632</v>
      </c>
      <c r="FC61" s="31"/>
      <c r="FD61" s="31"/>
      <c r="FI61" s="31" t="str">
        <f t="shared" si="65"/>
        <v/>
      </c>
      <c r="FJ61" s="31" t="str">
        <f t="shared" si="65"/>
        <v/>
      </c>
      <c r="FK61" s="31" t="str">
        <f t="shared" si="65"/>
        <v/>
      </c>
    </row>
    <row r="62" spans="1:167">
      <c r="A62">
        <v>43</v>
      </c>
      <c r="B62">
        <f t="shared" si="37"/>
        <v>24.921875</v>
      </c>
      <c r="C62">
        <f t="shared" si="38"/>
        <v>4.5020723439622823E-2</v>
      </c>
      <c r="D62">
        <f t="shared" si="39"/>
        <v>5.4591256640248105</v>
      </c>
      <c r="E62">
        <f t="shared" ca="1" si="40"/>
        <v>0.52297559603030519</v>
      </c>
      <c r="H62" s="86">
        <v>2.2100000000000001E-4</v>
      </c>
      <c r="I62" s="12"/>
      <c r="J62" s="26">
        <v>6.3597362589999999</v>
      </c>
      <c r="L62" s="26">
        <v>8.3286999999999995</v>
      </c>
      <c r="M62" s="26"/>
      <c r="N62" s="26">
        <v>3.6380400000000002</v>
      </c>
      <c r="O62" s="26"/>
      <c r="P62" s="26">
        <v>3.8867099999999999</v>
      </c>
      <c r="R62" s="26">
        <v>1.9440500000000001</v>
      </c>
      <c r="S62" s="26"/>
      <c r="Y62" s="26">
        <v>7.3992500000000003</v>
      </c>
      <c r="AD62">
        <f t="shared" si="16"/>
        <v>-2.2100000000000001E-4</v>
      </c>
      <c r="AE62" s="34">
        <f t="shared" si="17"/>
        <v>6.3595152590000001</v>
      </c>
      <c r="AF62">
        <f t="shared" si="18"/>
        <v>8.3284789999999997</v>
      </c>
      <c r="AG62">
        <f t="shared" si="19"/>
        <v>3.6378190000000004</v>
      </c>
      <c r="AH62">
        <f t="shared" si="20"/>
        <v>3.8864890000000001</v>
      </c>
      <c r="AI62">
        <f t="shared" si="21"/>
        <v>1.943829</v>
      </c>
      <c r="AJ62" t="str">
        <f t="shared" si="41"/>
        <v/>
      </c>
      <c r="AK62" t="str">
        <f t="shared" si="73"/>
        <v/>
      </c>
      <c r="AL62" t="str">
        <f t="shared" si="73"/>
        <v/>
      </c>
      <c r="AM62" t="str">
        <f t="shared" si="73"/>
        <v/>
      </c>
      <c r="AN62">
        <f t="shared" si="73"/>
        <v>7.3990290000000005</v>
      </c>
      <c r="AO62" t="str">
        <f t="shared" si="73"/>
        <v/>
      </c>
      <c r="AP62" t="str">
        <f t="shared" si="73"/>
        <v/>
      </c>
      <c r="AQ62" s="79">
        <f t="shared" si="23"/>
        <v>7.3992471506044906</v>
      </c>
      <c r="AR62" s="79"/>
      <c r="AS62" s="79"/>
      <c r="AT62" t="str">
        <f t="shared" si="74"/>
        <v/>
      </c>
      <c r="AU62" t="str">
        <f t="shared" si="74"/>
        <v/>
      </c>
      <c r="AV62" t="str">
        <f t="shared" si="74"/>
        <v/>
      </c>
      <c r="AW62">
        <f t="shared" si="74"/>
        <v>3.8864890000000001</v>
      </c>
      <c r="AX62">
        <f t="shared" si="74"/>
        <v>1.943829</v>
      </c>
      <c r="AY62" t="str">
        <f t="shared" si="74"/>
        <v/>
      </c>
      <c r="AZ62" t="str">
        <f t="shared" si="74"/>
        <v/>
      </c>
      <c r="BA62" t="str">
        <f t="shared" si="74"/>
        <v/>
      </c>
      <c r="BD62" t="str">
        <f t="shared" si="42"/>
        <v/>
      </c>
      <c r="BE62" t="str">
        <f t="shared" si="42"/>
        <v/>
      </c>
      <c r="BF62" t="str">
        <f t="shared" si="42"/>
        <v/>
      </c>
      <c r="BG62">
        <f t="shared" si="42"/>
        <v>5.4626342650978561</v>
      </c>
      <c r="BH62">
        <f t="shared" si="42"/>
        <v>5.45774252369847</v>
      </c>
      <c r="BI62" t="str">
        <f t="shared" si="42"/>
        <v/>
      </c>
      <c r="BJ62" t="str">
        <f t="shared" si="42"/>
        <v/>
      </c>
      <c r="BK62" t="str">
        <f t="shared" si="42"/>
        <v/>
      </c>
      <c r="BN62">
        <f t="shared" si="43"/>
        <v>0</v>
      </c>
      <c r="BO62">
        <f t="shared" si="44"/>
        <v>0</v>
      </c>
      <c r="BP62">
        <f t="shared" si="45"/>
        <v>0</v>
      </c>
      <c r="BQ62">
        <f t="shared" si="46"/>
        <v>2.0501492327183412E-2</v>
      </c>
      <c r="BR62">
        <f t="shared" si="47"/>
        <v>5.2005972646694883E-2</v>
      </c>
      <c r="BS62">
        <f t="shared" si="48"/>
        <v>0</v>
      </c>
      <c r="BT62">
        <f t="shared" si="49"/>
        <v>0</v>
      </c>
      <c r="BU62">
        <f t="shared" si="50"/>
        <v>0</v>
      </c>
      <c r="BX62">
        <f t="shared" si="51"/>
        <v>0</v>
      </c>
      <c r="BY62">
        <f t="shared" si="52"/>
        <v>0</v>
      </c>
      <c r="BZ62">
        <f t="shared" si="53"/>
        <v>2.0501492327183412E-2</v>
      </c>
      <c r="CA62">
        <f t="shared" si="54"/>
        <v>7.2507464973878291E-2</v>
      </c>
      <c r="CB62" t="str">
        <f t="shared" si="55"/>
        <v/>
      </c>
      <c r="CC62" t="str">
        <f t="shared" si="56"/>
        <v/>
      </c>
      <c r="CD62" t="str">
        <f t="shared" si="57"/>
        <v/>
      </c>
      <c r="CG62" t="str">
        <f t="shared" si="67"/>
        <v/>
      </c>
      <c r="CH62" t="str">
        <f t="shared" si="67"/>
        <v/>
      </c>
      <c r="CI62">
        <f t="shared" si="67"/>
        <v>5.4626342650978561</v>
      </c>
      <c r="CJ62">
        <f t="shared" si="67"/>
        <v>5.4591256640248105</v>
      </c>
      <c r="CK62" t="str">
        <f t="shared" si="67"/>
        <v/>
      </c>
      <c r="CL62" t="str">
        <f t="shared" si="67"/>
        <v/>
      </c>
      <c r="CM62" t="str">
        <f t="shared" si="67"/>
        <v/>
      </c>
      <c r="CP62" t="str">
        <f t="shared" si="71"/>
        <v/>
      </c>
      <c r="CQ62" t="str">
        <f t="shared" si="71"/>
        <v/>
      </c>
      <c r="CR62" t="str">
        <f t="shared" si="71"/>
        <v/>
      </c>
      <c r="CS62">
        <f t="shared" si="71"/>
        <v>5.4591256640248105</v>
      </c>
      <c r="CT62" t="str">
        <f t="shared" si="71"/>
        <v/>
      </c>
      <c r="CU62" t="str">
        <f t="shared" si="71"/>
        <v/>
      </c>
      <c r="CV62" t="str">
        <f t="shared" si="71"/>
        <v/>
      </c>
      <c r="CX62">
        <f t="shared" si="30"/>
        <v>5.4591256640248105</v>
      </c>
      <c r="DD62" t="str">
        <f t="shared" si="58"/>
        <v/>
      </c>
      <c r="DE62" t="str">
        <f t="shared" si="58"/>
        <v/>
      </c>
      <c r="DF62" t="str">
        <f t="shared" si="58"/>
        <v/>
      </c>
      <c r="DG62">
        <f t="shared" ca="1" si="58"/>
        <v>0.47087714128600089</v>
      </c>
      <c r="DH62">
        <f t="shared" ca="1" si="58"/>
        <v>0.54351354611258951</v>
      </c>
      <c r="DI62" t="str">
        <f t="shared" si="58"/>
        <v/>
      </c>
      <c r="DJ62" t="str">
        <f t="shared" ref="DJ62:DL83" si="75">IF(AZ62="","",SQRT((AK$3^2)+($B$2/(2.303*(AZ62-AK$5)))^2+($B$2/(2.303*(AK$6-AZ62)))^2+($B$3*(AK$6-AK$5)/(2.303*(AZ62-AK$5)*(AK$6-AZ62)))^2))</f>
        <v/>
      </c>
      <c r="DK62" t="str">
        <f t="shared" si="75"/>
        <v/>
      </c>
      <c r="DL62" t="str">
        <f t="shared" si="75"/>
        <v/>
      </c>
      <c r="DP62" t="str">
        <f t="shared" si="68"/>
        <v/>
      </c>
      <c r="DQ62" t="str">
        <f t="shared" si="68"/>
        <v/>
      </c>
      <c r="DR62">
        <f t="shared" ca="1" si="68"/>
        <v>0.47087714128600089</v>
      </c>
      <c r="DS62">
        <f t="shared" ca="1" si="68"/>
        <v>0.52297559603030519</v>
      </c>
      <c r="DT62" t="str">
        <f t="shared" si="68"/>
        <v/>
      </c>
      <c r="DU62" t="str">
        <f t="shared" si="68"/>
        <v/>
      </c>
      <c r="DV62" t="str">
        <f t="shared" si="68"/>
        <v/>
      </c>
      <c r="DZ62" t="str">
        <f t="shared" si="69"/>
        <v/>
      </c>
      <c r="EA62" t="str">
        <f t="shared" si="69"/>
        <v/>
      </c>
      <c r="EB62" t="str">
        <f t="shared" si="69"/>
        <v/>
      </c>
      <c r="EC62">
        <f t="shared" ca="1" si="69"/>
        <v>0.52297559603030519</v>
      </c>
      <c r="ED62" t="str">
        <f t="shared" si="69"/>
        <v/>
      </c>
      <c r="EE62" t="str">
        <f t="shared" si="69"/>
        <v/>
      </c>
      <c r="EF62" t="str">
        <f t="shared" si="69"/>
        <v/>
      </c>
      <c r="EH62">
        <f t="shared" ca="1" si="61"/>
        <v>0.52297559603030519</v>
      </c>
      <c r="EK62" s="60" t="str">
        <f t="shared" si="62"/>
        <v/>
      </c>
      <c r="EL62" s="32">
        <f t="shared" si="63"/>
        <v>1.6026383489251692E-5</v>
      </c>
      <c r="EM62" s="32">
        <f t="shared" si="63"/>
        <v>4.6970561335732773E-6</v>
      </c>
      <c r="EN62" s="32" t="str">
        <f t="shared" si="63"/>
        <v/>
      </c>
      <c r="EO62" s="32" t="str">
        <f t="shared" si="63"/>
        <v/>
      </c>
      <c r="EP62" s="32" t="str">
        <f t="shared" si="63"/>
        <v/>
      </c>
      <c r="EQ62" s="32" t="str">
        <f t="shared" si="63"/>
        <v/>
      </c>
      <c r="ER62" s="32" t="str">
        <f t="shared" si="70"/>
        <v/>
      </c>
      <c r="FB62" s="31">
        <f t="shared" si="64"/>
        <v>1.8529758614459921</v>
      </c>
      <c r="FC62" s="31"/>
      <c r="FD62" s="31"/>
      <c r="FI62" s="31" t="str">
        <f t="shared" si="65"/>
        <v/>
      </c>
      <c r="FJ62" s="31" t="str">
        <f t="shared" si="65"/>
        <v/>
      </c>
      <c r="FK62" s="31" t="str">
        <f t="shared" si="65"/>
        <v/>
      </c>
    </row>
    <row r="63" spans="1:167">
      <c r="A63">
        <v>44</v>
      </c>
      <c r="B63">
        <f t="shared" si="37"/>
        <v>25.390625</v>
      </c>
      <c r="C63">
        <f t="shared" si="38"/>
        <v>4.5006307001168755E-2</v>
      </c>
      <c r="D63">
        <f t="shared" si="39"/>
        <v>5.5682938075922399</v>
      </c>
      <c r="E63">
        <f t="shared" ca="1" si="40"/>
        <v>0.5283490383391336</v>
      </c>
      <c r="H63" s="86">
        <v>2.0200000000000001E-3</v>
      </c>
      <c r="I63" s="12"/>
      <c r="J63" s="26">
        <v>6.3591616220000002</v>
      </c>
      <c r="K63" s="12"/>
      <c r="L63" s="26">
        <v>8.3284300000000009</v>
      </c>
      <c r="M63" s="26"/>
      <c r="N63" s="26">
        <v>3.6401300000000001</v>
      </c>
      <c r="O63" s="26"/>
      <c r="P63" s="26">
        <v>3.8829199999999999</v>
      </c>
      <c r="R63" s="26">
        <v>1.9338900000000001</v>
      </c>
      <c r="S63" s="26"/>
      <c r="Y63" s="26">
        <v>7.4026399999999999</v>
      </c>
      <c r="AD63">
        <f t="shared" si="16"/>
        <v>-2.0200000000000001E-3</v>
      </c>
      <c r="AE63" s="34">
        <f t="shared" si="17"/>
        <v>6.3571416220000003</v>
      </c>
      <c r="AF63">
        <f t="shared" si="18"/>
        <v>8.326410000000001</v>
      </c>
      <c r="AG63">
        <f t="shared" si="19"/>
        <v>3.6381100000000002</v>
      </c>
      <c r="AH63">
        <f t="shared" si="20"/>
        <v>3.8809</v>
      </c>
      <c r="AI63">
        <f t="shared" si="21"/>
        <v>1.9318700000000002</v>
      </c>
      <c r="AJ63" t="str">
        <f t="shared" si="41"/>
        <v/>
      </c>
      <c r="AK63" t="str">
        <f t="shared" si="73"/>
        <v/>
      </c>
      <c r="AL63" t="str">
        <f t="shared" si="73"/>
        <v/>
      </c>
      <c r="AM63" t="str">
        <f t="shared" si="73"/>
        <v/>
      </c>
      <c r="AN63">
        <f t="shared" si="73"/>
        <v>7.40062</v>
      </c>
      <c r="AO63" t="str">
        <f t="shared" si="73"/>
        <v/>
      </c>
      <c r="AP63" t="str">
        <f t="shared" si="73"/>
        <v/>
      </c>
      <c r="AQ63" s="79">
        <f t="shared" si="23"/>
        <v>7.3987415910657051</v>
      </c>
      <c r="AR63" s="79"/>
      <c r="AS63" s="79"/>
      <c r="AT63" t="str">
        <f t="shared" si="74"/>
        <v/>
      </c>
      <c r="AU63" t="str">
        <f t="shared" si="74"/>
        <v/>
      </c>
      <c r="AV63" t="str">
        <f t="shared" si="74"/>
        <v/>
      </c>
      <c r="AW63">
        <f t="shared" si="74"/>
        <v>3.8809</v>
      </c>
      <c r="AX63">
        <f t="shared" si="74"/>
        <v>1.9318700000000002</v>
      </c>
      <c r="AY63" t="str">
        <f t="shared" si="74"/>
        <v/>
      </c>
      <c r="AZ63" t="str">
        <f t="shared" si="74"/>
        <v/>
      </c>
      <c r="BA63" t="str">
        <f t="shared" si="74"/>
        <v/>
      </c>
      <c r="BD63" t="str">
        <f t="shared" si="42"/>
        <v/>
      </c>
      <c r="BE63" t="str">
        <f t="shared" si="42"/>
        <v/>
      </c>
      <c r="BF63" t="str">
        <f t="shared" si="42"/>
        <v/>
      </c>
      <c r="BG63">
        <f t="shared" si="42"/>
        <v>5.5977579416592205</v>
      </c>
      <c r="BH63">
        <f t="shared" si="42"/>
        <v>5.55913488753517</v>
      </c>
      <c r="BI63" t="str">
        <f t="shared" si="42"/>
        <v/>
      </c>
      <c r="BJ63" t="str">
        <f t="shared" si="42"/>
        <v/>
      </c>
      <c r="BK63" t="str">
        <f t="shared" si="42"/>
        <v/>
      </c>
      <c r="BN63">
        <f t="shared" si="43"/>
        <v>0</v>
      </c>
      <c r="BO63">
        <f t="shared" si="44"/>
        <v>0</v>
      </c>
      <c r="BP63">
        <f t="shared" si="45"/>
        <v>0</v>
      </c>
      <c r="BQ63">
        <f t="shared" si="46"/>
        <v>1.5614623131786552E-2</v>
      </c>
      <c r="BR63">
        <f t="shared" si="47"/>
        <v>5.0232052086229578E-2</v>
      </c>
      <c r="BS63">
        <f t="shared" si="48"/>
        <v>0</v>
      </c>
      <c r="BT63">
        <f t="shared" si="49"/>
        <v>0</v>
      </c>
      <c r="BU63">
        <f t="shared" si="50"/>
        <v>0</v>
      </c>
      <c r="BX63">
        <f t="shared" si="51"/>
        <v>0</v>
      </c>
      <c r="BY63">
        <f t="shared" si="52"/>
        <v>0</v>
      </c>
      <c r="BZ63">
        <f t="shared" si="53"/>
        <v>1.5614623131786552E-2</v>
      </c>
      <c r="CA63">
        <f t="shared" si="54"/>
        <v>6.5846675218016126E-2</v>
      </c>
      <c r="CB63" t="str">
        <f t="shared" si="55"/>
        <v/>
      </c>
      <c r="CC63" t="str">
        <f t="shared" si="56"/>
        <v/>
      </c>
      <c r="CD63" t="str">
        <f t="shared" si="57"/>
        <v/>
      </c>
      <c r="CG63" t="str">
        <f t="shared" si="67"/>
        <v/>
      </c>
      <c r="CH63" t="str">
        <f t="shared" si="67"/>
        <v/>
      </c>
      <c r="CI63">
        <f t="shared" si="67"/>
        <v>5.5977579416592205</v>
      </c>
      <c r="CJ63">
        <f t="shared" si="67"/>
        <v>5.5682938075922399</v>
      </c>
      <c r="CK63" t="str">
        <f t="shared" si="67"/>
        <v/>
      </c>
      <c r="CL63" t="str">
        <f t="shared" si="67"/>
        <v/>
      </c>
      <c r="CM63" t="str">
        <f t="shared" si="67"/>
        <v/>
      </c>
      <c r="CP63" t="str">
        <f t="shared" si="71"/>
        <v/>
      </c>
      <c r="CQ63" t="str">
        <f t="shared" si="71"/>
        <v/>
      </c>
      <c r="CR63" t="str">
        <f t="shared" si="71"/>
        <v/>
      </c>
      <c r="CS63">
        <f t="shared" si="71"/>
        <v>5.5682938075922399</v>
      </c>
      <c r="CT63" t="str">
        <f t="shared" si="71"/>
        <v/>
      </c>
      <c r="CU63" t="str">
        <f t="shared" si="71"/>
        <v/>
      </c>
      <c r="CV63" t="str">
        <f t="shared" si="71"/>
        <v/>
      </c>
      <c r="CX63">
        <f t="shared" si="30"/>
        <v>5.5682938075922399</v>
      </c>
      <c r="DD63" t="str">
        <f t="shared" ref="DD63:DI83" si="76">IF(AT63="","",SQRT((AE$3^2)+($B$2/(2.303*(AT63-AE$5)))^2+($B$2/(2.303*(AE$6-AT63)))^2+($B$3*(AE$6-AE$5)/(2.303*(AT63-AE$5)*(AE$6-AT63)))^2))</f>
        <v/>
      </c>
      <c r="DE63" t="str">
        <f t="shared" si="76"/>
        <v/>
      </c>
      <c r="DF63" t="str">
        <f t="shared" si="76"/>
        <v/>
      </c>
      <c r="DG63">
        <f t="shared" ca="1" si="76"/>
        <v>0.47926979478001647</v>
      </c>
      <c r="DH63">
        <f t="shared" ca="1" si="76"/>
        <v>0.54360531117571287</v>
      </c>
      <c r="DI63" t="str">
        <f t="shared" si="76"/>
        <v/>
      </c>
      <c r="DJ63" t="str">
        <f t="shared" si="75"/>
        <v/>
      </c>
      <c r="DK63" t="str">
        <f t="shared" si="75"/>
        <v/>
      </c>
      <c r="DL63" t="str">
        <f t="shared" si="75"/>
        <v/>
      </c>
      <c r="DP63" t="str">
        <f t="shared" si="68"/>
        <v/>
      </c>
      <c r="DQ63" t="str">
        <f t="shared" si="68"/>
        <v/>
      </c>
      <c r="DR63">
        <f t="shared" ca="1" si="68"/>
        <v>0.47926979478001647</v>
      </c>
      <c r="DS63">
        <f t="shared" ca="1" si="68"/>
        <v>0.5283490383391336</v>
      </c>
      <c r="DT63" t="str">
        <f t="shared" si="68"/>
        <v/>
      </c>
      <c r="DU63" t="str">
        <f t="shared" si="68"/>
        <v/>
      </c>
      <c r="DV63" t="str">
        <f t="shared" si="68"/>
        <v/>
      </c>
      <c r="DZ63" t="str">
        <f t="shared" si="69"/>
        <v/>
      </c>
      <c r="EA63" t="str">
        <f t="shared" si="69"/>
        <v/>
      </c>
      <c r="EB63" t="str">
        <f t="shared" si="69"/>
        <v/>
      </c>
      <c r="EC63">
        <f t="shared" ca="1" si="69"/>
        <v>0.5283490383391336</v>
      </c>
      <c r="ED63" t="str">
        <f t="shared" si="69"/>
        <v/>
      </c>
      <c r="EE63" t="str">
        <f t="shared" si="69"/>
        <v/>
      </c>
      <c r="EF63" t="str">
        <f t="shared" si="69"/>
        <v/>
      </c>
      <c r="EH63">
        <f t="shared" ca="1" si="61"/>
        <v>0.5283490383391336</v>
      </c>
      <c r="EK63" s="60" t="str">
        <f t="shared" si="62"/>
        <v/>
      </c>
      <c r="EL63" s="32" t="str">
        <f t="shared" si="63"/>
        <v/>
      </c>
      <c r="EM63" s="32">
        <f t="shared" si="63"/>
        <v>6.307001168753606E-6</v>
      </c>
      <c r="EN63" s="32" t="str">
        <f t="shared" si="63"/>
        <v/>
      </c>
      <c r="EO63" s="32" t="str">
        <f t="shared" si="63"/>
        <v/>
      </c>
      <c r="EP63" s="32" t="str">
        <f t="shared" si="63"/>
        <v/>
      </c>
      <c r="EQ63" s="32" t="str">
        <f t="shared" si="63"/>
        <v/>
      </c>
      <c r="ER63" s="32" t="str">
        <f t="shared" si="70"/>
        <v/>
      </c>
      <c r="FB63" s="31">
        <f t="shared" si="64"/>
        <v>1.9621372633433096</v>
      </c>
      <c r="FC63" s="31"/>
      <c r="FD63" s="31"/>
      <c r="FI63" s="31" t="str">
        <f t="shared" si="65"/>
        <v/>
      </c>
      <c r="FJ63" s="31" t="str">
        <f t="shared" si="65"/>
        <v/>
      </c>
      <c r="FK63" s="31" t="str">
        <f t="shared" si="65"/>
        <v/>
      </c>
    </row>
    <row r="64" spans="1:167">
      <c r="A64">
        <v>45</v>
      </c>
      <c r="B64">
        <f t="shared" si="37"/>
        <v>25.859375</v>
      </c>
      <c r="C64">
        <f t="shared" si="38"/>
        <v>4.5005145185163985E-2</v>
      </c>
      <c r="D64">
        <f t="shared" si="39"/>
        <v>5.6704020852033761</v>
      </c>
      <c r="E64">
        <f t="shared" ca="1" si="40"/>
        <v>0.53454798257127045</v>
      </c>
      <c r="H64" s="86">
        <v>1.3600000000000001E-3</v>
      </c>
      <c r="I64" s="12"/>
      <c r="J64" s="26">
        <v>6.3561452760000003</v>
      </c>
      <c r="L64" s="26">
        <v>8.32789</v>
      </c>
      <c r="M64" s="26"/>
      <c r="N64" s="26">
        <v>3.6392600000000002</v>
      </c>
      <c r="O64" s="26"/>
      <c r="P64" s="26">
        <v>3.8776700000000002</v>
      </c>
      <c r="R64" s="26">
        <v>1.9227399999999999</v>
      </c>
      <c r="S64" s="26"/>
      <c r="Y64" s="26">
        <v>7.3961399999999999</v>
      </c>
      <c r="AD64">
        <f t="shared" si="16"/>
        <v>-1.3600000000000001E-3</v>
      </c>
      <c r="AE64" s="34">
        <f t="shared" si="17"/>
        <v>6.3547852760000003</v>
      </c>
      <c r="AF64">
        <f t="shared" si="18"/>
        <v>8.32653</v>
      </c>
      <c r="AG64">
        <f t="shared" si="19"/>
        <v>3.6379000000000001</v>
      </c>
      <c r="AH64">
        <f t="shared" si="20"/>
        <v>3.8763100000000001</v>
      </c>
      <c r="AI64">
        <f t="shared" si="21"/>
        <v>1.9213799999999999</v>
      </c>
      <c r="AJ64" t="str">
        <f t="shared" si="41"/>
        <v/>
      </c>
      <c r="AK64" t="str">
        <f t="shared" si="73"/>
        <v/>
      </c>
      <c r="AL64" t="str">
        <f t="shared" si="73"/>
        <v/>
      </c>
      <c r="AM64" t="str">
        <f t="shared" si="73"/>
        <v/>
      </c>
      <c r="AN64">
        <f t="shared" si="73"/>
        <v>7.3947799999999999</v>
      </c>
      <c r="AO64" t="str">
        <f t="shared" si="73"/>
        <v/>
      </c>
      <c r="AP64" t="str">
        <f t="shared" si="73"/>
        <v/>
      </c>
      <c r="AQ64" s="79">
        <f t="shared" si="23"/>
        <v>7.3983689376643325</v>
      </c>
      <c r="AR64" s="79"/>
      <c r="AS64" s="79"/>
      <c r="AT64" t="str">
        <f t="shared" si="74"/>
        <v/>
      </c>
      <c r="AU64" t="str">
        <f t="shared" si="74"/>
        <v/>
      </c>
      <c r="AV64" t="str">
        <f t="shared" si="74"/>
        <v/>
      </c>
      <c r="AW64">
        <f t="shared" si="74"/>
        <v>3.8763100000000001</v>
      </c>
      <c r="AX64">
        <f t="shared" si="74"/>
        <v>1.9213799999999999</v>
      </c>
      <c r="AY64" t="str">
        <f t="shared" si="74"/>
        <v/>
      </c>
      <c r="AZ64" t="str">
        <f t="shared" si="74"/>
        <v/>
      </c>
      <c r="BA64" t="str">
        <f t="shared" si="74"/>
        <v/>
      </c>
      <c r="BD64" t="str">
        <f t="shared" si="42"/>
        <v/>
      </c>
      <c r="BE64" t="str">
        <f t="shared" si="42"/>
        <v/>
      </c>
      <c r="BF64" t="str">
        <f t="shared" si="42"/>
        <v/>
      </c>
      <c r="BG64">
        <f t="shared" si="42"/>
        <v>5.7461245696831407</v>
      </c>
      <c r="BH64">
        <f t="shared" si="42"/>
        <v>5.6521708364865368</v>
      </c>
      <c r="BI64" t="str">
        <f t="shared" si="42"/>
        <v/>
      </c>
      <c r="BJ64" t="str">
        <f t="shared" si="42"/>
        <v/>
      </c>
      <c r="BK64" t="str">
        <f t="shared" si="42"/>
        <v/>
      </c>
      <c r="BN64">
        <f t="shared" si="43"/>
        <v>0</v>
      </c>
      <c r="BO64">
        <f t="shared" si="44"/>
        <v>0</v>
      </c>
      <c r="BP64">
        <f t="shared" si="45"/>
        <v>0</v>
      </c>
      <c r="BQ64">
        <f t="shared" si="46"/>
        <v>1.1449157033081222E-2</v>
      </c>
      <c r="BR64">
        <f t="shared" si="47"/>
        <v>4.7553441303398468E-2</v>
      </c>
      <c r="BS64">
        <f t="shared" si="48"/>
        <v>0</v>
      </c>
      <c r="BT64">
        <f t="shared" si="49"/>
        <v>0</v>
      </c>
      <c r="BU64">
        <f t="shared" si="50"/>
        <v>0</v>
      </c>
      <c r="BX64">
        <f t="shared" si="51"/>
        <v>0</v>
      </c>
      <c r="BY64">
        <f t="shared" si="52"/>
        <v>0</v>
      </c>
      <c r="BZ64">
        <f t="shared" si="53"/>
        <v>1.1449157033081222E-2</v>
      </c>
      <c r="CA64">
        <f t="shared" si="54"/>
        <v>5.9002598336479688E-2</v>
      </c>
      <c r="CB64" t="str">
        <f t="shared" si="55"/>
        <v/>
      </c>
      <c r="CC64" t="str">
        <f t="shared" si="56"/>
        <v/>
      </c>
      <c r="CD64" t="str">
        <f t="shared" si="57"/>
        <v/>
      </c>
      <c r="CG64" t="str">
        <f t="shared" si="67"/>
        <v/>
      </c>
      <c r="CH64" t="str">
        <f t="shared" si="67"/>
        <v/>
      </c>
      <c r="CI64">
        <f t="shared" si="67"/>
        <v>5.7461245696831407</v>
      </c>
      <c r="CJ64">
        <f t="shared" si="67"/>
        <v>5.6704020852033761</v>
      </c>
      <c r="CK64" t="str">
        <f t="shared" si="67"/>
        <v/>
      </c>
      <c r="CL64" t="str">
        <f t="shared" si="67"/>
        <v/>
      </c>
      <c r="CM64" t="str">
        <f t="shared" si="67"/>
        <v/>
      </c>
      <c r="CP64" t="str">
        <f t="shared" si="71"/>
        <v/>
      </c>
      <c r="CQ64" t="str">
        <f t="shared" si="71"/>
        <v/>
      </c>
      <c r="CR64" t="str">
        <f t="shared" si="71"/>
        <v/>
      </c>
      <c r="CS64">
        <f t="shared" si="71"/>
        <v>5.6704020852033761</v>
      </c>
      <c r="CT64" t="str">
        <f t="shared" si="71"/>
        <v/>
      </c>
      <c r="CU64" t="str">
        <f t="shared" si="71"/>
        <v/>
      </c>
      <c r="CV64" t="str">
        <f t="shared" si="71"/>
        <v/>
      </c>
      <c r="CX64">
        <f t="shared" si="30"/>
        <v>5.6704020852033761</v>
      </c>
      <c r="DD64" t="str">
        <f t="shared" si="76"/>
        <v/>
      </c>
      <c r="DE64" t="str">
        <f t="shared" si="76"/>
        <v/>
      </c>
      <c r="DF64" t="str">
        <f t="shared" si="76"/>
        <v/>
      </c>
      <c r="DG64">
        <f t="shared" ca="1" si="76"/>
        <v>0.49626180249367063</v>
      </c>
      <c r="DH64">
        <f t="shared" ca="1" si="76"/>
        <v>0.54376591666585172</v>
      </c>
      <c r="DI64" t="str">
        <f t="shared" si="76"/>
        <v/>
      </c>
      <c r="DJ64" t="str">
        <f t="shared" si="75"/>
        <v/>
      </c>
      <c r="DK64" t="str">
        <f t="shared" si="75"/>
        <v/>
      </c>
      <c r="DL64" t="str">
        <f t="shared" si="75"/>
        <v/>
      </c>
      <c r="DP64" t="str">
        <f t="shared" si="68"/>
        <v/>
      </c>
      <c r="DQ64" t="str">
        <f t="shared" si="68"/>
        <v/>
      </c>
      <c r="DR64">
        <f t="shared" ca="1" si="68"/>
        <v>0.49626180249367063</v>
      </c>
      <c r="DS64">
        <f t="shared" ca="1" si="68"/>
        <v>0.53454798257127045</v>
      </c>
      <c r="DT64" t="str">
        <f t="shared" si="68"/>
        <v/>
      </c>
      <c r="DU64" t="str">
        <f t="shared" si="68"/>
        <v/>
      </c>
      <c r="DV64" t="str">
        <f t="shared" si="68"/>
        <v/>
      </c>
      <c r="DZ64" t="str">
        <f t="shared" si="69"/>
        <v/>
      </c>
      <c r="EA64" t="str">
        <f t="shared" si="69"/>
        <v/>
      </c>
      <c r="EB64" t="str">
        <f t="shared" si="69"/>
        <v/>
      </c>
      <c r="EC64">
        <f t="shared" ca="1" si="69"/>
        <v>0.53454798257127045</v>
      </c>
      <c r="ED64" t="str">
        <f t="shared" si="69"/>
        <v/>
      </c>
      <c r="EE64" t="str">
        <f t="shared" si="69"/>
        <v/>
      </c>
      <c r="EF64" t="str">
        <f t="shared" si="69"/>
        <v/>
      </c>
      <c r="EH64">
        <f t="shared" ca="1" si="61"/>
        <v>0.53454798257127045</v>
      </c>
      <c r="EK64" s="60" t="str">
        <f t="shared" si="62"/>
        <v/>
      </c>
      <c r="EL64" s="32" t="str">
        <f t="shared" si="63"/>
        <v/>
      </c>
      <c r="EM64" s="32">
        <f t="shared" si="63"/>
        <v>5.1451851639833341E-6</v>
      </c>
      <c r="EN64" s="32" t="str">
        <f t="shared" si="63"/>
        <v/>
      </c>
      <c r="EO64" s="32" t="str">
        <f t="shared" si="63"/>
        <v/>
      </c>
      <c r="EP64" s="32" t="str">
        <f t="shared" si="63"/>
        <v/>
      </c>
      <c r="EQ64" s="32" t="str">
        <f t="shared" si="63"/>
        <v/>
      </c>
      <c r="ER64" s="32" t="str">
        <f t="shared" si="70"/>
        <v/>
      </c>
      <c r="FB64" s="31">
        <f t="shared" si="64"/>
        <v>2.0642449975528083</v>
      </c>
      <c r="FC64" s="31"/>
      <c r="FD64" s="31"/>
      <c r="FI64" s="31" t="str">
        <f t="shared" si="65"/>
        <v/>
      </c>
      <c r="FJ64" s="31" t="str">
        <f t="shared" si="65"/>
        <v/>
      </c>
      <c r="FK64" s="31" t="str">
        <f t="shared" si="65"/>
        <v/>
      </c>
    </row>
    <row r="65" spans="1:167">
      <c r="A65">
        <v>46</v>
      </c>
      <c r="B65">
        <f t="shared" si="37"/>
        <v>26.328125</v>
      </c>
      <c r="C65">
        <f t="shared" si="38"/>
        <v>4.50536874072359E-2</v>
      </c>
      <c r="D65">
        <f t="shared" si="39"/>
        <v>5.7135378686623843</v>
      </c>
      <c r="E65">
        <f t="shared" ca="1" si="40"/>
        <v>0.53503953343540778</v>
      </c>
      <c r="H65" s="86">
        <v>2.14E-4</v>
      </c>
      <c r="I65" s="12"/>
      <c r="J65" s="26">
        <v>6.3584788259999998</v>
      </c>
      <c r="L65" s="26">
        <v>8.3294999999999995</v>
      </c>
      <c r="M65" s="26"/>
      <c r="N65" s="26">
        <v>3.64046</v>
      </c>
      <c r="O65" s="26"/>
      <c r="P65" s="26">
        <v>3.87615</v>
      </c>
      <c r="R65" s="26">
        <v>1.91622</v>
      </c>
      <c r="S65" s="26"/>
      <c r="Y65" s="26">
        <v>7.3981700000000004</v>
      </c>
      <c r="AD65">
        <f t="shared" si="16"/>
        <v>-2.14E-4</v>
      </c>
      <c r="AE65" s="34">
        <f t="shared" si="17"/>
        <v>6.3582648260000001</v>
      </c>
      <c r="AF65">
        <f t="shared" si="18"/>
        <v>8.3292859999999997</v>
      </c>
      <c r="AG65">
        <f t="shared" si="19"/>
        <v>3.6402459999999999</v>
      </c>
      <c r="AH65">
        <f t="shared" si="20"/>
        <v>3.8759359999999998</v>
      </c>
      <c r="AI65">
        <f t="shared" si="21"/>
        <v>1.9160060000000001</v>
      </c>
      <c r="AJ65" t="str">
        <f t="shared" si="41"/>
        <v/>
      </c>
      <c r="AK65" t="str">
        <f t="shared" si="73"/>
        <v/>
      </c>
      <c r="AL65" t="str">
        <f t="shared" si="73"/>
        <v/>
      </c>
      <c r="AM65" t="str">
        <f t="shared" si="73"/>
        <v/>
      </c>
      <c r="AN65">
        <f t="shared" si="73"/>
        <v>7.3979560000000006</v>
      </c>
      <c r="AO65" t="str">
        <f t="shared" si="73"/>
        <v/>
      </c>
      <c r="AP65" t="str">
        <f t="shared" si="73"/>
        <v/>
      </c>
      <c r="AQ65" s="79">
        <f t="shared" si="23"/>
        <v>7.3982355262539921</v>
      </c>
      <c r="AR65" s="79"/>
      <c r="AS65" s="79"/>
      <c r="AT65" t="str">
        <f t="shared" si="74"/>
        <v/>
      </c>
      <c r="AU65" t="str">
        <f t="shared" si="74"/>
        <v/>
      </c>
      <c r="AV65" t="str">
        <f t="shared" si="74"/>
        <v/>
      </c>
      <c r="AW65">
        <f t="shared" si="74"/>
        <v>3.8759359999999998</v>
      </c>
      <c r="AX65">
        <f t="shared" si="74"/>
        <v>1.9160060000000001</v>
      </c>
      <c r="AY65" t="str">
        <f t="shared" si="74"/>
        <v/>
      </c>
      <c r="AZ65" t="str">
        <f t="shared" si="74"/>
        <v/>
      </c>
      <c r="BA65" t="str">
        <f t="shared" si="74"/>
        <v/>
      </c>
      <c r="BD65" t="str">
        <f t="shared" si="42"/>
        <v/>
      </c>
      <c r="BE65" t="str">
        <f t="shared" si="42"/>
        <v/>
      </c>
      <c r="BF65" t="str">
        <f t="shared" si="42"/>
        <v/>
      </c>
      <c r="BG65">
        <f t="shared" si="42"/>
        <v>5.7605069447099</v>
      </c>
      <c r="BH65">
        <f t="shared" si="42"/>
        <v>5.7021444627364355</v>
      </c>
      <c r="BI65" t="str">
        <f t="shared" si="42"/>
        <v/>
      </c>
      <c r="BJ65" t="str">
        <f t="shared" si="42"/>
        <v/>
      </c>
      <c r="BK65" t="str">
        <f t="shared" si="42"/>
        <v/>
      </c>
      <c r="BN65">
        <f t="shared" si="43"/>
        <v>0</v>
      </c>
      <c r="BO65">
        <f t="shared" si="44"/>
        <v>0</v>
      </c>
      <c r="BP65">
        <f t="shared" si="45"/>
        <v>0</v>
      </c>
      <c r="BQ65">
        <f t="shared" si="46"/>
        <v>1.1103705007096367E-2</v>
      </c>
      <c r="BR65">
        <f t="shared" si="47"/>
        <v>4.5774790109042424E-2</v>
      </c>
      <c r="BS65">
        <f t="shared" si="48"/>
        <v>0</v>
      </c>
      <c r="BT65">
        <f t="shared" si="49"/>
        <v>0</v>
      </c>
      <c r="BU65">
        <f t="shared" si="50"/>
        <v>0</v>
      </c>
      <c r="BX65">
        <f t="shared" si="51"/>
        <v>0</v>
      </c>
      <c r="BY65">
        <f t="shared" si="52"/>
        <v>0</v>
      </c>
      <c r="BZ65">
        <f t="shared" si="53"/>
        <v>1.1103705007096367E-2</v>
      </c>
      <c r="CA65">
        <f t="shared" si="54"/>
        <v>5.6878495116138794E-2</v>
      </c>
      <c r="CB65" t="str">
        <f t="shared" si="55"/>
        <v/>
      </c>
      <c r="CC65" t="str">
        <f t="shared" si="56"/>
        <v/>
      </c>
      <c r="CD65" t="str">
        <f t="shared" si="57"/>
        <v/>
      </c>
      <c r="CG65" t="str">
        <f t="shared" si="67"/>
        <v/>
      </c>
      <c r="CH65" t="str">
        <f t="shared" si="67"/>
        <v/>
      </c>
      <c r="CI65">
        <f t="shared" si="67"/>
        <v>5.7605069447099</v>
      </c>
      <c r="CJ65">
        <f t="shared" si="67"/>
        <v>5.7135378686623843</v>
      </c>
      <c r="CK65" t="str">
        <f t="shared" si="67"/>
        <v/>
      </c>
      <c r="CL65" t="str">
        <f t="shared" si="67"/>
        <v/>
      </c>
      <c r="CM65" t="str">
        <f t="shared" si="67"/>
        <v/>
      </c>
      <c r="CP65" t="str">
        <f t="shared" si="71"/>
        <v/>
      </c>
      <c r="CQ65" t="str">
        <f t="shared" si="71"/>
        <v/>
      </c>
      <c r="CR65" t="str">
        <f t="shared" si="71"/>
        <v/>
      </c>
      <c r="CS65">
        <f t="shared" si="71"/>
        <v>5.7135378686623843</v>
      </c>
      <c r="CT65" t="str">
        <f t="shared" si="71"/>
        <v/>
      </c>
      <c r="CU65" t="str">
        <f t="shared" si="71"/>
        <v/>
      </c>
      <c r="CV65" t="str">
        <f t="shared" si="71"/>
        <v/>
      </c>
      <c r="CX65">
        <f t="shared" si="30"/>
        <v>5.7135378686623843</v>
      </c>
      <c r="DD65" t="str">
        <f t="shared" si="76"/>
        <v/>
      </c>
      <c r="DE65" t="str">
        <f t="shared" si="76"/>
        <v/>
      </c>
      <c r="DF65" t="str">
        <f t="shared" si="76"/>
        <v/>
      </c>
      <c r="DG65">
        <f t="shared" ca="1" si="76"/>
        <v>0.49855344572391386</v>
      </c>
      <c r="DH65">
        <f t="shared" ca="1" si="76"/>
        <v>0.54389005473427976</v>
      </c>
      <c r="DI65" t="str">
        <f t="shared" si="76"/>
        <v/>
      </c>
      <c r="DJ65" t="str">
        <f t="shared" si="75"/>
        <v/>
      </c>
      <c r="DK65" t="str">
        <f t="shared" si="75"/>
        <v/>
      </c>
      <c r="DL65" t="str">
        <f t="shared" si="75"/>
        <v/>
      </c>
      <c r="DP65" t="str">
        <f t="shared" si="68"/>
        <v/>
      </c>
      <c r="DQ65" t="str">
        <f t="shared" si="68"/>
        <v/>
      </c>
      <c r="DR65">
        <f t="shared" ca="1" si="68"/>
        <v>0.49855344572391386</v>
      </c>
      <c r="DS65">
        <f t="shared" ca="1" si="68"/>
        <v>0.53503953343540778</v>
      </c>
      <c r="DT65" t="str">
        <f t="shared" si="68"/>
        <v/>
      </c>
      <c r="DU65" t="str">
        <f t="shared" si="68"/>
        <v/>
      </c>
      <c r="DV65" t="str">
        <f t="shared" si="68"/>
        <v/>
      </c>
      <c r="DZ65" t="str">
        <f t="shared" si="69"/>
        <v/>
      </c>
      <c r="EA65" t="str">
        <f t="shared" si="69"/>
        <v/>
      </c>
      <c r="EB65" t="str">
        <f t="shared" si="69"/>
        <v/>
      </c>
      <c r="EC65">
        <f t="shared" ca="1" si="69"/>
        <v>0.53503953343540778</v>
      </c>
      <c r="ED65" t="str">
        <f t="shared" si="69"/>
        <v/>
      </c>
      <c r="EE65" t="str">
        <f t="shared" si="69"/>
        <v/>
      </c>
      <c r="EF65" t="str">
        <f t="shared" si="69"/>
        <v/>
      </c>
      <c r="EH65">
        <f t="shared" ca="1" si="61"/>
        <v>0.53503953343540778</v>
      </c>
      <c r="EK65" s="60" t="str">
        <f t="shared" si="62"/>
        <v/>
      </c>
      <c r="EL65" s="32">
        <f t="shared" si="63"/>
        <v>3.5563077561491834E-5</v>
      </c>
      <c r="EM65" s="32">
        <f t="shared" si="63"/>
        <v>1.8124329674412801E-5</v>
      </c>
      <c r="EN65" s="32" t="str">
        <f t="shared" si="63"/>
        <v/>
      </c>
      <c r="EO65" s="32" t="str">
        <f t="shared" si="63"/>
        <v/>
      </c>
      <c r="EP65" s="32" t="str">
        <f t="shared" si="63"/>
        <v/>
      </c>
      <c r="EQ65" s="32" t="str">
        <f t="shared" si="63"/>
        <v/>
      </c>
      <c r="ER65" s="32" t="str">
        <f t="shared" si="70"/>
        <v/>
      </c>
      <c r="FB65" s="31">
        <f t="shared" si="64"/>
        <v>2.1074034732856601</v>
      </c>
      <c r="FC65" s="31"/>
      <c r="FD65" s="31"/>
      <c r="FI65" s="31" t="str">
        <f t="shared" si="65"/>
        <v/>
      </c>
      <c r="FJ65" s="31" t="str">
        <f t="shared" si="65"/>
        <v/>
      </c>
      <c r="FK65" s="31" t="str">
        <f t="shared" si="65"/>
        <v/>
      </c>
    </row>
    <row r="66" spans="1:167">
      <c r="A66">
        <v>47</v>
      </c>
      <c r="B66">
        <f t="shared" si="37"/>
        <v>26.796875</v>
      </c>
      <c r="C66">
        <f t="shared" si="38"/>
        <v>4.5021074557380233E-2</v>
      </c>
      <c r="D66">
        <f t="shared" si="39"/>
        <v>5.8218330250629773</v>
      </c>
      <c r="E66">
        <f t="shared" ca="1" si="40"/>
        <v>0.54197003680601252</v>
      </c>
      <c r="H66" s="26">
        <v>4.61717E-4</v>
      </c>
      <c r="I66" s="12"/>
      <c r="J66" s="26">
        <v>6.3620791719999996</v>
      </c>
      <c r="L66" s="26">
        <v>8.3287200000000006</v>
      </c>
      <c r="M66" s="26"/>
      <c r="N66" s="26">
        <v>3.63931</v>
      </c>
      <c r="O66" s="26"/>
      <c r="P66" s="26">
        <v>3.8732600000000001</v>
      </c>
      <c r="R66" s="26">
        <v>1.9060299999999999</v>
      </c>
      <c r="S66" s="26"/>
      <c r="Y66" s="26">
        <v>7.4012099999999998</v>
      </c>
      <c r="AD66">
        <f t="shared" si="16"/>
        <v>-4.61717E-4</v>
      </c>
      <c r="AE66" s="34">
        <f t="shared" si="17"/>
        <v>6.3616174549999993</v>
      </c>
      <c r="AF66">
        <f t="shared" si="18"/>
        <v>8.3282582830000003</v>
      </c>
      <c r="AG66">
        <f t="shared" si="19"/>
        <v>3.6388482830000002</v>
      </c>
      <c r="AH66">
        <f t="shared" si="20"/>
        <v>3.8727982830000003</v>
      </c>
      <c r="AI66">
        <f t="shared" si="21"/>
        <v>1.9055682829999998</v>
      </c>
      <c r="AJ66" t="str">
        <f t="shared" si="41"/>
        <v/>
      </c>
      <c r="AK66" t="str">
        <f t="shared" si="73"/>
        <v/>
      </c>
      <c r="AL66" t="str">
        <f t="shared" si="73"/>
        <v/>
      </c>
      <c r="AM66" t="str">
        <f t="shared" si="73"/>
        <v/>
      </c>
      <c r="AN66">
        <f t="shared" si="73"/>
        <v>7.4007482829999995</v>
      </c>
      <c r="AO66" t="str">
        <f t="shared" si="73"/>
        <v/>
      </c>
      <c r="AP66" t="str">
        <f t="shared" si="73"/>
        <v/>
      </c>
      <c r="AQ66" s="79">
        <f t="shared" si="23"/>
        <v>7.397953040952542</v>
      </c>
      <c r="AR66" s="79"/>
      <c r="AS66" s="79"/>
      <c r="AT66" t="str">
        <f t="shared" si="74"/>
        <v/>
      </c>
      <c r="AU66" t="str">
        <f t="shared" si="74"/>
        <v/>
      </c>
      <c r="AV66" t="str">
        <f t="shared" si="74"/>
        <v/>
      </c>
      <c r="AW66">
        <f t="shared" si="74"/>
        <v>3.8727982830000003</v>
      </c>
      <c r="AX66">
        <f t="shared" si="74"/>
        <v>1.9055682829999998</v>
      </c>
      <c r="AY66" t="str">
        <f t="shared" si="74"/>
        <v/>
      </c>
      <c r="AZ66" t="str">
        <f t="shared" si="74"/>
        <v/>
      </c>
      <c r="BA66" t="str">
        <f t="shared" si="74"/>
        <v/>
      </c>
      <c r="BD66" t="str">
        <f t="shared" ref="BD66:BK83" si="77">IF(AT66="","",AE$4+AE$8*($B$10*SQRT($C66)/(1+$B$11*SQRT($C66)))+LOG10((AE$5-AT66)/(AT66-AE$6)))</f>
        <v/>
      </c>
      <c r="BE66" t="str">
        <f t="shared" si="77"/>
        <v/>
      </c>
      <c r="BF66" t="str">
        <f t="shared" si="77"/>
        <v/>
      </c>
      <c r="BG66">
        <f t="shared" si="77"/>
        <v>5.9029577304271807</v>
      </c>
      <c r="BH66">
        <f t="shared" si="77"/>
        <v>5.8058758006849009</v>
      </c>
      <c r="BI66" t="str">
        <f t="shared" si="77"/>
        <v/>
      </c>
      <c r="BJ66" t="str">
        <f t="shared" si="77"/>
        <v/>
      </c>
      <c r="BK66" t="str">
        <f t="shared" si="77"/>
        <v/>
      </c>
      <c r="BN66">
        <f t="shared" si="43"/>
        <v>0</v>
      </c>
      <c r="BO66">
        <f t="shared" si="44"/>
        <v>0</v>
      </c>
      <c r="BP66">
        <f t="shared" si="45"/>
        <v>0</v>
      </c>
      <c r="BQ66">
        <f t="shared" si="46"/>
        <v>8.1696246110961393E-3</v>
      </c>
      <c r="BR66">
        <f t="shared" si="47"/>
        <v>4.1533438009552379E-2</v>
      </c>
      <c r="BS66">
        <f t="shared" si="48"/>
        <v>0</v>
      </c>
      <c r="BT66">
        <f t="shared" si="49"/>
        <v>0</v>
      </c>
      <c r="BU66">
        <f t="shared" si="50"/>
        <v>0</v>
      </c>
      <c r="BX66">
        <f t="shared" si="51"/>
        <v>0</v>
      </c>
      <c r="BY66">
        <f t="shared" si="52"/>
        <v>0</v>
      </c>
      <c r="BZ66">
        <f t="shared" si="53"/>
        <v>8.1696246110961393E-3</v>
      </c>
      <c r="CA66">
        <f t="shared" si="54"/>
        <v>4.9703062620648518E-2</v>
      </c>
      <c r="CB66" t="str">
        <f t="shared" si="55"/>
        <v/>
      </c>
      <c r="CC66" t="str">
        <f t="shared" si="56"/>
        <v/>
      </c>
      <c r="CD66" t="str">
        <f t="shared" si="57"/>
        <v/>
      </c>
      <c r="CG66" t="str">
        <f t="shared" si="67"/>
        <v/>
      </c>
      <c r="CH66" t="str">
        <f t="shared" si="67"/>
        <v/>
      </c>
      <c r="CI66">
        <f t="shared" si="67"/>
        <v>5.9029577304271807</v>
      </c>
      <c r="CJ66">
        <f t="shared" si="67"/>
        <v>5.8218330250629773</v>
      </c>
      <c r="CK66" t="str">
        <f t="shared" si="67"/>
        <v/>
      </c>
      <c r="CL66" t="str">
        <f t="shared" si="67"/>
        <v/>
      </c>
      <c r="CM66" t="str">
        <f t="shared" si="67"/>
        <v/>
      </c>
      <c r="CP66" t="str">
        <f t="shared" si="71"/>
        <v/>
      </c>
      <c r="CQ66" t="str">
        <f t="shared" si="71"/>
        <v/>
      </c>
      <c r="CR66" t="str">
        <f t="shared" si="71"/>
        <v/>
      </c>
      <c r="CS66">
        <f t="shared" si="71"/>
        <v>5.8218330250629773</v>
      </c>
      <c r="CT66" t="str">
        <f t="shared" si="71"/>
        <v/>
      </c>
      <c r="CU66" t="str">
        <f t="shared" si="71"/>
        <v/>
      </c>
      <c r="CV66" t="str">
        <f t="shared" si="71"/>
        <v/>
      </c>
      <c r="CX66">
        <f t="shared" si="30"/>
        <v>5.8218330250629773</v>
      </c>
      <c r="DD66" t="str">
        <f t="shared" si="76"/>
        <v/>
      </c>
      <c r="DE66" t="str">
        <f t="shared" si="76"/>
        <v/>
      </c>
      <c r="DF66" t="str">
        <f t="shared" si="76"/>
        <v/>
      </c>
      <c r="DG66">
        <f t="shared" ca="1" si="76"/>
        <v>0.53033087837802817</v>
      </c>
      <c r="DH66">
        <f t="shared" ca="1" si="76"/>
        <v>0.54425945852746593</v>
      </c>
      <c r="DI66" t="str">
        <f t="shared" si="76"/>
        <v/>
      </c>
      <c r="DJ66" t="str">
        <f t="shared" si="75"/>
        <v/>
      </c>
      <c r="DK66" t="str">
        <f t="shared" si="75"/>
        <v/>
      </c>
      <c r="DL66" t="str">
        <f t="shared" si="75"/>
        <v/>
      </c>
      <c r="DP66" t="str">
        <f t="shared" si="68"/>
        <v/>
      </c>
      <c r="DQ66" t="str">
        <f t="shared" si="68"/>
        <v/>
      </c>
      <c r="DR66">
        <f t="shared" ca="1" si="68"/>
        <v>0.53033087837802817</v>
      </c>
      <c r="DS66">
        <f t="shared" ca="1" si="68"/>
        <v>0.54197003680601252</v>
      </c>
      <c r="DT66" t="str">
        <f t="shared" si="68"/>
        <v/>
      </c>
      <c r="DU66" t="str">
        <f t="shared" si="68"/>
        <v/>
      </c>
      <c r="DV66" t="str">
        <f t="shared" si="68"/>
        <v/>
      </c>
      <c r="DZ66" t="str">
        <f t="shared" si="69"/>
        <v/>
      </c>
      <c r="EA66" t="str">
        <f t="shared" si="69"/>
        <v/>
      </c>
      <c r="EB66" t="str">
        <f t="shared" si="69"/>
        <v/>
      </c>
      <c r="EC66">
        <f t="shared" ca="1" si="69"/>
        <v>0.54197003680601252</v>
      </c>
      <c r="ED66" t="str">
        <f t="shared" si="69"/>
        <v/>
      </c>
      <c r="EE66" t="str">
        <f t="shared" si="69"/>
        <v/>
      </c>
      <c r="EF66" t="str">
        <f t="shared" si="69"/>
        <v/>
      </c>
      <c r="EH66">
        <f t="shared" ca="1" si="61"/>
        <v>0.54197003680601252</v>
      </c>
      <c r="EK66" s="60" t="str">
        <f t="shared" si="62"/>
        <v/>
      </c>
      <c r="EL66" s="32">
        <f t="shared" si="63"/>
        <v>1.0683037137910313E-5</v>
      </c>
      <c r="EM66" s="32">
        <f t="shared" si="63"/>
        <v>1.0391520242323321E-5</v>
      </c>
      <c r="EN66" s="32" t="str">
        <f t="shared" si="63"/>
        <v/>
      </c>
      <c r="EO66" s="32" t="str">
        <f t="shared" si="63"/>
        <v/>
      </c>
      <c r="EP66" s="32" t="str">
        <f t="shared" si="63"/>
        <v/>
      </c>
      <c r="EQ66" s="32" t="str">
        <f t="shared" si="63"/>
        <v/>
      </c>
      <c r="ER66" s="32" t="str">
        <f t="shared" si="70"/>
        <v/>
      </c>
      <c r="FB66" s="31">
        <f t="shared" si="64"/>
        <v>2.2156833866535148</v>
      </c>
      <c r="FC66" s="31"/>
      <c r="FD66" s="31"/>
      <c r="FI66" s="31" t="str">
        <f t="shared" si="65"/>
        <v/>
      </c>
      <c r="FJ66" s="31" t="str">
        <f t="shared" si="65"/>
        <v/>
      </c>
      <c r="FK66" s="31" t="str">
        <f t="shared" si="65"/>
        <v/>
      </c>
    </row>
    <row r="67" spans="1:167">
      <c r="A67">
        <v>48</v>
      </c>
      <c r="B67">
        <f t="shared" si="37"/>
        <v>27.265625</v>
      </c>
      <c r="C67">
        <f t="shared" si="38"/>
        <v>4.504199602666157E-2</v>
      </c>
      <c r="D67">
        <f t="shared" si="39"/>
        <v>5.9008370216083614</v>
      </c>
      <c r="E67">
        <f t="shared" ca="1" si="40"/>
        <v>0.54804568277260579</v>
      </c>
      <c r="H67" s="26">
        <v>4.1386599999999998E-4</v>
      </c>
      <c r="I67" s="12"/>
      <c r="J67" s="26">
        <v>6.3629492799999996</v>
      </c>
      <c r="L67" s="26">
        <v>8.3294499999999996</v>
      </c>
      <c r="M67" s="26"/>
      <c r="N67" s="26">
        <v>3.63964</v>
      </c>
      <c r="O67" s="26"/>
      <c r="P67" s="26">
        <v>3.87147</v>
      </c>
      <c r="R67" s="26">
        <v>1.89893</v>
      </c>
      <c r="S67" s="26"/>
      <c r="Y67" s="26">
        <v>7.3963299999999998</v>
      </c>
      <c r="AD67">
        <f t="shared" si="16"/>
        <v>-4.1386599999999998E-4</v>
      </c>
      <c r="AE67" s="34">
        <f t="shared" si="17"/>
        <v>6.3625354139999999</v>
      </c>
      <c r="AF67">
        <f t="shared" si="18"/>
        <v>8.329036133999999</v>
      </c>
      <c r="AG67">
        <f t="shared" si="19"/>
        <v>3.6392261339999998</v>
      </c>
      <c r="AH67">
        <f t="shared" si="20"/>
        <v>3.8710561339999998</v>
      </c>
      <c r="AI67">
        <f t="shared" si="21"/>
        <v>1.8985161340000001</v>
      </c>
      <c r="AJ67" t="str">
        <f t="shared" si="41"/>
        <v/>
      </c>
      <c r="AK67" t="str">
        <f t="shared" si="73"/>
        <v/>
      </c>
      <c r="AL67" t="str">
        <f t="shared" si="73"/>
        <v/>
      </c>
      <c r="AM67" t="str">
        <f t="shared" si="73"/>
        <v/>
      </c>
      <c r="AN67">
        <f t="shared" si="73"/>
        <v>7.3959161340000001</v>
      </c>
      <c r="AO67" t="str">
        <f t="shared" si="73"/>
        <v/>
      </c>
      <c r="AP67" t="str">
        <f t="shared" si="73"/>
        <v/>
      </c>
      <c r="AQ67" s="79">
        <f t="shared" si="23"/>
        <v>7.3977866388146767</v>
      </c>
      <c r="AR67" s="79"/>
      <c r="AS67" s="79"/>
      <c r="AT67" t="str">
        <f t="shared" si="74"/>
        <v/>
      </c>
      <c r="AU67" t="str">
        <f t="shared" si="74"/>
        <v/>
      </c>
      <c r="AV67" t="str">
        <f t="shared" si="74"/>
        <v/>
      </c>
      <c r="AW67">
        <f t="shared" si="74"/>
        <v>3.8710561339999998</v>
      </c>
      <c r="AX67">
        <f t="shared" si="74"/>
        <v>1.8985161340000001</v>
      </c>
      <c r="AY67" t="str">
        <f t="shared" si="74"/>
        <v/>
      </c>
      <c r="AZ67" t="str">
        <f t="shared" si="74"/>
        <v/>
      </c>
      <c r="BA67" t="str">
        <f t="shared" si="74"/>
        <v/>
      </c>
      <c r="BD67" t="str">
        <f t="shared" si="77"/>
        <v/>
      </c>
      <c r="BE67" t="str">
        <f t="shared" si="77"/>
        <v/>
      </c>
      <c r="BF67" t="str">
        <f t="shared" si="77"/>
        <v/>
      </c>
      <c r="BG67">
        <f t="shared" si="77"/>
        <v>6.0064277681979696</v>
      </c>
      <c r="BH67">
        <f t="shared" si="77"/>
        <v>5.8827776387455826</v>
      </c>
      <c r="BI67" t="str">
        <f t="shared" si="77"/>
        <v/>
      </c>
      <c r="BJ67" t="str">
        <f t="shared" si="77"/>
        <v/>
      </c>
      <c r="BK67" t="str">
        <f t="shared" si="77"/>
        <v/>
      </c>
      <c r="BN67">
        <f t="shared" si="43"/>
        <v>0</v>
      </c>
      <c r="BO67">
        <f t="shared" si="44"/>
        <v>0</v>
      </c>
      <c r="BP67">
        <f t="shared" si="45"/>
        <v>0</v>
      </c>
      <c r="BQ67">
        <f t="shared" si="46"/>
        <v>6.5128651789245371E-3</v>
      </c>
      <c r="BR67">
        <f t="shared" si="47"/>
        <v>3.8079833729949254E-2</v>
      </c>
      <c r="BS67">
        <f t="shared" si="48"/>
        <v>0</v>
      </c>
      <c r="BT67">
        <f t="shared" si="49"/>
        <v>0</v>
      </c>
      <c r="BU67">
        <f t="shared" si="50"/>
        <v>0</v>
      </c>
      <c r="BX67">
        <f t="shared" si="51"/>
        <v>0</v>
      </c>
      <c r="BY67">
        <f t="shared" si="52"/>
        <v>0</v>
      </c>
      <c r="BZ67">
        <f t="shared" si="53"/>
        <v>6.5128651789245371E-3</v>
      </c>
      <c r="CA67">
        <f t="shared" si="54"/>
        <v>4.4592698908873789E-2</v>
      </c>
      <c r="CB67" t="str">
        <f t="shared" si="55"/>
        <v/>
      </c>
      <c r="CC67" t="str">
        <f t="shared" si="56"/>
        <v/>
      </c>
      <c r="CD67" t="str">
        <f t="shared" si="57"/>
        <v/>
      </c>
      <c r="CG67" t="str">
        <f t="shared" si="67"/>
        <v/>
      </c>
      <c r="CH67" t="str">
        <f t="shared" si="67"/>
        <v/>
      </c>
      <c r="CI67">
        <f t="shared" si="67"/>
        <v>6.0064277681979696</v>
      </c>
      <c r="CJ67">
        <f t="shared" si="67"/>
        <v>5.9008370216083614</v>
      </c>
      <c r="CK67" t="str">
        <f t="shared" si="67"/>
        <v/>
      </c>
      <c r="CL67" t="str">
        <f t="shared" si="67"/>
        <v/>
      </c>
      <c r="CM67" t="str">
        <f t="shared" si="67"/>
        <v/>
      </c>
      <c r="CP67" t="str">
        <f t="shared" si="71"/>
        <v/>
      </c>
      <c r="CQ67" t="str">
        <f t="shared" si="71"/>
        <v/>
      </c>
      <c r="CR67" t="str">
        <f t="shared" si="71"/>
        <v/>
      </c>
      <c r="CS67">
        <f t="shared" si="71"/>
        <v>5.9008370216083614</v>
      </c>
      <c r="CT67" t="str">
        <f t="shared" si="71"/>
        <v/>
      </c>
      <c r="CU67" t="str">
        <f t="shared" si="71"/>
        <v/>
      </c>
      <c r="CV67" t="str">
        <f t="shared" si="71"/>
        <v/>
      </c>
      <c r="CX67">
        <f t="shared" si="30"/>
        <v>5.9008370216083614</v>
      </c>
      <c r="DD67" t="str">
        <f t="shared" si="76"/>
        <v/>
      </c>
      <c r="DE67" t="str">
        <f t="shared" si="76"/>
        <v/>
      </c>
      <c r="DF67" t="str">
        <f t="shared" si="76"/>
        <v/>
      </c>
      <c r="DG67">
        <f t="shared" ca="1" si="76"/>
        <v>0.56781689801239676</v>
      </c>
      <c r="DH67">
        <f t="shared" ca="1" si="76"/>
        <v>0.54466417485443996</v>
      </c>
      <c r="DI67" t="str">
        <f t="shared" si="76"/>
        <v/>
      </c>
      <c r="DJ67" t="str">
        <f t="shared" si="75"/>
        <v/>
      </c>
      <c r="DK67" t="str">
        <f t="shared" si="75"/>
        <v/>
      </c>
      <c r="DL67" t="str">
        <f t="shared" si="75"/>
        <v/>
      </c>
      <c r="DP67" t="str">
        <f t="shared" si="68"/>
        <v/>
      </c>
      <c r="DQ67" t="str">
        <f t="shared" si="68"/>
        <v/>
      </c>
      <c r="DR67">
        <f t="shared" ca="1" si="68"/>
        <v>0.56781689801239676</v>
      </c>
      <c r="DS67">
        <f t="shared" ca="1" si="68"/>
        <v>0.54804568277260579</v>
      </c>
      <c r="DT67" t="str">
        <f t="shared" si="68"/>
        <v/>
      </c>
      <c r="DU67" t="str">
        <f t="shared" si="68"/>
        <v/>
      </c>
      <c r="DV67" t="str">
        <f t="shared" si="68"/>
        <v/>
      </c>
      <c r="DZ67" t="str">
        <f t="shared" si="69"/>
        <v/>
      </c>
      <c r="EA67" t="str">
        <f t="shared" si="69"/>
        <v/>
      </c>
      <c r="EB67" t="str">
        <f t="shared" si="69"/>
        <v/>
      </c>
      <c r="EC67">
        <f t="shared" ca="1" si="69"/>
        <v>0.54804568277260579</v>
      </c>
      <c r="ED67" t="str">
        <f t="shared" si="69"/>
        <v/>
      </c>
      <c r="EE67" t="str">
        <f t="shared" si="69"/>
        <v/>
      </c>
      <c r="EF67" t="str">
        <f t="shared" si="69"/>
        <v/>
      </c>
      <c r="EH67">
        <f t="shared" ca="1" si="61"/>
        <v>0.54804568277260579</v>
      </c>
      <c r="EK67" s="60" t="str">
        <f t="shared" si="62"/>
        <v/>
      </c>
      <c r="EL67" s="32">
        <f t="shared" si="63"/>
        <v>2.9514061946783931E-5</v>
      </c>
      <c r="EM67" s="32">
        <f t="shared" si="63"/>
        <v>1.2481964714789779E-5</v>
      </c>
      <c r="EN67" s="32" t="str">
        <f t="shared" si="63"/>
        <v/>
      </c>
      <c r="EO67" s="32" t="str">
        <f t="shared" si="63"/>
        <v/>
      </c>
      <c r="EP67" s="32" t="str">
        <f t="shared" si="63"/>
        <v/>
      </c>
      <c r="EQ67" s="32" t="str">
        <f t="shared" si="63"/>
        <v/>
      </c>
      <c r="ER67" s="32" t="str">
        <f t="shared" si="70"/>
        <v/>
      </c>
      <c r="FB67" s="31">
        <f t="shared" si="64"/>
        <v>2.2946971630078061</v>
      </c>
      <c r="FC67" s="31"/>
      <c r="FD67" s="31"/>
      <c r="FI67" s="31" t="str">
        <f t="shared" si="65"/>
        <v/>
      </c>
      <c r="FJ67" s="31" t="str">
        <f t="shared" si="65"/>
        <v/>
      </c>
      <c r="FK67" s="31" t="str">
        <f t="shared" si="65"/>
        <v/>
      </c>
    </row>
    <row r="68" spans="1:167">
      <c r="A68">
        <v>49</v>
      </c>
      <c r="B68">
        <f t="shared" si="37"/>
        <v>27.734375</v>
      </c>
      <c r="C68">
        <f t="shared" si="38"/>
        <v>4.5021428918679537E-2</v>
      </c>
      <c r="D68">
        <f t="shared" si="39"/>
        <v>5.9817211894936611</v>
      </c>
      <c r="E68">
        <f t="shared" ca="1" si="40"/>
        <v>0.55382854668562931</v>
      </c>
      <c r="H68" s="86">
        <v>3.3100000000000002E-4</v>
      </c>
      <c r="I68" s="12"/>
      <c r="J68" s="26">
        <v>6.3622923330000001</v>
      </c>
      <c r="L68" s="26">
        <v>8.32883</v>
      </c>
      <c r="M68" s="26"/>
      <c r="N68" s="26">
        <v>3.6381899999999998</v>
      </c>
      <c r="O68" s="26"/>
      <c r="P68" s="26">
        <v>3.87032</v>
      </c>
      <c r="R68" s="26">
        <v>1.8919699999999999</v>
      </c>
      <c r="S68" s="26"/>
      <c r="Y68" s="26">
        <v>7.3979200000000001</v>
      </c>
      <c r="AD68">
        <f t="shared" si="16"/>
        <v>-3.3100000000000002E-4</v>
      </c>
      <c r="AE68" s="34">
        <f t="shared" si="17"/>
        <v>6.361961333</v>
      </c>
      <c r="AF68">
        <f t="shared" si="18"/>
        <v>8.3284990000000008</v>
      </c>
      <c r="AG68">
        <f t="shared" si="19"/>
        <v>3.6378589999999997</v>
      </c>
      <c r="AH68">
        <f t="shared" si="20"/>
        <v>3.8699889999999999</v>
      </c>
      <c r="AI68">
        <f t="shared" si="21"/>
        <v>1.8916389999999998</v>
      </c>
      <c r="AJ68" t="str">
        <f t="shared" si="41"/>
        <v/>
      </c>
      <c r="AK68" t="str">
        <f t="shared" si="73"/>
        <v/>
      </c>
      <c r="AL68" t="str">
        <f t="shared" si="73"/>
        <v/>
      </c>
      <c r="AM68" t="str">
        <f t="shared" si="73"/>
        <v/>
      </c>
      <c r="AN68">
        <f t="shared" si="73"/>
        <v>7.397589</v>
      </c>
      <c r="AO68" t="str">
        <f t="shared" si="73"/>
        <v/>
      </c>
      <c r="AP68" t="str">
        <f t="shared" si="73"/>
        <v/>
      </c>
      <c r="AQ68" s="79">
        <f t="shared" si="23"/>
        <v>7.3976446800533333</v>
      </c>
      <c r="AR68" s="79"/>
      <c r="AS68" s="79"/>
      <c r="AT68" t="str">
        <f t="shared" si="74"/>
        <v/>
      </c>
      <c r="AU68" t="str">
        <f t="shared" si="74"/>
        <v/>
      </c>
      <c r="AV68" t="str">
        <f t="shared" si="74"/>
        <v/>
      </c>
      <c r="AW68">
        <f t="shared" si="74"/>
        <v>3.8699889999999999</v>
      </c>
      <c r="AX68">
        <f t="shared" si="74"/>
        <v>1.8916389999999998</v>
      </c>
      <c r="AY68" t="str">
        <f t="shared" si="74"/>
        <v/>
      </c>
      <c r="AZ68" t="str">
        <f t="shared" si="74"/>
        <v/>
      </c>
      <c r="BA68" t="str">
        <f t="shared" si="74"/>
        <v/>
      </c>
      <c r="BD68" t="str">
        <f t="shared" si="77"/>
        <v/>
      </c>
      <c r="BE68" t="str">
        <f t="shared" si="77"/>
        <v/>
      </c>
      <c r="BF68" t="str">
        <f t="shared" si="77"/>
        <v/>
      </c>
      <c r="BG68">
        <f t="shared" si="77"/>
        <v>6.0838522554433201</v>
      </c>
      <c r="BH68">
        <f t="shared" si="77"/>
        <v>5.965358064573774</v>
      </c>
      <c r="BI68" t="str">
        <f t="shared" si="77"/>
        <v/>
      </c>
      <c r="BJ68" t="str">
        <f t="shared" si="77"/>
        <v/>
      </c>
      <c r="BK68" t="str">
        <f t="shared" si="77"/>
        <v/>
      </c>
      <c r="BN68">
        <f t="shared" si="43"/>
        <v>0</v>
      </c>
      <c r="BO68">
        <f t="shared" si="44"/>
        <v>0</v>
      </c>
      <c r="BP68">
        <f t="shared" si="45"/>
        <v>0</v>
      </c>
      <c r="BQ68">
        <f t="shared" si="46"/>
        <v>5.4882764516552404E-3</v>
      </c>
      <c r="BR68">
        <f t="shared" si="47"/>
        <v>3.4255286015248146E-2</v>
      </c>
      <c r="BS68">
        <f t="shared" si="48"/>
        <v>0</v>
      </c>
      <c r="BT68">
        <f t="shared" si="49"/>
        <v>0</v>
      </c>
      <c r="BU68">
        <f t="shared" si="50"/>
        <v>0</v>
      </c>
      <c r="BX68">
        <f t="shared" si="51"/>
        <v>0</v>
      </c>
      <c r="BY68">
        <f t="shared" si="52"/>
        <v>0</v>
      </c>
      <c r="BZ68">
        <f t="shared" si="53"/>
        <v>5.4882764516552404E-3</v>
      </c>
      <c r="CA68">
        <f t="shared" si="54"/>
        <v>3.9743562466903387E-2</v>
      </c>
      <c r="CB68" t="str">
        <f t="shared" si="55"/>
        <v/>
      </c>
      <c r="CC68" t="str">
        <f t="shared" si="56"/>
        <v/>
      </c>
      <c r="CD68" t="str">
        <f t="shared" si="57"/>
        <v/>
      </c>
      <c r="CG68" t="str">
        <f t="shared" si="67"/>
        <v/>
      </c>
      <c r="CH68" t="str">
        <f t="shared" si="67"/>
        <v/>
      </c>
      <c r="CI68">
        <f t="shared" si="67"/>
        <v>6.0838522554433201</v>
      </c>
      <c r="CJ68">
        <f t="shared" si="67"/>
        <v>5.9817211894936611</v>
      </c>
      <c r="CK68" t="str">
        <f t="shared" si="67"/>
        <v/>
      </c>
      <c r="CL68" t="str">
        <f t="shared" si="67"/>
        <v/>
      </c>
      <c r="CM68" t="str">
        <f t="shared" si="67"/>
        <v/>
      </c>
      <c r="CP68" t="str">
        <f t="shared" si="71"/>
        <v/>
      </c>
      <c r="CQ68" t="str">
        <f t="shared" si="71"/>
        <v/>
      </c>
      <c r="CR68" t="str">
        <f t="shared" si="71"/>
        <v/>
      </c>
      <c r="CS68">
        <f t="shared" si="71"/>
        <v>5.9817211894936611</v>
      </c>
      <c r="CT68" t="str">
        <f t="shared" si="71"/>
        <v/>
      </c>
      <c r="CU68" t="str">
        <f t="shared" si="71"/>
        <v/>
      </c>
      <c r="CV68" t="str">
        <f t="shared" si="71"/>
        <v/>
      </c>
      <c r="CX68">
        <f t="shared" si="30"/>
        <v>5.9817211894936611</v>
      </c>
      <c r="DD68" t="str">
        <f t="shared" si="76"/>
        <v/>
      </c>
      <c r="DE68" t="str">
        <f t="shared" si="76"/>
        <v/>
      </c>
      <c r="DF68" t="str">
        <f t="shared" si="76"/>
        <v/>
      </c>
      <c r="DG68">
        <f t="shared" ca="1" si="76"/>
        <v>0.607218714739437</v>
      </c>
      <c r="DH68">
        <f t="shared" ca="1" si="76"/>
        <v>0.54527453835099748</v>
      </c>
      <c r="DI68" t="str">
        <f t="shared" si="76"/>
        <v/>
      </c>
      <c r="DJ68" t="str">
        <f t="shared" si="75"/>
        <v/>
      </c>
      <c r="DK68" t="str">
        <f t="shared" si="75"/>
        <v/>
      </c>
      <c r="DL68" t="str">
        <f t="shared" si="75"/>
        <v/>
      </c>
      <c r="DP68" t="str">
        <f t="shared" si="68"/>
        <v/>
      </c>
      <c r="DQ68" t="str">
        <f t="shared" si="68"/>
        <v/>
      </c>
      <c r="DR68">
        <f t="shared" ca="1" si="68"/>
        <v>0.607218714739437</v>
      </c>
      <c r="DS68">
        <f t="shared" ca="1" si="68"/>
        <v>0.55382854668562931</v>
      </c>
      <c r="DT68" t="str">
        <f t="shared" si="68"/>
        <v/>
      </c>
      <c r="DU68" t="str">
        <f t="shared" si="68"/>
        <v/>
      </c>
      <c r="DV68" t="str">
        <f t="shared" si="68"/>
        <v/>
      </c>
      <c r="DZ68" t="str">
        <f t="shared" si="69"/>
        <v/>
      </c>
      <c r="EA68" t="str">
        <f t="shared" si="69"/>
        <v/>
      </c>
      <c r="EB68" t="str">
        <f t="shared" si="69"/>
        <v/>
      </c>
      <c r="EC68">
        <f t="shared" ca="1" si="69"/>
        <v>0.55382854668562931</v>
      </c>
      <c r="ED68" t="str">
        <f t="shared" si="69"/>
        <v/>
      </c>
      <c r="EE68" t="str">
        <f t="shared" si="69"/>
        <v/>
      </c>
      <c r="EF68" t="str">
        <f t="shared" si="69"/>
        <v/>
      </c>
      <c r="EH68">
        <f t="shared" ca="1" si="61"/>
        <v>0.55382854668562931</v>
      </c>
      <c r="EK68" s="60" t="str">
        <f t="shared" si="62"/>
        <v/>
      </c>
      <c r="EL68" s="32">
        <f t="shared" si="63"/>
        <v>1.6510564259344276E-5</v>
      </c>
      <c r="EM68" s="32">
        <f t="shared" si="63"/>
        <v>4.9183544201926759E-6</v>
      </c>
      <c r="EN68" s="32" t="str">
        <f t="shared" si="63"/>
        <v/>
      </c>
      <c r="EO68" s="32" t="str">
        <f t="shared" si="63"/>
        <v/>
      </c>
      <c r="EP68" s="32" t="str">
        <f t="shared" si="63"/>
        <v/>
      </c>
      <c r="EQ68" s="32" t="str">
        <f t="shared" si="63"/>
        <v/>
      </c>
      <c r="ER68" s="32" t="str">
        <f t="shared" si="70"/>
        <v/>
      </c>
      <c r="FB68" s="31">
        <f t="shared" si="64"/>
        <v>2.3755717167688326</v>
      </c>
      <c r="FC68" s="31"/>
      <c r="FD68" s="31"/>
      <c r="FI68" s="31" t="str">
        <f t="shared" si="65"/>
        <v/>
      </c>
      <c r="FJ68" s="31" t="str">
        <f t="shared" si="65"/>
        <v/>
      </c>
      <c r="FK68" s="31" t="str">
        <f t="shared" si="65"/>
        <v/>
      </c>
    </row>
    <row r="69" spans="1:167">
      <c r="A69">
        <v>50</v>
      </c>
      <c r="B69">
        <f t="shared" si="37"/>
        <v>28.203125</v>
      </c>
      <c r="C69">
        <f t="shared" si="38"/>
        <v>4.4999999999999998E-2</v>
      </c>
      <c r="D69">
        <f t="shared" si="39"/>
        <v>6.0734379524261435</v>
      </c>
      <c r="E69">
        <f t="shared" ca="1" si="40"/>
        <v>0.54647426279036271</v>
      </c>
      <c r="H69" s="26">
        <v>1.5518699999999999E-4</v>
      </c>
      <c r="I69" s="12"/>
      <c r="J69" s="26">
        <v>6.3627579829999998</v>
      </c>
      <c r="L69" s="26">
        <v>8.3273700000000002</v>
      </c>
      <c r="M69" s="26"/>
      <c r="N69" s="26">
        <v>3.6369699999999998</v>
      </c>
      <c r="O69" s="26"/>
      <c r="P69" s="26">
        <v>3.86768</v>
      </c>
      <c r="R69" s="26">
        <v>1.8838900000000001</v>
      </c>
      <c r="S69" s="26"/>
      <c r="Y69" s="26">
        <v>7.3973599999999999</v>
      </c>
      <c r="AD69">
        <f t="shared" si="16"/>
        <v>-1.5518699999999999E-4</v>
      </c>
      <c r="AE69" s="34">
        <f t="shared" si="17"/>
        <v>6.362602796</v>
      </c>
      <c r="AF69">
        <f t="shared" si="18"/>
        <v>8.3272148129999994</v>
      </c>
      <c r="AG69">
        <f t="shared" si="19"/>
        <v>3.636814813</v>
      </c>
      <c r="AH69">
        <f t="shared" si="20"/>
        <v>3.8675248130000002</v>
      </c>
      <c r="AI69">
        <f t="shared" si="21"/>
        <v>1.883734813</v>
      </c>
      <c r="AJ69" t="str">
        <f t="shared" si="41"/>
        <v/>
      </c>
      <c r="AK69" t="str">
        <f t="shared" si="73"/>
        <v/>
      </c>
      <c r="AL69" t="str">
        <f t="shared" si="73"/>
        <v/>
      </c>
      <c r="AM69" t="str">
        <f t="shared" si="73"/>
        <v/>
      </c>
      <c r="AN69">
        <f t="shared" si="73"/>
        <v>7.3972048130000001</v>
      </c>
      <c r="AO69" t="str">
        <f t="shared" si="73"/>
        <v/>
      </c>
      <c r="AP69" t="str">
        <f t="shared" si="73"/>
        <v/>
      </c>
      <c r="AQ69" s="79">
        <f t="shared" si="23"/>
        <v>7.3975124410279331</v>
      </c>
      <c r="AR69" s="79"/>
      <c r="AS69" s="79"/>
      <c r="AT69" t="str">
        <f t="shared" si="74"/>
        <v/>
      </c>
      <c r="AU69" t="str">
        <f t="shared" si="74"/>
        <v/>
      </c>
      <c r="AV69" t="str">
        <f t="shared" si="74"/>
        <v/>
      </c>
      <c r="AW69" t="str">
        <f t="shared" si="74"/>
        <v/>
      </c>
      <c r="AX69">
        <f t="shared" si="74"/>
        <v>1.883734813</v>
      </c>
      <c r="AY69" t="str">
        <f t="shared" si="74"/>
        <v/>
      </c>
      <c r="AZ69" t="str">
        <f t="shared" si="74"/>
        <v/>
      </c>
      <c r="BA69" t="str">
        <f t="shared" si="74"/>
        <v/>
      </c>
      <c r="BD69" t="str">
        <f t="shared" si="77"/>
        <v/>
      </c>
      <c r="BE69" t="str">
        <f t="shared" si="77"/>
        <v/>
      </c>
      <c r="BF69" t="str">
        <f t="shared" si="77"/>
        <v/>
      </c>
      <c r="BG69" t="str">
        <f t="shared" si="77"/>
        <v/>
      </c>
      <c r="BH69">
        <f t="shared" si="77"/>
        <v>6.0734379524261435</v>
      </c>
      <c r="BI69" t="str">
        <f t="shared" si="77"/>
        <v/>
      </c>
      <c r="BJ69" t="str">
        <f t="shared" si="77"/>
        <v/>
      </c>
      <c r="BK69" t="str">
        <f t="shared" si="77"/>
        <v/>
      </c>
      <c r="BN69">
        <f t="shared" si="43"/>
        <v>0</v>
      </c>
      <c r="BO69">
        <f t="shared" si="44"/>
        <v>0</v>
      </c>
      <c r="BP69">
        <f t="shared" si="45"/>
        <v>0</v>
      </c>
      <c r="BQ69">
        <f t="shared" si="46"/>
        <v>0</v>
      </c>
      <c r="BR69">
        <f t="shared" si="47"/>
        <v>2.9302613389121001E-2</v>
      </c>
      <c r="BS69">
        <f t="shared" si="48"/>
        <v>0</v>
      </c>
      <c r="BT69">
        <f t="shared" si="49"/>
        <v>0</v>
      </c>
      <c r="BU69">
        <f t="shared" si="50"/>
        <v>0</v>
      </c>
      <c r="BX69">
        <f t="shared" si="51"/>
        <v>0</v>
      </c>
      <c r="BY69">
        <f t="shared" si="52"/>
        <v>0</v>
      </c>
      <c r="BZ69">
        <f t="shared" si="53"/>
        <v>0</v>
      </c>
      <c r="CA69">
        <f t="shared" si="54"/>
        <v>2.9302613389121001E-2</v>
      </c>
      <c r="CB69" t="str">
        <f t="shared" si="55"/>
        <v/>
      </c>
      <c r="CC69" t="str">
        <f t="shared" si="56"/>
        <v/>
      </c>
      <c r="CD69" t="str">
        <f t="shared" si="57"/>
        <v/>
      </c>
      <c r="CG69" t="str">
        <f t="shared" si="67"/>
        <v/>
      </c>
      <c r="CH69" t="str">
        <f t="shared" si="67"/>
        <v/>
      </c>
      <c r="CI69" t="str">
        <f t="shared" si="67"/>
        <v/>
      </c>
      <c r="CJ69">
        <f t="shared" si="67"/>
        <v>6.0734379524261435</v>
      </c>
      <c r="CK69" t="str">
        <f t="shared" si="67"/>
        <v/>
      </c>
      <c r="CL69" t="str">
        <f t="shared" si="67"/>
        <v/>
      </c>
      <c r="CM69" t="str">
        <f t="shared" si="67"/>
        <v/>
      </c>
      <c r="CP69" t="str">
        <f t="shared" si="71"/>
        <v/>
      </c>
      <c r="CQ69" t="str">
        <f t="shared" si="71"/>
        <v/>
      </c>
      <c r="CR69" t="str">
        <f t="shared" si="71"/>
        <v/>
      </c>
      <c r="CS69">
        <f t="shared" si="71"/>
        <v>6.0734379524261435</v>
      </c>
      <c r="CT69" t="str">
        <f t="shared" si="71"/>
        <v/>
      </c>
      <c r="CU69" t="str">
        <f t="shared" si="71"/>
        <v/>
      </c>
      <c r="CV69" t="str">
        <f t="shared" si="71"/>
        <v/>
      </c>
      <c r="CX69">
        <f t="shared" si="30"/>
        <v>6.0734379524261435</v>
      </c>
      <c r="DD69" t="str">
        <f t="shared" si="76"/>
        <v/>
      </c>
      <c r="DE69" t="str">
        <f t="shared" si="76"/>
        <v/>
      </c>
      <c r="DF69" t="str">
        <f t="shared" si="76"/>
        <v/>
      </c>
      <c r="DG69" t="str">
        <f t="shared" si="76"/>
        <v/>
      </c>
      <c r="DH69">
        <f t="shared" ca="1" si="76"/>
        <v>0.54647426279036271</v>
      </c>
      <c r="DI69" t="str">
        <f t="shared" si="76"/>
        <v/>
      </c>
      <c r="DJ69" t="str">
        <f t="shared" si="75"/>
        <v/>
      </c>
      <c r="DK69" t="str">
        <f t="shared" si="75"/>
        <v/>
      </c>
      <c r="DL69" t="str">
        <f t="shared" si="75"/>
        <v/>
      </c>
      <c r="DP69" t="str">
        <f t="shared" si="68"/>
        <v/>
      </c>
      <c r="DQ69" t="str">
        <f t="shared" si="68"/>
        <v/>
      </c>
      <c r="DR69" t="str">
        <f t="shared" si="68"/>
        <v/>
      </c>
      <c r="DS69">
        <f t="shared" ca="1" si="68"/>
        <v>0.54647426279036271</v>
      </c>
      <c r="DT69" t="str">
        <f t="shared" si="68"/>
        <v/>
      </c>
      <c r="DU69" t="str">
        <f t="shared" si="68"/>
        <v/>
      </c>
      <c r="DV69" t="str">
        <f t="shared" si="68"/>
        <v/>
      </c>
      <c r="DZ69" t="str">
        <f t="shared" si="69"/>
        <v/>
      </c>
      <c r="EA69" t="str">
        <f t="shared" si="69"/>
        <v/>
      </c>
      <c r="EB69" t="str">
        <f t="shared" si="69"/>
        <v/>
      </c>
      <c r="EC69">
        <f t="shared" ca="1" si="69"/>
        <v>0.54647426279036271</v>
      </c>
      <c r="ED69" t="str">
        <f t="shared" si="69"/>
        <v/>
      </c>
      <c r="EE69" t="str">
        <f t="shared" si="69"/>
        <v/>
      </c>
      <c r="EF69" t="str">
        <f t="shared" si="69"/>
        <v/>
      </c>
      <c r="EH69">
        <f t="shared" ca="1" si="61"/>
        <v>0.54647426279036271</v>
      </c>
      <c r="EK69" s="60" t="str">
        <f t="shared" si="62"/>
        <v/>
      </c>
      <c r="EL69" s="32" t="str">
        <f t="shared" si="63"/>
        <v/>
      </c>
      <c r="EM69" s="32" t="str">
        <f t="shared" si="63"/>
        <v/>
      </c>
      <c r="EN69" s="32" t="str">
        <f t="shared" si="63"/>
        <v/>
      </c>
      <c r="EO69" s="32" t="str">
        <f t="shared" si="63"/>
        <v/>
      </c>
      <c r="EP69" s="32" t="str">
        <f t="shared" si="63"/>
        <v/>
      </c>
      <c r="EQ69" s="32" t="str">
        <f t="shared" si="63"/>
        <v/>
      </c>
      <c r="ER69" s="32" t="str">
        <f t="shared" si="70"/>
        <v/>
      </c>
      <c r="FB69" s="31">
        <f t="shared" si="64"/>
        <v>2.4672784581164033</v>
      </c>
      <c r="FC69" s="31"/>
      <c r="FD69" s="31"/>
      <c r="FI69" s="31" t="str">
        <f t="shared" si="65"/>
        <v/>
      </c>
      <c r="FJ69" s="31" t="str">
        <f t="shared" si="65"/>
        <v/>
      </c>
      <c r="FK69" s="31" t="str">
        <f t="shared" si="65"/>
        <v/>
      </c>
    </row>
    <row r="70" spans="1:167">
      <c r="A70">
        <v>51</v>
      </c>
      <c r="B70">
        <f t="shared" si="37"/>
        <v>28.671875</v>
      </c>
      <c r="C70">
        <f t="shared" si="38"/>
        <v>4.5011118201637577E-2</v>
      </c>
      <c r="D70">
        <f t="shared" si="39"/>
        <v>6.1449405376714319</v>
      </c>
      <c r="E70">
        <f t="shared" ca="1" si="40"/>
        <v>0.54763003487699269</v>
      </c>
      <c r="H70" s="86">
        <v>1.6000000000000001E-4</v>
      </c>
      <c r="I70" s="12"/>
      <c r="J70" s="26">
        <v>6.3604100499999996</v>
      </c>
      <c r="K70" s="12"/>
      <c r="L70" s="26">
        <v>8.3282900000000009</v>
      </c>
      <c r="M70" s="26"/>
      <c r="N70" s="26">
        <v>3.6377700000000002</v>
      </c>
      <c r="O70" s="26"/>
      <c r="P70" s="26">
        <v>3.86755</v>
      </c>
      <c r="R70" s="26">
        <v>1.8793299999999999</v>
      </c>
      <c r="S70" s="26"/>
      <c r="Y70" s="26">
        <v>7.3980600000000001</v>
      </c>
      <c r="AD70">
        <f t="shared" si="16"/>
        <v>-1.6000000000000001E-4</v>
      </c>
      <c r="AE70" s="34">
        <f t="shared" si="17"/>
        <v>6.3602500499999994</v>
      </c>
      <c r="AF70">
        <f t="shared" si="18"/>
        <v>8.3281300000000016</v>
      </c>
      <c r="AG70">
        <f t="shared" si="19"/>
        <v>3.63761</v>
      </c>
      <c r="AH70">
        <f t="shared" si="20"/>
        <v>3.8673899999999999</v>
      </c>
      <c r="AI70">
        <f t="shared" si="21"/>
        <v>1.87917</v>
      </c>
      <c r="AJ70" t="str">
        <f t="shared" si="41"/>
        <v/>
      </c>
      <c r="AK70" t="str">
        <f t="shared" si="73"/>
        <v/>
      </c>
      <c r="AL70" t="str">
        <f t="shared" si="73"/>
        <v/>
      </c>
      <c r="AM70" t="str">
        <f t="shared" si="73"/>
        <v/>
      </c>
      <c r="AN70">
        <f t="shared" si="73"/>
        <v>7.3978999999999999</v>
      </c>
      <c r="AO70" t="str">
        <f t="shared" si="73"/>
        <v/>
      </c>
      <c r="AP70" t="str">
        <f t="shared" si="73"/>
        <v/>
      </c>
      <c r="AQ70" s="79">
        <f t="shared" si="23"/>
        <v>7.3974269423734524</v>
      </c>
      <c r="AR70" s="79"/>
      <c r="AS70" s="79"/>
      <c r="AT70" t="str">
        <f t="shared" si="74"/>
        <v/>
      </c>
      <c r="AU70" t="str">
        <f t="shared" si="74"/>
        <v/>
      </c>
      <c r="AV70" t="str">
        <f t="shared" si="74"/>
        <v/>
      </c>
      <c r="AW70" t="str">
        <f t="shared" si="74"/>
        <v/>
      </c>
      <c r="AX70">
        <f t="shared" si="74"/>
        <v>1.87917</v>
      </c>
      <c r="AY70" t="str">
        <f t="shared" si="74"/>
        <v/>
      </c>
      <c r="AZ70" t="str">
        <f t="shared" si="74"/>
        <v/>
      </c>
      <c r="BA70" t="str">
        <f t="shared" si="74"/>
        <v/>
      </c>
      <c r="BD70" t="str">
        <f t="shared" si="77"/>
        <v/>
      </c>
      <c r="BE70" t="str">
        <f t="shared" si="77"/>
        <v/>
      </c>
      <c r="BF70" t="str">
        <f t="shared" si="77"/>
        <v/>
      </c>
      <c r="BG70" t="str">
        <f t="shared" si="77"/>
        <v/>
      </c>
      <c r="BH70">
        <f t="shared" si="77"/>
        <v>6.1449405376714319</v>
      </c>
      <c r="BI70" t="str">
        <f t="shared" si="77"/>
        <v/>
      </c>
      <c r="BJ70" t="str">
        <f t="shared" si="77"/>
        <v/>
      </c>
      <c r="BK70" t="str">
        <f t="shared" si="77"/>
        <v/>
      </c>
      <c r="BN70">
        <f t="shared" si="43"/>
        <v>0</v>
      </c>
      <c r="BO70">
        <f t="shared" si="44"/>
        <v>0</v>
      </c>
      <c r="BP70">
        <f t="shared" si="45"/>
        <v>0</v>
      </c>
      <c r="BQ70">
        <f t="shared" si="46"/>
        <v>0</v>
      </c>
      <c r="BR70">
        <f t="shared" si="47"/>
        <v>2.6171020139631494E-2</v>
      </c>
      <c r="BS70">
        <f t="shared" si="48"/>
        <v>0</v>
      </c>
      <c r="BT70">
        <f t="shared" si="49"/>
        <v>0</v>
      </c>
      <c r="BU70">
        <f t="shared" si="50"/>
        <v>0</v>
      </c>
      <c r="BX70">
        <f t="shared" si="51"/>
        <v>0</v>
      </c>
      <c r="BY70">
        <f t="shared" si="52"/>
        <v>0</v>
      </c>
      <c r="BZ70">
        <f t="shared" si="53"/>
        <v>0</v>
      </c>
      <c r="CA70">
        <f t="shared" si="54"/>
        <v>2.6171020139631494E-2</v>
      </c>
      <c r="CB70" t="str">
        <f t="shared" si="55"/>
        <v/>
      </c>
      <c r="CC70" t="str">
        <f t="shared" si="56"/>
        <v/>
      </c>
      <c r="CD70" t="str">
        <f t="shared" si="57"/>
        <v/>
      </c>
      <c r="CG70" t="str">
        <f t="shared" si="67"/>
        <v/>
      </c>
      <c r="CH70" t="str">
        <f t="shared" si="67"/>
        <v/>
      </c>
      <c r="CI70" t="str">
        <f t="shared" si="67"/>
        <v/>
      </c>
      <c r="CJ70">
        <f t="shared" si="67"/>
        <v>6.1449405376714319</v>
      </c>
      <c r="CK70" t="str">
        <f t="shared" si="67"/>
        <v/>
      </c>
      <c r="CL70" t="str">
        <f t="shared" si="67"/>
        <v/>
      </c>
      <c r="CM70" t="str">
        <f t="shared" si="67"/>
        <v/>
      </c>
      <c r="CP70" t="str">
        <f t="shared" si="71"/>
        <v/>
      </c>
      <c r="CQ70" t="str">
        <f t="shared" si="71"/>
        <v/>
      </c>
      <c r="CR70" t="str">
        <f t="shared" si="71"/>
        <v/>
      </c>
      <c r="CS70">
        <f t="shared" si="71"/>
        <v>6.1449405376714319</v>
      </c>
      <c r="CT70" t="str">
        <f t="shared" si="71"/>
        <v/>
      </c>
      <c r="CU70" t="str">
        <f t="shared" si="71"/>
        <v/>
      </c>
      <c r="CV70" t="str">
        <f t="shared" si="71"/>
        <v/>
      </c>
      <c r="CX70">
        <f t="shared" si="30"/>
        <v>6.1449405376714319</v>
      </c>
      <c r="DD70" t="str">
        <f t="shared" si="76"/>
        <v/>
      </c>
      <c r="DE70" t="str">
        <f t="shared" si="76"/>
        <v/>
      </c>
      <c r="DF70" t="str">
        <f t="shared" si="76"/>
        <v/>
      </c>
      <c r="DG70" t="str">
        <f t="shared" si="76"/>
        <v/>
      </c>
      <c r="DH70">
        <f t="shared" ca="1" si="76"/>
        <v>0.54763003487699269</v>
      </c>
      <c r="DI70" t="str">
        <f t="shared" si="76"/>
        <v/>
      </c>
      <c r="DJ70" t="str">
        <f t="shared" si="75"/>
        <v/>
      </c>
      <c r="DK70" t="str">
        <f t="shared" si="75"/>
        <v/>
      </c>
      <c r="DL70" t="str">
        <f t="shared" si="75"/>
        <v/>
      </c>
      <c r="DP70" t="str">
        <f t="shared" si="68"/>
        <v/>
      </c>
      <c r="DQ70" t="str">
        <f t="shared" si="68"/>
        <v/>
      </c>
      <c r="DR70" t="str">
        <f t="shared" si="68"/>
        <v/>
      </c>
      <c r="DS70">
        <f t="shared" ca="1" si="68"/>
        <v>0.54763003487699269</v>
      </c>
      <c r="DT70" t="str">
        <f t="shared" si="68"/>
        <v/>
      </c>
      <c r="DU70" t="str">
        <f t="shared" si="68"/>
        <v/>
      </c>
      <c r="DV70" t="str">
        <f t="shared" si="68"/>
        <v/>
      </c>
      <c r="DZ70" t="str">
        <f t="shared" si="69"/>
        <v/>
      </c>
      <c r="EA70" t="str">
        <f t="shared" si="69"/>
        <v/>
      </c>
      <c r="EB70" t="str">
        <f t="shared" si="69"/>
        <v/>
      </c>
      <c r="EC70">
        <f t="shared" ca="1" si="69"/>
        <v>0.54763003487699269</v>
      </c>
      <c r="ED70" t="str">
        <f t="shared" si="69"/>
        <v/>
      </c>
      <c r="EE70" t="str">
        <f t="shared" si="69"/>
        <v/>
      </c>
      <c r="EF70" t="str">
        <f t="shared" si="69"/>
        <v/>
      </c>
      <c r="EH70">
        <f t="shared" ca="1" si="61"/>
        <v>0.54763003487699269</v>
      </c>
      <c r="EK70" s="60" t="str">
        <f t="shared" si="62"/>
        <v/>
      </c>
      <c r="EL70" s="32">
        <f t="shared" si="63"/>
        <v>7.5774290516113284E-6</v>
      </c>
      <c r="EM70" s="32">
        <f t="shared" si="63"/>
        <v>3.5407725859668936E-6</v>
      </c>
      <c r="EN70" s="32" t="str">
        <f t="shared" si="63"/>
        <v/>
      </c>
      <c r="EO70" s="32" t="str">
        <f t="shared" si="63"/>
        <v/>
      </c>
      <c r="EP70" s="32" t="str">
        <f t="shared" si="63"/>
        <v/>
      </c>
      <c r="EQ70" s="32" t="str">
        <f t="shared" si="63"/>
        <v/>
      </c>
      <c r="ER70" s="32" t="str">
        <f t="shared" si="70"/>
        <v/>
      </c>
      <c r="FB70" s="31">
        <f t="shared" si="64"/>
        <v>2.5387862435578268</v>
      </c>
      <c r="FC70" s="31"/>
      <c r="FD70" s="31"/>
      <c r="FI70" s="31" t="str">
        <f t="shared" si="65"/>
        <v/>
      </c>
      <c r="FJ70" s="31" t="str">
        <f t="shared" si="65"/>
        <v/>
      </c>
      <c r="FK70" s="31" t="str">
        <f t="shared" si="65"/>
        <v/>
      </c>
    </row>
    <row r="71" spans="1:167">
      <c r="A71">
        <v>52</v>
      </c>
      <c r="B71">
        <f t="shared" si="37"/>
        <v>29.140625</v>
      </c>
      <c r="C71">
        <f t="shared" si="38"/>
        <v>4.4999999999999998E-2</v>
      </c>
      <c r="D71">
        <f t="shared" si="39"/>
        <v>6.2830112874570379</v>
      </c>
      <c r="E71">
        <f t="shared" ca="1" si="40"/>
        <v>0.55115644963531452</v>
      </c>
      <c r="H71" s="26">
        <v>5.9248700000000005E-4</v>
      </c>
      <c r="I71" s="12"/>
      <c r="J71" s="26">
        <v>6.3599090760000001</v>
      </c>
      <c r="L71" s="26">
        <v>8.3264999999999993</v>
      </c>
      <c r="M71" s="26"/>
      <c r="N71" s="26">
        <v>3.6362199999999998</v>
      </c>
      <c r="O71" s="26"/>
      <c r="P71" s="26">
        <v>3.8651399999999998</v>
      </c>
      <c r="R71" s="26">
        <v>1.8723399999999999</v>
      </c>
      <c r="S71" s="26"/>
      <c r="Y71" s="26">
        <v>7.3970000000000002</v>
      </c>
      <c r="AD71">
        <f t="shared" si="16"/>
        <v>-5.9248700000000005E-4</v>
      </c>
      <c r="AE71" s="34">
        <f t="shared" si="17"/>
        <v>6.3593165890000005</v>
      </c>
      <c r="AF71">
        <f t="shared" si="18"/>
        <v>8.3259075129999989</v>
      </c>
      <c r="AG71">
        <f t="shared" si="19"/>
        <v>3.6356275129999998</v>
      </c>
      <c r="AH71">
        <f t="shared" si="20"/>
        <v>3.8645475129999998</v>
      </c>
      <c r="AI71">
        <f t="shared" si="21"/>
        <v>1.8717475129999999</v>
      </c>
      <c r="AJ71" t="str">
        <f t="shared" si="41"/>
        <v/>
      </c>
      <c r="AK71" t="str">
        <f t="shared" si="73"/>
        <v/>
      </c>
      <c r="AL71" t="str">
        <f t="shared" si="73"/>
        <v/>
      </c>
      <c r="AM71" t="str">
        <f t="shared" si="73"/>
        <v/>
      </c>
      <c r="AN71">
        <f t="shared" si="73"/>
        <v>7.3964075130000007</v>
      </c>
      <c r="AO71" t="str">
        <f t="shared" si="73"/>
        <v/>
      </c>
      <c r="AP71" t="str">
        <f t="shared" si="73"/>
        <v/>
      </c>
      <c r="AQ71" s="79">
        <f t="shared" si="23"/>
        <v>7.3972966836727974</v>
      </c>
      <c r="AR71" s="79"/>
      <c r="AS71" s="79"/>
      <c r="AT71" t="str">
        <f t="shared" si="74"/>
        <v/>
      </c>
      <c r="AU71" t="str">
        <f t="shared" si="74"/>
        <v/>
      </c>
      <c r="AV71" t="str">
        <f t="shared" si="74"/>
        <v/>
      </c>
      <c r="AW71" t="str">
        <f t="shared" si="74"/>
        <v/>
      </c>
      <c r="AX71">
        <f t="shared" si="74"/>
        <v>1.8717475129999999</v>
      </c>
      <c r="AY71" t="str">
        <f t="shared" si="74"/>
        <v/>
      </c>
      <c r="AZ71" t="str">
        <f t="shared" si="74"/>
        <v/>
      </c>
      <c r="BA71" t="str">
        <f t="shared" si="74"/>
        <v/>
      </c>
      <c r="BD71" t="str">
        <f t="shared" si="77"/>
        <v/>
      </c>
      <c r="BE71" t="str">
        <f t="shared" si="77"/>
        <v/>
      </c>
      <c r="BF71" t="str">
        <f t="shared" si="77"/>
        <v/>
      </c>
      <c r="BG71" t="str">
        <f t="shared" si="77"/>
        <v/>
      </c>
      <c r="BH71">
        <f t="shared" si="77"/>
        <v>6.2830112874570379</v>
      </c>
      <c r="BI71" t="str">
        <f t="shared" si="77"/>
        <v/>
      </c>
      <c r="BJ71" t="str">
        <f t="shared" si="77"/>
        <v/>
      </c>
      <c r="BK71" t="str">
        <f t="shared" si="77"/>
        <v/>
      </c>
      <c r="BN71">
        <f t="shared" si="43"/>
        <v>0</v>
      </c>
      <c r="BO71">
        <f t="shared" si="44"/>
        <v>0</v>
      </c>
      <c r="BP71">
        <f t="shared" si="45"/>
        <v>0</v>
      </c>
      <c r="BQ71">
        <f t="shared" si="46"/>
        <v>0</v>
      </c>
      <c r="BR71">
        <f t="shared" si="47"/>
        <v>2.0654829338406996E-2</v>
      </c>
      <c r="BS71">
        <f t="shared" si="48"/>
        <v>0</v>
      </c>
      <c r="BT71">
        <f t="shared" si="49"/>
        <v>0</v>
      </c>
      <c r="BU71">
        <f t="shared" si="50"/>
        <v>0</v>
      </c>
      <c r="BX71">
        <f t="shared" si="51"/>
        <v>0</v>
      </c>
      <c r="BY71">
        <f t="shared" si="52"/>
        <v>0</v>
      </c>
      <c r="BZ71">
        <f t="shared" si="53"/>
        <v>0</v>
      </c>
      <c r="CA71">
        <f t="shared" si="54"/>
        <v>2.0654829338406996E-2</v>
      </c>
      <c r="CB71" t="str">
        <f t="shared" si="55"/>
        <v/>
      </c>
      <c r="CC71" t="str">
        <f t="shared" si="56"/>
        <v/>
      </c>
      <c r="CD71" t="str">
        <f t="shared" si="57"/>
        <v/>
      </c>
      <c r="CG71" t="str">
        <f t="shared" si="67"/>
        <v/>
      </c>
      <c r="CH71" t="str">
        <f t="shared" si="67"/>
        <v/>
      </c>
      <c r="CI71" t="str">
        <f t="shared" si="67"/>
        <v/>
      </c>
      <c r="CJ71">
        <f t="shared" si="67"/>
        <v>6.2830112874570379</v>
      </c>
      <c r="CK71" t="str">
        <f t="shared" si="67"/>
        <v/>
      </c>
      <c r="CL71" t="str">
        <f t="shared" si="67"/>
        <v/>
      </c>
      <c r="CM71" t="str">
        <f t="shared" si="67"/>
        <v/>
      </c>
      <c r="CP71" t="str">
        <f t="shared" si="71"/>
        <v/>
      </c>
      <c r="CQ71" t="str">
        <f t="shared" si="71"/>
        <v/>
      </c>
      <c r="CR71" t="str">
        <f t="shared" si="71"/>
        <v/>
      </c>
      <c r="CS71">
        <f t="shared" si="71"/>
        <v>6.2830112874570379</v>
      </c>
      <c r="CT71" t="str">
        <f t="shared" si="71"/>
        <v/>
      </c>
      <c r="CU71" t="str">
        <f t="shared" si="71"/>
        <v/>
      </c>
      <c r="CV71" t="str">
        <f t="shared" si="71"/>
        <v/>
      </c>
      <c r="CX71">
        <f t="shared" si="30"/>
        <v>6.2830112874570379</v>
      </c>
      <c r="DD71" t="str">
        <f t="shared" si="76"/>
        <v/>
      </c>
      <c r="DE71" t="str">
        <f t="shared" si="76"/>
        <v/>
      </c>
      <c r="DF71" t="str">
        <f t="shared" si="76"/>
        <v/>
      </c>
      <c r="DG71" t="str">
        <f t="shared" si="76"/>
        <v/>
      </c>
      <c r="DH71">
        <f t="shared" ca="1" si="76"/>
        <v>0.55115644963531452</v>
      </c>
      <c r="DI71" t="str">
        <f t="shared" si="76"/>
        <v/>
      </c>
      <c r="DJ71" t="str">
        <f t="shared" si="75"/>
        <v/>
      </c>
      <c r="DK71" t="str">
        <f t="shared" si="75"/>
        <v/>
      </c>
      <c r="DL71" t="str">
        <f t="shared" si="75"/>
        <v/>
      </c>
      <c r="DP71" t="str">
        <f t="shared" si="68"/>
        <v/>
      </c>
      <c r="DQ71" t="str">
        <f t="shared" si="68"/>
        <v/>
      </c>
      <c r="DR71" t="str">
        <f t="shared" si="68"/>
        <v/>
      </c>
      <c r="DS71">
        <f t="shared" ca="1" si="68"/>
        <v>0.55115644963531452</v>
      </c>
      <c r="DT71" t="str">
        <f t="shared" si="68"/>
        <v/>
      </c>
      <c r="DU71" t="str">
        <f t="shared" si="68"/>
        <v/>
      </c>
      <c r="DV71" t="str">
        <f t="shared" si="68"/>
        <v/>
      </c>
      <c r="DZ71" t="str">
        <f t="shared" si="69"/>
        <v/>
      </c>
      <c r="EA71" t="str">
        <f t="shared" si="69"/>
        <v/>
      </c>
      <c r="EB71" t="str">
        <f t="shared" si="69"/>
        <v/>
      </c>
      <c r="EC71">
        <f t="shared" ca="1" si="69"/>
        <v>0.55115644963531452</v>
      </c>
      <c r="ED71" t="str">
        <f t="shared" si="69"/>
        <v/>
      </c>
      <c r="EE71" t="str">
        <f t="shared" si="69"/>
        <v/>
      </c>
      <c r="EF71" t="str">
        <f t="shared" si="69"/>
        <v/>
      </c>
      <c r="EH71">
        <f t="shared" ca="1" si="61"/>
        <v>0.55115644963531452</v>
      </c>
      <c r="EK71" s="60" t="str">
        <f t="shared" si="62"/>
        <v/>
      </c>
      <c r="EL71" s="32" t="str">
        <f t="shared" si="63"/>
        <v/>
      </c>
      <c r="EM71" s="32" t="str">
        <f t="shared" si="63"/>
        <v/>
      </c>
      <c r="EN71" s="32" t="str">
        <f t="shared" si="63"/>
        <v/>
      </c>
      <c r="EO71" s="32" t="str">
        <f t="shared" si="63"/>
        <v/>
      </c>
      <c r="EP71" s="32" t="str">
        <f t="shared" si="63"/>
        <v/>
      </c>
      <c r="EQ71" s="32" t="str">
        <f t="shared" si="63"/>
        <v/>
      </c>
      <c r="ER71" s="32" t="str">
        <f t="shared" si="70"/>
        <v/>
      </c>
      <c r="FB71" s="31">
        <f t="shared" si="64"/>
        <v>2.6768517931472977</v>
      </c>
      <c r="FC71" s="31"/>
      <c r="FD71" s="31"/>
      <c r="FI71" s="31" t="str">
        <f t="shared" si="65"/>
        <v/>
      </c>
      <c r="FJ71" s="31" t="str">
        <f t="shared" si="65"/>
        <v/>
      </c>
      <c r="FK71" s="31" t="str">
        <f t="shared" si="65"/>
        <v/>
      </c>
    </row>
    <row r="72" spans="1:167">
      <c r="A72">
        <v>53</v>
      </c>
      <c r="B72">
        <f t="shared" si="37"/>
        <v>29.609375</v>
      </c>
      <c r="C72">
        <f t="shared" si="38"/>
        <v>4.5017627271086311E-2</v>
      </c>
      <c r="D72">
        <f t="shared" si="39"/>
        <v>6.3616999822627296</v>
      </c>
      <c r="E72">
        <f t="shared" ca="1" si="40"/>
        <v>0.55432492938450328</v>
      </c>
      <c r="H72" s="26">
        <v>6.6974700000000005E-4</v>
      </c>
      <c r="I72" s="12"/>
      <c r="J72" s="26">
        <v>6.3610296660000003</v>
      </c>
      <c r="L72" s="26">
        <v>8.3290000000000006</v>
      </c>
      <c r="M72" s="26"/>
      <c r="N72" s="26">
        <v>3.6385800000000001</v>
      </c>
      <c r="O72" s="26"/>
      <c r="P72" s="26">
        <v>3.8653</v>
      </c>
      <c r="R72" s="26">
        <v>1.86893</v>
      </c>
      <c r="S72" s="26"/>
      <c r="Y72" s="26">
        <v>7.3978299999999999</v>
      </c>
      <c r="AD72">
        <f t="shared" si="16"/>
        <v>-6.6974700000000005E-4</v>
      </c>
      <c r="AE72" s="34">
        <f t="shared" si="17"/>
        <v>6.3603599190000004</v>
      </c>
      <c r="AF72">
        <f t="shared" si="18"/>
        <v>8.3283302530000007</v>
      </c>
      <c r="AG72">
        <f t="shared" si="19"/>
        <v>3.6379102530000003</v>
      </c>
      <c r="AH72">
        <f t="shared" si="20"/>
        <v>3.8646302530000001</v>
      </c>
      <c r="AI72">
        <f t="shared" si="21"/>
        <v>1.8682602529999999</v>
      </c>
      <c r="AJ72" t="str">
        <f t="shared" si="41"/>
        <v/>
      </c>
      <c r="AK72" t="str">
        <f t="shared" si="73"/>
        <v/>
      </c>
      <c r="AL72" t="str">
        <f t="shared" si="73"/>
        <v/>
      </c>
      <c r="AM72" t="str">
        <f t="shared" si="73"/>
        <v/>
      </c>
      <c r="AN72">
        <f t="shared" si="73"/>
        <v>7.397160253</v>
      </c>
      <c r="AO72" t="str">
        <f t="shared" si="73"/>
        <v/>
      </c>
      <c r="AP72" t="str">
        <f t="shared" si="73"/>
        <v/>
      </c>
      <c r="AQ72" s="79">
        <f t="shared" si="23"/>
        <v>7.3972389329905344</v>
      </c>
      <c r="AR72" s="79"/>
      <c r="AS72" s="79"/>
      <c r="AT72" t="str">
        <f t="shared" si="74"/>
        <v/>
      </c>
      <c r="AU72" t="str">
        <f t="shared" si="74"/>
        <v/>
      </c>
      <c r="AV72" t="str">
        <f t="shared" si="74"/>
        <v/>
      </c>
      <c r="AW72" t="str">
        <f t="shared" si="74"/>
        <v/>
      </c>
      <c r="AX72">
        <f t="shared" si="74"/>
        <v>1.8682602529999999</v>
      </c>
      <c r="AY72" t="str">
        <f t="shared" si="74"/>
        <v/>
      </c>
      <c r="AZ72" t="str">
        <f t="shared" si="74"/>
        <v/>
      </c>
      <c r="BA72" t="str">
        <f t="shared" si="74"/>
        <v/>
      </c>
      <c r="BD72" t="str">
        <f t="shared" si="77"/>
        <v/>
      </c>
      <c r="BE72" t="str">
        <f t="shared" si="77"/>
        <v/>
      </c>
      <c r="BF72" t="str">
        <f t="shared" si="77"/>
        <v/>
      </c>
      <c r="BG72" t="str">
        <f t="shared" si="77"/>
        <v/>
      </c>
      <c r="BH72">
        <f t="shared" si="77"/>
        <v>6.3616999822627296</v>
      </c>
      <c r="BI72" t="str">
        <f t="shared" si="77"/>
        <v/>
      </c>
      <c r="BJ72" t="str">
        <f t="shared" si="77"/>
        <v/>
      </c>
      <c r="BK72" t="str">
        <f t="shared" si="77"/>
        <v/>
      </c>
      <c r="BN72">
        <f t="shared" si="43"/>
        <v>0</v>
      </c>
      <c r="BO72">
        <f t="shared" si="44"/>
        <v>0</v>
      </c>
      <c r="BP72">
        <f t="shared" si="45"/>
        <v>0</v>
      </c>
      <c r="BQ72">
        <f t="shared" si="46"/>
        <v>0</v>
      </c>
      <c r="BR72">
        <f t="shared" si="47"/>
        <v>1.788182946252808E-2</v>
      </c>
      <c r="BS72">
        <f t="shared" si="48"/>
        <v>0</v>
      </c>
      <c r="BT72">
        <f t="shared" si="49"/>
        <v>0</v>
      </c>
      <c r="BU72">
        <f t="shared" si="50"/>
        <v>0</v>
      </c>
      <c r="BX72">
        <f t="shared" si="51"/>
        <v>0</v>
      </c>
      <c r="BY72">
        <f t="shared" si="52"/>
        <v>0</v>
      </c>
      <c r="BZ72">
        <f t="shared" si="53"/>
        <v>0</v>
      </c>
      <c r="CA72">
        <f t="shared" si="54"/>
        <v>1.788182946252808E-2</v>
      </c>
      <c r="CB72" t="str">
        <f t="shared" si="55"/>
        <v/>
      </c>
      <c r="CC72" t="str">
        <f t="shared" si="56"/>
        <v/>
      </c>
      <c r="CD72" t="str">
        <f t="shared" si="57"/>
        <v/>
      </c>
      <c r="CG72" t="str">
        <f t="shared" si="67"/>
        <v/>
      </c>
      <c r="CH72" t="str">
        <f t="shared" si="67"/>
        <v/>
      </c>
      <c r="CI72" t="str">
        <f t="shared" si="67"/>
        <v/>
      </c>
      <c r="CJ72">
        <f t="shared" ref="CJ72:CM83" si="78">IF(CA72="","",IF(BG72="",BH72,IF(BH72="",BG72,(BG72*BQ72+BH72*BR72)/CA72)))</f>
        <v>6.3616999822627296</v>
      </c>
      <c r="CK72" t="str">
        <f t="shared" si="78"/>
        <v/>
      </c>
      <c r="CL72" t="str">
        <f t="shared" si="78"/>
        <v/>
      </c>
      <c r="CM72" t="str">
        <f t="shared" si="78"/>
        <v/>
      </c>
      <c r="CP72" t="str">
        <f t="shared" si="71"/>
        <v/>
      </c>
      <c r="CQ72" t="str">
        <f t="shared" si="71"/>
        <v/>
      </c>
      <c r="CR72" t="str">
        <f t="shared" si="71"/>
        <v/>
      </c>
      <c r="CS72">
        <f t="shared" si="71"/>
        <v>6.3616999822627296</v>
      </c>
      <c r="CT72" t="str">
        <f t="shared" si="71"/>
        <v/>
      </c>
      <c r="CU72" t="str">
        <f t="shared" si="71"/>
        <v/>
      </c>
      <c r="CV72" t="str">
        <f t="shared" si="71"/>
        <v/>
      </c>
      <c r="CX72">
        <f t="shared" si="30"/>
        <v>6.3616999822627296</v>
      </c>
      <c r="DD72" t="str">
        <f t="shared" si="76"/>
        <v/>
      </c>
      <c r="DE72" t="str">
        <f t="shared" si="76"/>
        <v/>
      </c>
      <c r="DF72" t="str">
        <f t="shared" si="76"/>
        <v/>
      </c>
      <c r="DG72" t="str">
        <f t="shared" si="76"/>
        <v/>
      </c>
      <c r="DH72">
        <f t="shared" ca="1" si="76"/>
        <v>0.55432492938450328</v>
      </c>
      <c r="DI72" t="str">
        <f t="shared" si="76"/>
        <v/>
      </c>
      <c r="DJ72" t="str">
        <f t="shared" si="75"/>
        <v/>
      </c>
      <c r="DK72" t="str">
        <f t="shared" si="75"/>
        <v/>
      </c>
      <c r="DL72" t="str">
        <f t="shared" si="75"/>
        <v/>
      </c>
      <c r="DP72" t="str">
        <f t="shared" si="68"/>
        <v/>
      </c>
      <c r="DQ72" t="str">
        <f t="shared" si="68"/>
        <v/>
      </c>
      <c r="DR72" t="str">
        <f t="shared" si="68"/>
        <v/>
      </c>
      <c r="DS72">
        <f t="shared" ca="1" si="68"/>
        <v>0.55432492938450328</v>
      </c>
      <c r="DT72" t="str">
        <f t="shared" si="68"/>
        <v/>
      </c>
      <c r="DU72" t="str">
        <f t="shared" si="68"/>
        <v/>
      </c>
      <c r="DV72" t="str">
        <f t="shared" si="68"/>
        <v/>
      </c>
      <c r="DZ72" t="str">
        <f t="shared" si="69"/>
        <v/>
      </c>
      <c r="EA72" t="str">
        <f t="shared" si="69"/>
        <v/>
      </c>
      <c r="EB72" t="str">
        <f t="shared" si="69"/>
        <v/>
      </c>
      <c r="EC72">
        <f t="shared" ca="1" si="69"/>
        <v>0.55432492938450328</v>
      </c>
      <c r="ED72" t="str">
        <f t="shared" si="69"/>
        <v/>
      </c>
      <c r="EE72" t="str">
        <f t="shared" si="69"/>
        <v/>
      </c>
      <c r="EF72" t="str">
        <f t="shared" si="69"/>
        <v/>
      </c>
      <c r="EH72">
        <f t="shared" ca="1" si="61"/>
        <v>0.55432492938450328</v>
      </c>
      <c r="EK72" s="60" t="str">
        <f t="shared" si="62"/>
        <v/>
      </c>
      <c r="EL72" s="32">
        <f t="shared" si="63"/>
        <v>1.2425361639011213E-5</v>
      </c>
      <c r="EM72" s="32">
        <f t="shared" si="63"/>
        <v>5.20190944730264E-6</v>
      </c>
      <c r="EN72" s="32" t="str">
        <f t="shared" si="63"/>
        <v/>
      </c>
      <c r="EO72" s="32" t="str">
        <f t="shared" si="63"/>
        <v/>
      </c>
      <c r="EP72" s="32" t="str">
        <f t="shared" si="63"/>
        <v/>
      </c>
      <c r="EQ72" s="32" t="str">
        <f t="shared" si="63"/>
        <v/>
      </c>
      <c r="ER72" s="32" t="str">
        <f t="shared" si="70"/>
        <v/>
      </c>
      <c r="FB72" s="31">
        <f t="shared" si="64"/>
        <v>2.755548731978215</v>
      </c>
      <c r="FC72" s="31"/>
      <c r="FD72" s="31"/>
      <c r="FI72" s="31" t="str">
        <f t="shared" si="65"/>
        <v/>
      </c>
      <c r="FJ72" s="31" t="str">
        <f t="shared" si="65"/>
        <v/>
      </c>
      <c r="FK72" s="31" t="str">
        <f t="shared" si="65"/>
        <v/>
      </c>
    </row>
    <row r="73" spans="1:167">
      <c r="A73">
        <v>54</v>
      </c>
      <c r="B73">
        <f t="shared" si="37"/>
        <v>30.078125</v>
      </c>
      <c r="C73">
        <f t="shared" si="38"/>
        <v>4.5841124269340658E-2</v>
      </c>
      <c r="D73">
        <f t="shared" si="39"/>
        <v>6.4782036049406591</v>
      </c>
      <c r="E73">
        <f t="shared" ca="1" si="40"/>
        <v>0.5615336767238579</v>
      </c>
      <c r="H73" s="86">
        <v>6.9499999999999998E-4</v>
      </c>
      <c r="I73" s="12"/>
      <c r="J73" s="26">
        <v>6.3724995160000004</v>
      </c>
      <c r="L73" s="26">
        <v>8.3272700000000004</v>
      </c>
      <c r="M73" s="26"/>
      <c r="N73" s="26">
        <v>3.6361500000000002</v>
      </c>
      <c r="O73" s="26"/>
      <c r="P73" s="26">
        <v>3.8645100000000001</v>
      </c>
      <c r="R73" s="26">
        <v>1.8646400000000001</v>
      </c>
      <c r="S73" s="26"/>
      <c r="Y73" s="26">
        <v>7.3976100000000002</v>
      </c>
      <c r="AD73">
        <f t="shared" si="16"/>
        <v>-6.9499999999999998E-4</v>
      </c>
      <c r="AE73" s="34">
        <f t="shared" si="17"/>
        <v>6.3718045160000001</v>
      </c>
      <c r="AF73">
        <f t="shared" si="18"/>
        <v>8.3265750000000001</v>
      </c>
      <c r="AG73">
        <f t="shared" si="19"/>
        <v>3.6354550000000003</v>
      </c>
      <c r="AH73">
        <f t="shared" si="20"/>
        <v>3.8638150000000002</v>
      </c>
      <c r="AI73">
        <f t="shared" si="21"/>
        <v>1.8639450000000002</v>
      </c>
      <c r="AJ73" t="str">
        <f t="shared" si="41"/>
        <v/>
      </c>
      <c r="AK73" t="str">
        <f t="shared" si="73"/>
        <v/>
      </c>
      <c r="AL73" t="str">
        <f t="shared" si="73"/>
        <v/>
      </c>
      <c r="AM73" t="str">
        <f t="shared" si="73"/>
        <v/>
      </c>
      <c r="AN73">
        <f t="shared" si="73"/>
        <v>7.3969149999999999</v>
      </c>
      <c r="AO73" t="str">
        <f t="shared" si="73"/>
        <v/>
      </c>
      <c r="AP73" t="str">
        <f t="shared" si="73"/>
        <v/>
      </c>
      <c r="AQ73" s="79">
        <f t="shared" si="23"/>
        <v>7.3971702870772615</v>
      </c>
      <c r="AR73" s="79"/>
      <c r="AS73" s="79"/>
      <c r="AT73" t="str">
        <f t="shared" si="74"/>
        <v/>
      </c>
      <c r="AU73" t="str">
        <f t="shared" si="74"/>
        <v/>
      </c>
      <c r="AV73" t="str">
        <f t="shared" si="74"/>
        <v/>
      </c>
      <c r="AW73" t="str">
        <f t="shared" si="74"/>
        <v/>
      </c>
      <c r="AX73">
        <f t="shared" si="74"/>
        <v>1.8639450000000002</v>
      </c>
      <c r="AY73" t="str">
        <f t="shared" si="74"/>
        <v/>
      </c>
      <c r="AZ73" t="str">
        <f t="shared" si="74"/>
        <v/>
      </c>
      <c r="BA73" t="str">
        <f t="shared" si="74"/>
        <v/>
      </c>
      <c r="BD73" t="str">
        <f t="shared" si="77"/>
        <v/>
      </c>
      <c r="BE73" t="str">
        <f t="shared" si="77"/>
        <v/>
      </c>
      <c r="BF73" t="str">
        <f t="shared" si="77"/>
        <v/>
      </c>
      <c r="BG73" t="str">
        <f t="shared" si="77"/>
        <v/>
      </c>
      <c r="BH73">
        <f t="shared" si="77"/>
        <v>6.4782036049406591</v>
      </c>
      <c r="BI73" t="str">
        <f t="shared" si="77"/>
        <v/>
      </c>
      <c r="BJ73" t="str">
        <f t="shared" si="77"/>
        <v/>
      </c>
      <c r="BK73" t="str">
        <f t="shared" si="77"/>
        <v/>
      </c>
      <c r="BN73">
        <f t="shared" si="43"/>
        <v>0</v>
      </c>
      <c r="BO73">
        <f t="shared" si="44"/>
        <v>0</v>
      </c>
      <c r="BP73">
        <f t="shared" si="45"/>
        <v>0</v>
      </c>
      <c r="BQ73">
        <f t="shared" si="46"/>
        <v>0</v>
      </c>
      <c r="BR73">
        <f t="shared" si="47"/>
        <v>1.4289920367394349E-2</v>
      </c>
      <c r="BS73">
        <f t="shared" si="48"/>
        <v>0</v>
      </c>
      <c r="BT73">
        <f t="shared" si="49"/>
        <v>0</v>
      </c>
      <c r="BU73">
        <f t="shared" si="50"/>
        <v>0</v>
      </c>
      <c r="BX73">
        <f t="shared" si="51"/>
        <v>0</v>
      </c>
      <c r="BY73">
        <f t="shared" si="52"/>
        <v>0</v>
      </c>
      <c r="BZ73">
        <f t="shared" si="53"/>
        <v>0</v>
      </c>
      <c r="CA73">
        <f t="shared" si="54"/>
        <v>1.4289920367394349E-2</v>
      </c>
      <c r="CB73" t="str">
        <f t="shared" si="55"/>
        <v/>
      </c>
      <c r="CC73" t="str">
        <f t="shared" si="56"/>
        <v/>
      </c>
      <c r="CD73" t="str">
        <f t="shared" si="57"/>
        <v/>
      </c>
      <c r="CG73" t="str">
        <f t="shared" ref="CG73:CI83" si="79">IF(BX73="","",IF(BD73="",BE73,IF(BE73="",BD73,(BD73*BN73+BE73*BO73)/BX73)))</f>
        <v/>
      </c>
      <c r="CH73" t="str">
        <f t="shared" si="79"/>
        <v/>
      </c>
      <c r="CI73" t="str">
        <f t="shared" si="79"/>
        <v/>
      </c>
      <c r="CJ73">
        <f t="shared" si="78"/>
        <v>6.4782036049406591</v>
      </c>
      <c r="CK73" t="str">
        <f t="shared" si="78"/>
        <v/>
      </c>
      <c r="CL73" t="str">
        <f t="shared" si="78"/>
        <v/>
      </c>
      <c r="CM73" t="str">
        <f t="shared" si="78"/>
        <v/>
      </c>
      <c r="CP73" t="str">
        <f t="shared" si="71"/>
        <v/>
      </c>
      <c r="CQ73" t="str">
        <f t="shared" si="71"/>
        <v/>
      </c>
      <c r="CR73" t="str">
        <f t="shared" si="71"/>
        <v/>
      </c>
      <c r="CS73">
        <f t="shared" si="71"/>
        <v>6.4782036049406591</v>
      </c>
      <c r="CT73" t="str">
        <f t="shared" si="71"/>
        <v/>
      </c>
      <c r="CU73" t="str">
        <f t="shared" si="71"/>
        <v/>
      </c>
      <c r="CV73" t="str">
        <f t="shared" si="71"/>
        <v/>
      </c>
      <c r="CX73">
        <f t="shared" si="30"/>
        <v>6.4782036049406591</v>
      </c>
      <c r="DD73" t="str">
        <f t="shared" si="76"/>
        <v/>
      </c>
      <c r="DE73" t="str">
        <f t="shared" si="76"/>
        <v/>
      </c>
      <c r="DF73" t="str">
        <f t="shared" si="76"/>
        <v/>
      </c>
      <c r="DG73" t="str">
        <f t="shared" si="76"/>
        <v/>
      </c>
      <c r="DH73">
        <f t="shared" ca="1" si="76"/>
        <v>0.5615336767238579</v>
      </c>
      <c r="DI73" t="str">
        <f t="shared" si="76"/>
        <v/>
      </c>
      <c r="DJ73" t="str">
        <f t="shared" si="75"/>
        <v/>
      </c>
      <c r="DK73" t="str">
        <f t="shared" si="75"/>
        <v/>
      </c>
      <c r="DL73" t="str">
        <f t="shared" si="75"/>
        <v/>
      </c>
      <c r="DP73" t="str">
        <f t="shared" si="68"/>
        <v/>
      </c>
      <c r="DQ73" t="str">
        <f t="shared" si="68"/>
        <v/>
      </c>
      <c r="DR73" t="str">
        <f t="shared" si="68"/>
        <v/>
      </c>
      <c r="DS73">
        <f t="shared" ref="DS73:DV83" ca="1" si="80">IF(CA73="","",IF(BG73="",DH73,IF(BH73="",DG73,(DG73*BQ73+DH73*BR73)/(BQ73+BR73))))</f>
        <v>0.5615336767238579</v>
      </c>
      <c r="DT73" t="str">
        <f t="shared" si="80"/>
        <v/>
      </c>
      <c r="DU73" t="str">
        <f t="shared" si="80"/>
        <v/>
      </c>
      <c r="DV73" t="str">
        <f t="shared" si="80"/>
        <v/>
      </c>
      <c r="DZ73" t="str">
        <f t="shared" si="69"/>
        <v/>
      </c>
      <c r="EA73" t="str">
        <f t="shared" si="69"/>
        <v/>
      </c>
      <c r="EB73" t="str">
        <f t="shared" si="69"/>
        <v/>
      </c>
      <c r="EC73">
        <f t="shared" ref="EC73:EF83" ca="1" si="81">IF(LARGE($BX73:$CD73,1)=CA73,DS73,"")</f>
        <v>0.5615336767238579</v>
      </c>
      <c r="ED73" t="str">
        <f t="shared" si="81"/>
        <v/>
      </c>
      <c r="EE73" t="str">
        <f t="shared" si="81"/>
        <v/>
      </c>
      <c r="EF73" t="str">
        <f t="shared" si="81"/>
        <v/>
      </c>
      <c r="EH73">
        <f t="shared" ca="1" si="61"/>
        <v>0.5615336767238579</v>
      </c>
      <c r="EK73" s="60">
        <f t="shared" si="62"/>
        <v>8.4112426934065899E-4</v>
      </c>
      <c r="EL73" s="32" t="str">
        <f t="shared" si="63"/>
        <v/>
      </c>
      <c r="EM73" s="32" t="str">
        <f t="shared" si="63"/>
        <v/>
      </c>
      <c r="EN73" s="32" t="str">
        <f t="shared" si="63"/>
        <v/>
      </c>
      <c r="EO73" s="32" t="str">
        <f t="shared" si="63"/>
        <v/>
      </c>
      <c r="EP73" s="32" t="str">
        <f t="shared" si="63"/>
        <v/>
      </c>
      <c r="EQ73" s="32" t="str">
        <f t="shared" si="63"/>
        <v/>
      </c>
      <c r="ER73" s="32" t="str">
        <f t="shared" si="70"/>
        <v/>
      </c>
      <c r="FB73" s="31">
        <f t="shared" si="64"/>
        <v>2.8724339857052881</v>
      </c>
      <c r="FC73" s="31"/>
      <c r="FD73" s="31"/>
      <c r="FI73" s="31" t="str">
        <f t="shared" si="65"/>
        <v/>
      </c>
      <c r="FJ73" s="31" t="str">
        <f t="shared" si="65"/>
        <v/>
      </c>
      <c r="FK73" s="31" t="str">
        <f t="shared" si="65"/>
        <v/>
      </c>
    </row>
    <row r="74" spans="1:167">
      <c r="A74">
        <v>55</v>
      </c>
      <c r="B74">
        <f t="shared" si="37"/>
        <v>30.546875</v>
      </c>
      <c r="C74">
        <f t="shared" si="38"/>
        <v>4.4999999999999998E-2</v>
      </c>
      <c r="D74">
        <f t="shared" si="39"/>
        <v>6.6120247612228251</v>
      </c>
      <c r="E74">
        <f t="shared" ca="1" si="40"/>
        <v>0.57565110856626422</v>
      </c>
      <c r="H74" s="86">
        <v>1.0200000000000001E-3</v>
      </c>
      <c r="I74" s="12"/>
      <c r="J74" s="26">
        <v>6.3614008039999996</v>
      </c>
      <c r="L74" s="26">
        <v>8.3262999999999998</v>
      </c>
      <c r="M74" s="26"/>
      <c r="N74" s="26">
        <v>3.6358199999999998</v>
      </c>
      <c r="O74" s="26"/>
      <c r="P74" s="26">
        <v>3.8639700000000001</v>
      </c>
      <c r="R74" s="26">
        <v>1.86111</v>
      </c>
      <c r="S74" s="26"/>
      <c r="Y74" s="26">
        <v>7.3983499999999998</v>
      </c>
      <c r="AD74">
        <f t="shared" si="16"/>
        <v>-1.0200000000000001E-3</v>
      </c>
      <c r="AE74" s="34">
        <f t="shared" si="17"/>
        <v>6.3603808040000001</v>
      </c>
      <c r="AF74">
        <f t="shared" si="18"/>
        <v>8.3252799999999993</v>
      </c>
      <c r="AG74">
        <f t="shared" si="19"/>
        <v>3.6347999999999998</v>
      </c>
      <c r="AH74">
        <f t="shared" si="20"/>
        <v>3.8629500000000001</v>
      </c>
      <c r="AI74">
        <f t="shared" si="21"/>
        <v>1.86009</v>
      </c>
      <c r="AJ74" t="str">
        <f t="shared" si="41"/>
        <v/>
      </c>
      <c r="AK74" t="str">
        <f t="shared" si="73"/>
        <v/>
      </c>
      <c r="AL74" t="str">
        <f t="shared" si="73"/>
        <v/>
      </c>
      <c r="AM74" t="str">
        <f t="shared" si="73"/>
        <v/>
      </c>
      <c r="AN74">
        <f t="shared" si="73"/>
        <v>7.3973300000000002</v>
      </c>
      <c r="AO74" t="str">
        <f t="shared" si="73"/>
        <v/>
      </c>
      <c r="AP74" t="str">
        <f t="shared" si="73"/>
        <v/>
      </c>
      <c r="AQ74" s="79">
        <f t="shared" si="23"/>
        <v>7.3971114454424258</v>
      </c>
      <c r="AR74" s="79"/>
      <c r="AS74" s="79"/>
      <c r="AT74" t="str">
        <f t="shared" si="74"/>
        <v/>
      </c>
      <c r="AU74" t="str">
        <f t="shared" si="74"/>
        <v/>
      </c>
      <c r="AV74" t="str">
        <f t="shared" si="74"/>
        <v/>
      </c>
      <c r="AW74" t="str">
        <f t="shared" si="74"/>
        <v/>
      </c>
      <c r="AX74">
        <f t="shared" si="74"/>
        <v>1.86009</v>
      </c>
      <c r="AY74" t="str">
        <f t="shared" si="74"/>
        <v/>
      </c>
      <c r="AZ74" t="str">
        <f t="shared" si="74"/>
        <v/>
      </c>
      <c r="BA74" t="str">
        <f t="shared" si="74"/>
        <v/>
      </c>
      <c r="BD74" t="str">
        <f t="shared" si="77"/>
        <v/>
      </c>
      <c r="BE74" t="str">
        <f t="shared" si="77"/>
        <v/>
      </c>
      <c r="BF74" t="str">
        <f t="shared" si="77"/>
        <v/>
      </c>
      <c r="BG74" t="str">
        <f t="shared" si="77"/>
        <v/>
      </c>
      <c r="BH74">
        <f t="shared" si="77"/>
        <v>6.6120247612228251</v>
      </c>
      <c r="BI74" t="str">
        <f t="shared" si="77"/>
        <v/>
      </c>
      <c r="BJ74" t="str">
        <f t="shared" si="77"/>
        <v/>
      </c>
      <c r="BK74" t="str">
        <f t="shared" si="77"/>
        <v/>
      </c>
      <c r="BN74">
        <f t="shared" si="43"/>
        <v>0</v>
      </c>
      <c r="BO74">
        <f t="shared" si="44"/>
        <v>0</v>
      </c>
      <c r="BP74">
        <f t="shared" si="45"/>
        <v>0</v>
      </c>
      <c r="BQ74">
        <f t="shared" si="46"/>
        <v>0</v>
      </c>
      <c r="BR74">
        <f t="shared" si="47"/>
        <v>1.0930969911471468E-2</v>
      </c>
      <c r="BS74">
        <f t="shared" si="48"/>
        <v>0</v>
      </c>
      <c r="BT74">
        <f t="shared" si="49"/>
        <v>0</v>
      </c>
      <c r="BU74">
        <f t="shared" si="50"/>
        <v>0</v>
      </c>
      <c r="BX74">
        <f t="shared" si="51"/>
        <v>0</v>
      </c>
      <c r="BY74">
        <f t="shared" si="52"/>
        <v>0</v>
      </c>
      <c r="BZ74">
        <f t="shared" si="53"/>
        <v>0</v>
      </c>
      <c r="CA74">
        <f t="shared" si="54"/>
        <v>1.0930969911471468E-2</v>
      </c>
      <c r="CB74" t="str">
        <f t="shared" si="55"/>
        <v/>
      </c>
      <c r="CC74" t="str">
        <f t="shared" si="56"/>
        <v/>
      </c>
      <c r="CD74" t="str">
        <f t="shared" si="57"/>
        <v/>
      </c>
      <c r="CG74" t="str">
        <f t="shared" si="79"/>
        <v/>
      </c>
      <c r="CH74" t="str">
        <f t="shared" si="79"/>
        <v/>
      </c>
      <c r="CI74" t="str">
        <f t="shared" si="79"/>
        <v/>
      </c>
      <c r="CJ74">
        <f t="shared" si="78"/>
        <v>6.6120247612228251</v>
      </c>
      <c r="CK74" t="str">
        <f t="shared" si="78"/>
        <v/>
      </c>
      <c r="CL74" t="str">
        <f t="shared" si="78"/>
        <v/>
      </c>
      <c r="CM74" t="str">
        <f t="shared" si="78"/>
        <v/>
      </c>
      <c r="CP74" t="str">
        <f t="shared" si="71"/>
        <v/>
      </c>
      <c r="CQ74" t="str">
        <f t="shared" si="71"/>
        <v/>
      </c>
      <c r="CR74" t="str">
        <f t="shared" si="71"/>
        <v/>
      </c>
      <c r="CS74">
        <f t="shared" ref="CS74:CV83" si="82">IF(LARGE($BX74:$CD74,1)=CA74,CJ74,"")</f>
        <v>6.6120247612228251</v>
      </c>
      <c r="CT74" t="str">
        <f t="shared" si="82"/>
        <v/>
      </c>
      <c r="CU74" t="str">
        <f t="shared" si="82"/>
        <v/>
      </c>
      <c r="CV74" t="str">
        <f t="shared" si="82"/>
        <v/>
      </c>
      <c r="CX74">
        <f t="shared" si="30"/>
        <v>6.6120247612228251</v>
      </c>
      <c r="DD74" t="str">
        <f t="shared" si="76"/>
        <v/>
      </c>
      <c r="DE74" t="str">
        <f t="shared" si="76"/>
        <v/>
      </c>
      <c r="DF74" t="str">
        <f t="shared" si="76"/>
        <v/>
      </c>
      <c r="DG74" t="str">
        <f t="shared" si="76"/>
        <v/>
      </c>
      <c r="DH74">
        <f t="shared" ca="1" si="76"/>
        <v>0.57565110856626422</v>
      </c>
      <c r="DI74" t="str">
        <f t="shared" si="76"/>
        <v/>
      </c>
      <c r="DJ74" t="str">
        <f t="shared" si="75"/>
        <v/>
      </c>
      <c r="DK74" t="str">
        <f t="shared" si="75"/>
        <v/>
      </c>
      <c r="DL74" t="str">
        <f t="shared" si="75"/>
        <v/>
      </c>
      <c r="DP74" t="str">
        <f t="shared" ref="DP74:DR83" si="83">IF(BX74="","",IF(BD74="",DE74,IF(BE74="",DD74,(DD74*BN74+DE74*BO74)/(BN74+BO74))))</f>
        <v/>
      </c>
      <c r="DQ74" t="str">
        <f t="shared" si="83"/>
        <v/>
      </c>
      <c r="DR74" t="str">
        <f t="shared" si="83"/>
        <v/>
      </c>
      <c r="DS74">
        <f t="shared" ca="1" si="80"/>
        <v>0.57565110856626422</v>
      </c>
      <c r="DT74" t="str">
        <f t="shared" si="80"/>
        <v/>
      </c>
      <c r="DU74" t="str">
        <f t="shared" si="80"/>
        <v/>
      </c>
      <c r="DV74" t="str">
        <f t="shared" si="80"/>
        <v/>
      </c>
      <c r="DZ74" t="str">
        <f t="shared" ref="DZ74:EB83" si="84">IF(LARGE($BX74:$CD74,1)=BX74,DP74,"")</f>
        <v/>
      </c>
      <c r="EA74" t="str">
        <f t="shared" si="84"/>
        <v/>
      </c>
      <c r="EB74" t="str">
        <f t="shared" si="84"/>
        <v/>
      </c>
      <c r="EC74">
        <f t="shared" ca="1" si="81"/>
        <v>0.57565110856626422</v>
      </c>
      <c r="ED74" t="str">
        <f t="shared" si="81"/>
        <v/>
      </c>
      <c r="EE74" t="str">
        <f t="shared" si="81"/>
        <v/>
      </c>
      <c r="EF74" t="str">
        <f t="shared" si="81"/>
        <v/>
      </c>
      <c r="EH74">
        <f t="shared" ca="1" si="61"/>
        <v>0.57565110856626422</v>
      </c>
      <c r="EK74" s="60" t="str">
        <f t="shared" si="62"/>
        <v/>
      </c>
      <c r="EL74" s="32" t="str">
        <f t="shared" si="63"/>
        <v/>
      </c>
      <c r="EM74" s="32" t="str">
        <f t="shared" si="63"/>
        <v/>
      </c>
      <c r="EN74" s="32" t="str">
        <f t="shared" si="63"/>
        <v/>
      </c>
      <c r="EO74" s="32" t="str">
        <f t="shared" si="63"/>
        <v/>
      </c>
      <c r="EP74" s="32" t="str">
        <f t="shared" si="63"/>
        <v/>
      </c>
      <c r="EQ74" s="32" t="str">
        <f t="shared" si="63"/>
        <v/>
      </c>
      <c r="ER74" s="32" t="str">
        <f t="shared" si="70"/>
        <v/>
      </c>
      <c r="FB74" s="31">
        <f t="shared" si="64"/>
        <v>3.005865266913085</v>
      </c>
      <c r="FC74" s="31"/>
      <c r="FD74" s="31"/>
      <c r="FI74" s="31" t="str">
        <f t="shared" si="65"/>
        <v/>
      </c>
      <c r="FJ74" s="31" t="str">
        <f t="shared" si="65"/>
        <v/>
      </c>
      <c r="FK74" s="31" t="str">
        <f t="shared" si="65"/>
        <v/>
      </c>
    </row>
    <row r="75" spans="1:167">
      <c r="A75">
        <v>56</v>
      </c>
      <c r="B75">
        <f t="shared" si="37"/>
        <v>31.015625</v>
      </c>
      <c r="C75">
        <f t="shared" si="38"/>
        <v>4.4999999999999998E-2</v>
      </c>
      <c r="D75">
        <f t="shared" si="39"/>
        <v>6.6630871977185597</v>
      </c>
      <c r="E75">
        <f t="shared" ca="1" si="40"/>
        <v>0.58355410457857415</v>
      </c>
      <c r="H75" s="86">
        <v>1.16E-3</v>
      </c>
      <c r="I75" s="12"/>
      <c r="J75" s="26">
        <v>6.361189457</v>
      </c>
      <c r="L75" s="26">
        <v>8.3208900000000003</v>
      </c>
      <c r="M75" s="26"/>
      <c r="N75" s="26">
        <v>3.6366499999999999</v>
      </c>
      <c r="O75" s="26"/>
      <c r="P75" s="26">
        <v>3.8642300000000001</v>
      </c>
      <c r="R75" s="26">
        <v>1.8600300000000001</v>
      </c>
      <c r="S75" s="26"/>
      <c r="Y75" s="26">
        <v>7.3985900000000004</v>
      </c>
      <c r="AD75">
        <f t="shared" si="16"/>
        <v>-1.16E-3</v>
      </c>
      <c r="AE75" s="34">
        <f t="shared" si="17"/>
        <v>6.3600294570000004</v>
      </c>
      <c r="AF75">
        <f t="shared" si="18"/>
        <v>8.3197299999999998</v>
      </c>
      <c r="AG75">
        <f t="shared" si="19"/>
        <v>3.6354899999999999</v>
      </c>
      <c r="AH75">
        <f t="shared" si="20"/>
        <v>3.86307</v>
      </c>
      <c r="AI75">
        <f t="shared" si="21"/>
        <v>1.85887</v>
      </c>
      <c r="AJ75" t="str">
        <f t="shared" si="41"/>
        <v/>
      </c>
      <c r="AK75" t="str">
        <f t="shared" si="73"/>
        <v/>
      </c>
      <c r="AL75" t="str">
        <f t="shared" si="73"/>
        <v/>
      </c>
      <c r="AM75" t="str">
        <f t="shared" si="73"/>
        <v/>
      </c>
      <c r="AN75">
        <f t="shared" si="73"/>
        <v>7.3974300000000008</v>
      </c>
      <c r="AO75" t="str">
        <f t="shared" si="73"/>
        <v/>
      </c>
      <c r="AP75" t="str">
        <f t="shared" si="73"/>
        <v/>
      </c>
      <c r="AQ75" s="79">
        <f t="shared" si="23"/>
        <v>7.3970932891779544</v>
      </c>
      <c r="AR75" s="79"/>
      <c r="AS75" s="79"/>
      <c r="AT75" t="str">
        <f t="shared" si="74"/>
        <v/>
      </c>
      <c r="AU75" t="str">
        <f t="shared" si="74"/>
        <v/>
      </c>
      <c r="AV75" t="str">
        <f t="shared" si="74"/>
        <v/>
      </c>
      <c r="AW75" t="str">
        <f t="shared" si="74"/>
        <v/>
      </c>
      <c r="AX75">
        <f t="shared" si="74"/>
        <v>1.85887</v>
      </c>
      <c r="AY75" t="str">
        <f t="shared" si="74"/>
        <v/>
      </c>
      <c r="AZ75" t="str">
        <f t="shared" si="74"/>
        <v/>
      </c>
      <c r="BA75" t="str">
        <f t="shared" si="74"/>
        <v/>
      </c>
      <c r="BD75" t="str">
        <f t="shared" si="77"/>
        <v/>
      </c>
      <c r="BE75" t="str">
        <f t="shared" si="77"/>
        <v/>
      </c>
      <c r="BF75" t="str">
        <f t="shared" si="77"/>
        <v/>
      </c>
      <c r="BG75" t="str">
        <f t="shared" si="77"/>
        <v/>
      </c>
      <c r="BH75">
        <f t="shared" si="77"/>
        <v>6.6630871977185597</v>
      </c>
      <c r="BI75" t="str">
        <f t="shared" si="77"/>
        <v/>
      </c>
      <c r="BJ75" t="str">
        <f t="shared" si="77"/>
        <v/>
      </c>
      <c r="BK75" t="str">
        <f t="shared" si="77"/>
        <v/>
      </c>
      <c r="BN75">
        <f t="shared" si="43"/>
        <v>0</v>
      </c>
      <c r="BO75">
        <f t="shared" si="44"/>
        <v>0</v>
      </c>
      <c r="BP75">
        <f t="shared" si="45"/>
        <v>0</v>
      </c>
      <c r="BQ75">
        <f t="shared" si="46"/>
        <v>0</v>
      </c>
      <c r="BR75">
        <f t="shared" si="47"/>
        <v>9.8384405821991799E-3</v>
      </c>
      <c r="BS75">
        <f t="shared" si="48"/>
        <v>0</v>
      </c>
      <c r="BT75">
        <f t="shared" si="49"/>
        <v>0</v>
      </c>
      <c r="BU75">
        <f t="shared" si="50"/>
        <v>0</v>
      </c>
      <c r="BX75">
        <f t="shared" si="51"/>
        <v>0</v>
      </c>
      <c r="BY75">
        <f t="shared" si="52"/>
        <v>0</v>
      </c>
      <c r="BZ75">
        <f t="shared" si="53"/>
        <v>0</v>
      </c>
      <c r="CA75">
        <f t="shared" si="54"/>
        <v>9.8384405821991799E-3</v>
      </c>
      <c r="CB75" t="str">
        <f t="shared" si="55"/>
        <v/>
      </c>
      <c r="CC75" t="str">
        <f t="shared" si="56"/>
        <v/>
      </c>
      <c r="CD75" t="str">
        <f t="shared" si="57"/>
        <v/>
      </c>
      <c r="CG75" t="str">
        <f t="shared" si="79"/>
        <v/>
      </c>
      <c r="CH75" t="str">
        <f t="shared" si="79"/>
        <v/>
      </c>
      <c r="CI75" t="str">
        <f t="shared" si="79"/>
        <v/>
      </c>
      <c r="CJ75">
        <f t="shared" si="78"/>
        <v>6.6630871977185597</v>
      </c>
      <c r="CK75" t="str">
        <f t="shared" si="78"/>
        <v/>
      </c>
      <c r="CL75" t="str">
        <f t="shared" si="78"/>
        <v/>
      </c>
      <c r="CM75" t="str">
        <f t="shared" si="78"/>
        <v/>
      </c>
      <c r="CP75" t="str">
        <f t="shared" ref="CP75:CR83" si="85">IF(LARGE($BX75:$CD75,1)=BX75,CG75,"")</f>
        <v/>
      </c>
      <c r="CQ75" t="str">
        <f t="shared" si="85"/>
        <v/>
      </c>
      <c r="CR75" t="str">
        <f t="shared" si="85"/>
        <v/>
      </c>
      <c r="CS75">
        <f t="shared" si="82"/>
        <v>6.6630871977185597</v>
      </c>
      <c r="CT75" t="str">
        <f t="shared" si="82"/>
        <v/>
      </c>
      <c r="CU75" t="str">
        <f t="shared" si="82"/>
        <v/>
      </c>
      <c r="CV75" t="str">
        <f t="shared" si="82"/>
        <v/>
      </c>
      <c r="CX75">
        <f t="shared" si="30"/>
        <v>6.6630871977185597</v>
      </c>
      <c r="DD75" t="str">
        <f t="shared" si="76"/>
        <v/>
      </c>
      <c r="DE75" t="str">
        <f t="shared" si="76"/>
        <v/>
      </c>
      <c r="DF75" t="str">
        <f t="shared" si="76"/>
        <v/>
      </c>
      <c r="DG75" t="str">
        <f t="shared" si="76"/>
        <v/>
      </c>
      <c r="DH75">
        <f t="shared" ca="1" si="76"/>
        <v>0.58355410457857415</v>
      </c>
      <c r="DI75" t="str">
        <f t="shared" si="76"/>
        <v/>
      </c>
      <c r="DJ75" t="str">
        <f t="shared" si="75"/>
        <v/>
      </c>
      <c r="DK75" t="str">
        <f t="shared" si="75"/>
        <v/>
      </c>
      <c r="DL75" t="str">
        <f t="shared" si="75"/>
        <v/>
      </c>
      <c r="DP75" t="str">
        <f t="shared" si="83"/>
        <v/>
      </c>
      <c r="DQ75" t="str">
        <f t="shared" si="83"/>
        <v/>
      </c>
      <c r="DR75" t="str">
        <f t="shared" si="83"/>
        <v/>
      </c>
      <c r="DS75">
        <f t="shared" ca="1" si="80"/>
        <v>0.58355410457857415</v>
      </c>
      <c r="DT75" t="str">
        <f t="shared" si="80"/>
        <v/>
      </c>
      <c r="DU75" t="str">
        <f t="shared" si="80"/>
        <v/>
      </c>
      <c r="DV75" t="str">
        <f t="shared" si="80"/>
        <v/>
      </c>
      <c r="DZ75" t="str">
        <f t="shared" si="84"/>
        <v/>
      </c>
      <c r="EA75" t="str">
        <f t="shared" si="84"/>
        <v/>
      </c>
      <c r="EB75" t="str">
        <f t="shared" si="84"/>
        <v/>
      </c>
      <c r="EC75">
        <f t="shared" ca="1" si="81"/>
        <v>0.58355410457857415</v>
      </c>
      <c r="ED75" t="str">
        <f t="shared" si="81"/>
        <v/>
      </c>
      <c r="EE75" t="str">
        <f t="shared" si="81"/>
        <v/>
      </c>
      <c r="EF75" t="str">
        <f t="shared" si="81"/>
        <v/>
      </c>
      <c r="EH75">
        <f t="shared" ca="1" si="61"/>
        <v>0.58355410457857415</v>
      </c>
      <c r="EK75" s="60" t="str">
        <f t="shared" si="62"/>
        <v/>
      </c>
      <c r="EL75" s="32" t="str">
        <f t="shared" si="63"/>
        <v/>
      </c>
      <c r="EM75" s="32" t="str">
        <f t="shared" si="63"/>
        <v/>
      </c>
      <c r="EN75" s="32" t="str">
        <f t="shared" si="63"/>
        <v/>
      </c>
      <c r="EO75" s="32" t="str">
        <f t="shared" si="63"/>
        <v/>
      </c>
      <c r="EP75" s="32" t="str">
        <f t="shared" si="63"/>
        <v/>
      </c>
      <c r="EQ75" s="32" t="str">
        <f t="shared" si="63"/>
        <v/>
      </c>
      <c r="ER75" s="32" t="str">
        <f t="shared" si="70"/>
        <v/>
      </c>
      <c r="FB75" s="31">
        <f t="shared" si="64"/>
        <v>3.0569277034088196</v>
      </c>
      <c r="FC75" s="31"/>
      <c r="FD75" s="31"/>
      <c r="FI75" s="31" t="str">
        <f t="shared" si="65"/>
        <v/>
      </c>
      <c r="FJ75" s="31" t="str">
        <f t="shared" si="65"/>
        <v/>
      </c>
      <c r="FK75" s="31" t="str">
        <f t="shared" si="65"/>
        <v/>
      </c>
    </row>
    <row r="76" spans="1:167">
      <c r="A76">
        <v>57</v>
      </c>
      <c r="B76">
        <f t="shared" si="37"/>
        <v>31.484375</v>
      </c>
      <c r="C76">
        <f t="shared" si="38"/>
        <v>4.4999999999999998E-2</v>
      </c>
      <c r="D76">
        <f t="shared" si="39"/>
        <v>6.8558516868480854</v>
      </c>
      <c r="E76">
        <f t="shared" ca="1" si="40"/>
        <v>0.63415889467575126</v>
      </c>
      <c r="H76" s="86">
        <v>2.15E-3</v>
      </c>
      <c r="I76" s="12"/>
      <c r="J76" s="26">
        <v>6.3700803539999997</v>
      </c>
      <c r="L76" s="26">
        <v>8.3178099999999997</v>
      </c>
      <c r="M76" s="26"/>
      <c r="N76" s="26">
        <v>3.5898300000000001</v>
      </c>
      <c r="O76" s="26"/>
      <c r="P76" s="26">
        <v>3.8626900000000002</v>
      </c>
      <c r="R76" s="26">
        <v>1.8574299999999999</v>
      </c>
      <c r="S76" s="26"/>
      <c r="Y76" s="26">
        <v>7.3965300000000003</v>
      </c>
      <c r="AD76">
        <f t="shared" si="16"/>
        <v>-2.15E-3</v>
      </c>
      <c r="AE76" s="34">
        <f t="shared" si="17"/>
        <v>6.3679303539999994</v>
      </c>
      <c r="AF76">
        <f t="shared" si="18"/>
        <v>8.3156599999999994</v>
      </c>
      <c r="AG76">
        <f t="shared" si="19"/>
        <v>3.5876800000000002</v>
      </c>
      <c r="AH76">
        <f t="shared" si="20"/>
        <v>3.8605400000000003</v>
      </c>
      <c r="AI76">
        <f t="shared" si="21"/>
        <v>1.8552799999999998</v>
      </c>
      <c r="AJ76" t="str">
        <f t="shared" si="41"/>
        <v/>
      </c>
      <c r="AK76" t="str">
        <f t="shared" si="73"/>
        <v/>
      </c>
      <c r="AL76" t="str">
        <f t="shared" si="73"/>
        <v/>
      </c>
      <c r="AM76" t="str">
        <f t="shared" si="73"/>
        <v/>
      </c>
      <c r="AN76">
        <f t="shared" si="73"/>
        <v>7.39438</v>
      </c>
      <c r="AO76" t="str">
        <f t="shared" si="73"/>
        <v/>
      </c>
      <c r="AP76" t="str">
        <f t="shared" si="73"/>
        <v/>
      </c>
      <c r="AQ76" s="79">
        <f t="shared" si="23"/>
        <v>7.3970411058829306</v>
      </c>
      <c r="AR76" s="79"/>
      <c r="AS76" s="79"/>
      <c r="AT76" t="str">
        <f t="shared" si="74"/>
        <v/>
      </c>
      <c r="AU76" t="str">
        <f t="shared" si="74"/>
        <v/>
      </c>
      <c r="AV76" t="str">
        <f t="shared" si="74"/>
        <v/>
      </c>
      <c r="AW76" t="str">
        <f t="shared" si="74"/>
        <v/>
      </c>
      <c r="AX76">
        <f t="shared" si="74"/>
        <v>1.8552799999999998</v>
      </c>
      <c r="AY76" t="str">
        <f t="shared" si="74"/>
        <v/>
      </c>
      <c r="AZ76" t="str">
        <f t="shared" si="74"/>
        <v/>
      </c>
      <c r="BA76" t="str">
        <f t="shared" si="74"/>
        <v/>
      </c>
      <c r="BD76" t="str">
        <f t="shared" si="77"/>
        <v/>
      </c>
      <c r="BE76" t="str">
        <f t="shared" si="77"/>
        <v/>
      </c>
      <c r="BF76" t="str">
        <f t="shared" si="77"/>
        <v/>
      </c>
      <c r="BG76" t="str">
        <f t="shared" si="77"/>
        <v/>
      </c>
      <c r="BH76">
        <f t="shared" si="77"/>
        <v>6.8558516868480854</v>
      </c>
      <c r="BI76" t="str">
        <f t="shared" si="77"/>
        <v/>
      </c>
      <c r="BJ76" t="str">
        <f t="shared" si="77"/>
        <v/>
      </c>
      <c r="BK76" t="str">
        <f t="shared" si="77"/>
        <v/>
      </c>
      <c r="BN76">
        <f t="shared" si="43"/>
        <v>0</v>
      </c>
      <c r="BO76">
        <f t="shared" si="44"/>
        <v>0</v>
      </c>
      <c r="BP76">
        <f t="shared" si="45"/>
        <v>0</v>
      </c>
      <c r="BQ76">
        <f t="shared" si="46"/>
        <v>0</v>
      </c>
      <c r="BR76">
        <f t="shared" si="47"/>
        <v>6.5412217966423413E-3</v>
      </c>
      <c r="BS76">
        <f t="shared" si="48"/>
        <v>0</v>
      </c>
      <c r="BT76">
        <f t="shared" si="49"/>
        <v>0</v>
      </c>
      <c r="BU76">
        <f t="shared" si="50"/>
        <v>0</v>
      </c>
      <c r="BX76">
        <f t="shared" si="51"/>
        <v>0</v>
      </c>
      <c r="BY76">
        <f t="shared" si="52"/>
        <v>0</v>
      </c>
      <c r="BZ76">
        <f t="shared" si="53"/>
        <v>0</v>
      </c>
      <c r="CA76">
        <f t="shared" si="54"/>
        <v>6.5412217966423413E-3</v>
      </c>
      <c r="CB76" t="str">
        <f t="shared" si="55"/>
        <v/>
      </c>
      <c r="CC76" t="str">
        <f t="shared" si="56"/>
        <v/>
      </c>
      <c r="CD76" t="str">
        <f t="shared" si="57"/>
        <v/>
      </c>
      <c r="CG76" t="str">
        <f t="shared" si="79"/>
        <v/>
      </c>
      <c r="CH76" t="str">
        <f t="shared" si="79"/>
        <v/>
      </c>
      <c r="CI76" t="str">
        <f t="shared" si="79"/>
        <v/>
      </c>
      <c r="CJ76">
        <f t="shared" si="78"/>
        <v>6.8558516868480854</v>
      </c>
      <c r="CK76" t="str">
        <f t="shared" si="78"/>
        <v/>
      </c>
      <c r="CL76" t="str">
        <f t="shared" si="78"/>
        <v/>
      </c>
      <c r="CM76" t="str">
        <f t="shared" si="78"/>
        <v/>
      </c>
      <c r="CP76" t="str">
        <f t="shared" si="85"/>
        <v/>
      </c>
      <c r="CQ76" t="str">
        <f t="shared" si="85"/>
        <v/>
      </c>
      <c r="CR76" t="str">
        <f t="shared" si="85"/>
        <v/>
      </c>
      <c r="CS76">
        <f t="shared" si="82"/>
        <v>6.8558516868480854</v>
      </c>
      <c r="CT76" t="str">
        <f t="shared" si="82"/>
        <v/>
      </c>
      <c r="CU76" t="str">
        <f t="shared" si="82"/>
        <v/>
      </c>
      <c r="CV76" t="str">
        <f t="shared" si="82"/>
        <v/>
      </c>
      <c r="CX76">
        <f t="shared" si="30"/>
        <v>6.8558516868480854</v>
      </c>
      <c r="DD76" t="str">
        <f t="shared" si="76"/>
        <v/>
      </c>
      <c r="DE76" t="str">
        <f t="shared" si="76"/>
        <v/>
      </c>
      <c r="DF76" t="str">
        <f t="shared" si="76"/>
        <v/>
      </c>
      <c r="DG76" t="str">
        <f t="shared" si="76"/>
        <v/>
      </c>
      <c r="DH76">
        <f t="shared" ca="1" si="76"/>
        <v>0.63415889467575126</v>
      </c>
      <c r="DI76" t="str">
        <f t="shared" si="76"/>
        <v/>
      </c>
      <c r="DJ76" t="str">
        <f t="shared" si="75"/>
        <v/>
      </c>
      <c r="DK76" t="str">
        <f t="shared" si="75"/>
        <v/>
      </c>
      <c r="DL76" t="str">
        <f t="shared" si="75"/>
        <v/>
      </c>
      <c r="DP76" t="str">
        <f t="shared" si="83"/>
        <v/>
      </c>
      <c r="DQ76" t="str">
        <f t="shared" si="83"/>
        <v/>
      </c>
      <c r="DR76" t="str">
        <f t="shared" si="83"/>
        <v/>
      </c>
      <c r="DS76">
        <f t="shared" ca="1" si="80"/>
        <v>0.63415889467575126</v>
      </c>
      <c r="DT76" t="str">
        <f t="shared" si="80"/>
        <v/>
      </c>
      <c r="DU76" t="str">
        <f t="shared" si="80"/>
        <v/>
      </c>
      <c r="DV76" t="str">
        <f t="shared" si="80"/>
        <v/>
      </c>
      <c r="DZ76" t="str">
        <f t="shared" si="84"/>
        <v/>
      </c>
      <c r="EA76" t="str">
        <f t="shared" si="84"/>
        <v/>
      </c>
      <c r="EB76" t="str">
        <f t="shared" si="84"/>
        <v/>
      </c>
      <c r="EC76">
        <f t="shared" ca="1" si="81"/>
        <v>0.63415889467575126</v>
      </c>
      <c r="ED76" t="str">
        <f t="shared" si="81"/>
        <v/>
      </c>
      <c r="EE76" t="str">
        <f t="shared" si="81"/>
        <v/>
      </c>
      <c r="EF76" t="str">
        <f t="shared" si="81"/>
        <v/>
      </c>
      <c r="EH76">
        <f t="shared" ca="1" si="61"/>
        <v>0.63415889467575126</v>
      </c>
      <c r="EK76" s="60" t="str">
        <f t="shared" si="62"/>
        <v/>
      </c>
      <c r="EL76" s="32" t="str">
        <f t="shared" ref="EL76:EQ83" si="86">IF(AF76="","",IF(AF$8&lt;1,"",IF(AF76&lt;AF$6,"",IF(AF76&gt;AF$5,AF$7,AF$7*(AF76-AF$6)/(AF$5-AF$6)))))</f>
        <v/>
      </c>
      <c r="EM76" s="32" t="str">
        <f t="shared" si="86"/>
        <v/>
      </c>
      <c r="EN76" s="32" t="str">
        <f t="shared" si="86"/>
        <v/>
      </c>
      <c r="EO76" s="32" t="str">
        <f t="shared" si="86"/>
        <v/>
      </c>
      <c r="EP76" s="32" t="str">
        <f t="shared" si="86"/>
        <v/>
      </c>
      <c r="EQ76" s="32" t="str">
        <f t="shared" si="86"/>
        <v/>
      </c>
      <c r="ER76" s="32" t="str">
        <f t="shared" si="70"/>
        <v/>
      </c>
      <c r="FB76" s="31">
        <f t="shared" si="64"/>
        <v>3.2496921925383453</v>
      </c>
      <c r="FC76" s="31"/>
      <c r="FD76" s="31"/>
      <c r="FI76" s="31" t="str">
        <f t="shared" si="65"/>
        <v/>
      </c>
      <c r="FJ76" s="31" t="str">
        <f t="shared" si="65"/>
        <v/>
      </c>
      <c r="FK76" s="31" t="str">
        <f t="shared" si="65"/>
        <v/>
      </c>
    </row>
    <row r="77" spans="1:167" s="7" customFormat="1">
      <c r="A77" s="7">
        <v>58</v>
      </c>
      <c r="B77" s="7">
        <f t="shared" si="37"/>
        <v>31.953125</v>
      </c>
      <c r="C77" s="7">
        <f t="shared" si="38"/>
        <v>4.6511641075701014E-2</v>
      </c>
      <c r="D77" s="7">
        <f t="shared" si="39"/>
        <v>6.6725608650594124</v>
      </c>
      <c r="E77" s="7">
        <f t="shared" ca="1" si="40"/>
        <v>0.58534096150646731</v>
      </c>
      <c r="H77" s="8">
        <v>4.3795800000000001E-4</v>
      </c>
      <c r="I77" s="14"/>
      <c r="J77" s="8">
        <v>6.3750977720000002</v>
      </c>
      <c r="L77" s="8">
        <v>8.3153799999999993</v>
      </c>
      <c r="M77" s="8"/>
      <c r="N77" s="8">
        <v>3.5855700000000001</v>
      </c>
      <c r="O77" s="8"/>
      <c r="P77" s="8">
        <v>3.8631799999999998</v>
      </c>
      <c r="R77" s="8">
        <v>1.8590800000000001</v>
      </c>
      <c r="S77" s="63"/>
      <c r="Y77" s="8">
        <v>7.3956200000000001</v>
      </c>
      <c r="AD77" s="7">
        <f t="shared" si="16"/>
        <v>-4.3795800000000001E-4</v>
      </c>
      <c r="AE77" s="34">
        <f t="shared" si="17"/>
        <v>6.3746598140000001</v>
      </c>
      <c r="AF77" s="7">
        <f t="shared" si="18"/>
        <v>8.3149420420000002</v>
      </c>
      <c r="AG77" s="7">
        <f t="shared" si="19"/>
        <v>3.5851320420000001</v>
      </c>
      <c r="AH77" s="7">
        <f t="shared" si="20"/>
        <v>3.8627420419999998</v>
      </c>
      <c r="AI77" s="7">
        <f t="shared" si="21"/>
        <v>1.858642042</v>
      </c>
      <c r="AJ77" s="7" t="str">
        <f t="shared" si="41"/>
        <v/>
      </c>
      <c r="AK77" s="7" t="str">
        <f t="shared" si="73"/>
        <v/>
      </c>
      <c r="AL77" s="7" t="str">
        <f t="shared" si="73"/>
        <v/>
      </c>
      <c r="AM77" s="7" t="str">
        <f t="shared" si="73"/>
        <v/>
      </c>
      <c r="AN77" s="7">
        <f t="shared" si="73"/>
        <v>7.3951820420000001</v>
      </c>
      <c r="AO77" s="7" t="str">
        <f t="shared" si="73"/>
        <v/>
      </c>
      <c r="AP77" s="7" t="str">
        <f t="shared" si="73"/>
        <v/>
      </c>
      <c r="AQ77" s="79" t="str">
        <f t="shared" si="23"/>
        <v/>
      </c>
      <c r="AR77" s="79"/>
      <c r="AS77" s="79"/>
      <c r="AT77" s="7">
        <f t="shared" si="74"/>
        <v>6.3746598140000001</v>
      </c>
      <c r="AU77" s="7" t="str">
        <f t="shared" si="74"/>
        <v/>
      </c>
      <c r="AV77" s="7" t="str">
        <f t="shared" si="74"/>
        <v/>
      </c>
      <c r="AW77" s="7" t="str">
        <f t="shared" si="74"/>
        <v/>
      </c>
      <c r="AX77" s="7">
        <f t="shared" si="74"/>
        <v>1.858642042</v>
      </c>
      <c r="AY77" s="7" t="str">
        <f t="shared" si="74"/>
        <v/>
      </c>
      <c r="AZ77" s="7" t="str">
        <f t="shared" si="74"/>
        <v/>
      </c>
      <c r="BA77" s="7" t="str">
        <f t="shared" si="74"/>
        <v/>
      </c>
      <c r="BD77" s="7">
        <f t="shared" si="77"/>
        <v>2.7380140867199581</v>
      </c>
      <c r="BE77" s="7" t="str">
        <f t="shared" si="77"/>
        <v/>
      </c>
      <c r="BF77" s="7" t="str">
        <f t="shared" si="77"/>
        <v/>
      </c>
      <c r="BG77" s="7" t="str">
        <f t="shared" si="77"/>
        <v/>
      </c>
      <c r="BH77" s="7">
        <f t="shared" si="77"/>
        <v>6.6725608650594124</v>
      </c>
      <c r="BI77" s="7" t="str">
        <f t="shared" si="77"/>
        <v/>
      </c>
      <c r="BJ77" s="7" t="str">
        <f t="shared" si="77"/>
        <v/>
      </c>
      <c r="BK77" s="7" t="str">
        <f t="shared" si="77"/>
        <v/>
      </c>
      <c r="BN77" s="7">
        <f t="shared" si="43"/>
        <v>6.2936254523180421E-3</v>
      </c>
      <c r="BO77" s="7">
        <f t="shared" si="44"/>
        <v>0</v>
      </c>
      <c r="BP77" s="7">
        <f t="shared" si="45"/>
        <v>0</v>
      </c>
      <c r="BQ77" s="7">
        <f t="shared" si="46"/>
        <v>0</v>
      </c>
      <c r="BR77" s="7">
        <f t="shared" si="47"/>
        <v>9.632727104793605E-3</v>
      </c>
      <c r="BS77" s="7">
        <f t="shared" si="48"/>
        <v>0</v>
      </c>
      <c r="BT77" s="7">
        <f t="shared" si="49"/>
        <v>0</v>
      </c>
      <c r="BU77" s="7">
        <f t="shared" si="50"/>
        <v>0</v>
      </c>
      <c r="BX77" s="7">
        <f t="shared" si="51"/>
        <v>6.2936254523180421E-3</v>
      </c>
      <c r="BY77" s="7">
        <f t="shared" si="52"/>
        <v>0</v>
      </c>
      <c r="BZ77" s="7">
        <f t="shared" si="53"/>
        <v>0</v>
      </c>
      <c r="CA77" s="7">
        <f t="shared" si="54"/>
        <v>9.632727104793605E-3</v>
      </c>
      <c r="CB77" s="7" t="str">
        <f t="shared" si="55"/>
        <v/>
      </c>
      <c r="CC77" s="7" t="str">
        <f t="shared" si="56"/>
        <v/>
      </c>
      <c r="CD77" s="7" t="str">
        <f t="shared" si="57"/>
        <v/>
      </c>
      <c r="CG77" s="7">
        <f t="shared" si="79"/>
        <v>2.7380140867199581</v>
      </c>
      <c r="CH77" s="7" t="str">
        <f t="shared" si="79"/>
        <v/>
      </c>
      <c r="CI77" s="7" t="str">
        <f t="shared" si="79"/>
        <v/>
      </c>
      <c r="CJ77" s="7">
        <f t="shared" si="78"/>
        <v>6.6725608650594124</v>
      </c>
      <c r="CK77" s="7" t="str">
        <f t="shared" si="78"/>
        <v/>
      </c>
      <c r="CL77" s="7" t="str">
        <f t="shared" si="78"/>
        <v/>
      </c>
      <c r="CM77" s="7" t="str">
        <f t="shared" si="78"/>
        <v/>
      </c>
      <c r="CP77" s="7" t="str">
        <f t="shared" si="85"/>
        <v/>
      </c>
      <c r="CQ77" s="7" t="str">
        <f t="shared" si="85"/>
        <v/>
      </c>
      <c r="CR77" s="7" t="str">
        <f t="shared" si="85"/>
        <v/>
      </c>
      <c r="CS77" s="7">
        <f t="shared" si="82"/>
        <v>6.6725608650594124</v>
      </c>
      <c r="CT77" s="7" t="str">
        <f t="shared" si="82"/>
        <v/>
      </c>
      <c r="CU77" s="7" t="str">
        <f t="shared" si="82"/>
        <v/>
      </c>
      <c r="CV77" s="7" t="str">
        <f t="shared" si="82"/>
        <v/>
      </c>
      <c r="CX77" s="7">
        <f t="shared" si="30"/>
        <v>6.6725608650594124</v>
      </c>
      <c r="DD77" s="7">
        <f t="shared" ca="1" si="76"/>
        <v>0.3365381352451341</v>
      </c>
      <c r="DE77" s="7" t="str">
        <f t="shared" si="76"/>
        <v/>
      </c>
      <c r="DF77" s="7" t="str">
        <f t="shared" si="76"/>
        <v/>
      </c>
      <c r="DG77" s="7" t="str">
        <f t="shared" si="76"/>
        <v/>
      </c>
      <c r="DH77" s="7">
        <f t="shared" ca="1" si="76"/>
        <v>0.58534096150646731</v>
      </c>
      <c r="DI77" s="7" t="str">
        <f t="shared" si="76"/>
        <v/>
      </c>
      <c r="DJ77" s="7" t="str">
        <f t="shared" si="75"/>
        <v/>
      </c>
      <c r="DK77" s="7" t="str">
        <f t="shared" si="75"/>
        <v/>
      </c>
      <c r="DL77" s="7" t="str">
        <f t="shared" si="75"/>
        <v/>
      </c>
      <c r="DP77" s="7">
        <f t="shared" ca="1" si="83"/>
        <v>0.3365381352451341</v>
      </c>
      <c r="DQ77" s="7" t="str">
        <f t="shared" si="83"/>
        <v/>
      </c>
      <c r="DR77" s="7" t="str">
        <f t="shared" si="83"/>
        <v/>
      </c>
      <c r="DS77" s="7">
        <f t="shared" ca="1" si="80"/>
        <v>0.58534096150646731</v>
      </c>
      <c r="DT77" s="7" t="str">
        <f t="shared" si="80"/>
        <v/>
      </c>
      <c r="DU77" s="7" t="str">
        <f t="shared" si="80"/>
        <v/>
      </c>
      <c r="DV77" s="7" t="str">
        <f t="shared" si="80"/>
        <v/>
      </c>
      <c r="DZ77" s="7" t="str">
        <f t="shared" si="84"/>
        <v/>
      </c>
      <c r="EA77" s="7" t="str">
        <f t="shared" si="84"/>
        <v/>
      </c>
      <c r="EB77" s="7" t="str">
        <f t="shared" si="84"/>
        <v/>
      </c>
      <c r="EC77" s="7">
        <f t="shared" ca="1" si="81"/>
        <v>0.58534096150646731</v>
      </c>
      <c r="ED77" s="7" t="str">
        <f t="shared" si="81"/>
        <v/>
      </c>
      <c r="EE77" s="7" t="str">
        <f t="shared" si="81"/>
        <v/>
      </c>
      <c r="EF77" s="7" t="str">
        <f t="shared" si="81"/>
        <v/>
      </c>
      <c r="EH77" s="7">
        <f t="shared" ca="1" si="61"/>
        <v>0.58534096150646731</v>
      </c>
      <c r="EK77" s="60">
        <f t="shared" si="62"/>
        <v>1.5116410757010173E-3</v>
      </c>
      <c r="EL77" s="32" t="str">
        <f t="shared" si="86"/>
        <v/>
      </c>
      <c r="EM77" s="32" t="str">
        <f t="shared" si="86"/>
        <v/>
      </c>
      <c r="EN77" s="32" t="str">
        <f t="shared" si="86"/>
        <v/>
      </c>
      <c r="EO77" s="32" t="str">
        <f t="shared" si="86"/>
        <v/>
      </c>
      <c r="EP77" s="32" t="str">
        <f t="shared" si="86"/>
        <v/>
      </c>
      <c r="EQ77" s="32" t="str">
        <f t="shared" si="86"/>
        <v/>
      </c>
      <c r="ER77" s="32" t="str">
        <f t="shared" si="70"/>
        <v/>
      </c>
      <c r="FB77" s="31" t="str">
        <f t="shared" si="64"/>
        <v/>
      </c>
      <c r="FC77" s="31"/>
      <c r="FD77" s="31"/>
      <c r="FI77" s="31" t="str">
        <f t="shared" si="65"/>
        <v/>
      </c>
      <c r="FJ77" s="31" t="str">
        <f t="shared" si="65"/>
        <v/>
      </c>
      <c r="FK77" s="31" t="str">
        <f t="shared" si="65"/>
        <v/>
      </c>
    </row>
    <row r="78" spans="1:167" s="7" customFormat="1">
      <c r="A78" s="7">
        <v>59</v>
      </c>
      <c r="B78" s="7">
        <f t="shared" si="37"/>
        <v>32.421875</v>
      </c>
      <c r="C78" s="7">
        <f t="shared" si="38"/>
        <v>4.4999999999999998E-2</v>
      </c>
      <c r="D78" s="7">
        <f t="shared" si="39"/>
        <v>6.6879427998349747</v>
      </c>
      <c r="E78" s="7">
        <f t="shared" ca="1" si="40"/>
        <v>0.58805941503135317</v>
      </c>
      <c r="H78" s="8">
        <v>3.1877099999999997E-4</v>
      </c>
      <c r="I78" s="14"/>
      <c r="J78" s="8">
        <v>-100</v>
      </c>
      <c r="L78" s="8">
        <v>8.3171499999999998</v>
      </c>
      <c r="M78" s="8"/>
      <c r="N78" s="8">
        <v>3.5827900000000001</v>
      </c>
      <c r="O78" s="8"/>
      <c r="P78" s="8">
        <v>3.8650099999999998</v>
      </c>
      <c r="R78" s="8">
        <v>1.8586400000000001</v>
      </c>
      <c r="S78" s="63"/>
      <c r="Y78" s="8">
        <v>7.41167</v>
      </c>
      <c r="AD78" s="7">
        <f t="shared" si="16"/>
        <v>-3.1877099999999997E-4</v>
      </c>
      <c r="AE78" s="34">
        <f t="shared" si="17"/>
        <v>-100.000318771</v>
      </c>
      <c r="AF78" s="7">
        <f t="shared" si="18"/>
        <v>8.3168312289999999</v>
      </c>
      <c r="AG78" s="7">
        <f t="shared" si="19"/>
        <v>3.5824712290000003</v>
      </c>
      <c r="AH78" s="7">
        <f t="shared" si="20"/>
        <v>3.864691229</v>
      </c>
      <c r="AI78" s="7">
        <f t="shared" si="21"/>
        <v>1.858321229</v>
      </c>
      <c r="AJ78" s="7" t="str">
        <f t="shared" si="41"/>
        <v/>
      </c>
      <c r="AK78" s="7" t="str">
        <f t="shared" si="73"/>
        <v/>
      </c>
      <c r="AL78" s="7" t="str">
        <f t="shared" si="73"/>
        <v/>
      </c>
      <c r="AM78" s="7" t="str">
        <f t="shared" si="73"/>
        <v/>
      </c>
      <c r="AN78" s="7">
        <f t="shared" si="73"/>
        <v>7.4113512290000001</v>
      </c>
      <c r="AO78" s="7" t="str">
        <f t="shared" si="73"/>
        <v/>
      </c>
      <c r="AP78" s="7" t="str">
        <f t="shared" si="73"/>
        <v/>
      </c>
      <c r="AQ78" s="79" t="str">
        <f t="shared" si="23"/>
        <v/>
      </c>
      <c r="AR78" s="79"/>
      <c r="AS78" s="79"/>
      <c r="AT78" s="7" t="str">
        <f t="shared" si="74"/>
        <v/>
      </c>
      <c r="AU78" s="7" t="str">
        <f t="shared" si="74"/>
        <v/>
      </c>
      <c r="AV78" s="7" t="str">
        <f t="shared" si="74"/>
        <v/>
      </c>
      <c r="AW78" s="7" t="str">
        <f t="shared" si="74"/>
        <v/>
      </c>
      <c r="AX78" s="7">
        <f t="shared" si="74"/>
        <v>1.858321229</v>
      </c>
      <c r="AY78" s="7" t="str">
        <f t="shared" si="74"/>
        <v/>
      </c>
      <c r="AZ78" s="7" t="str">
        <f t="shared" si="74"/>
        <v/>
      </c>
      <c r="BA78" s="7" t="str">
        <f t="shared" si="74"/>
        <v/>
      </c>
      <c r="BD78" s="7" t="str">
        <f t="shared" si="77"/>
        <v/>
      </c>
      <c r="BE78" s="7" t="str">
        <f t="shared" si="77"/>
        <v/>
      </c>
      <c r="BF78" s="7" t="str">
        <f t="shared" si="77"/>
        <v/>
      </c>
      <c r="BG78" s="7" t="str">
        <f t="shared" si="77"/>
        <v/>
      </c>
      <c r="BH78" s="7">
        <f t="shared" si="77"/>
        <v>6.6879427998349747</v>
      </c>
      <c r="BI78" s="7" t="str">
        <f t="shared" si="77"/>
        <v/>
      </c>
      <c r="BJ78" s="7" t="str">
        <f t="shared" si="77"/>
        <v/>
      </c>
      <c r="BK78" s="7" t="str">
        <f t="shared" si="77"/>
        <v/>
      </c>
      <c r="BN78" s="7">
        <f t="shared" si="43"/>
        <v>0</v>
      </c>
      <c r="BO78" s="7">
        <f t="shared" si="44"/>
        <v>0</v>
      </c>
      <c r="BP78" s="7">
        <f t="shared" si="45"/>
        <v>0</v>
      </c>
      <c r="BQ78" s="7">
        <f t="shared" si="46"/>
        <v>0</v>
      </c>
      <c r="BR78" s="7">
        <f t="shared" si="47"/>
        <v>9.3423803209916785E-3</v>
      </c>
      <c r="BS78" s="7">
        <f t="shared" si="48"/>
        <v>0</v>
      </c>
      <c r="BT78" s="7">
        <f t="shared" si="49"/>
        <v>0</v>
      </c>
      <c r="BU78" s="7">
        <f t="shared" si="50"/>
        <v>0</v>
      </c>
      <c r="BX78" s="7">
        <f t="shared" si="51"/>
        <v>0</v>
      </c>
      <c r="BY78" s="7">
        <f t="shared" si="52"/>
        <v>0</v>
      </c>
      <c r="BZ78" s="7">
        <f t="shared" si="53"/>
        <v>0</v>
      </c>
      <c r="CA78" s="7">
        <f t="shared" si="54"/>
        <v>9.3423803209916785E-3</v>
      </c>
      <c r="CB78" s="7" t="str">
        <f t="shared" si="55"/>
        <v/>
      </c>
      <c r="CC78" s="7" t="str">
        <f t="shared" si="56"/>
        <v/>
      </c>
      <c r="CD78" s="7" t="str">
        <f t="shared" si="57"/>
        <v/>
      </c>
      <c r="CG78" s="7" t="str">
        <f t="shared" si="79"/>
        <v/>
      </c>
      <c r="CH78" s="7" t="str">
        <f t="shared" si="79"/>
        <v/>
      </c>
      <c r="CI78" s="7" t="str">
        <f t="shared" si="79"/>
        <v/>
      </c>
      <c r="CJ78" s="7">
        <f t="shared" si="78"/>
        <v>6.6879427998349747</v>
      </c>
      <c r="CK78" s="7" t="str">
        <f t="shared" si="78"/>
        <v/>
      </c>
      <c r="CL78" s="7" t="str">
        <f t="shared" si="78"/>
        <v/>
      </c>
      <c r="CM78" s="7" t="str">
        <f t="shared" si="78"/>
        <v/>
      </c>
      <c r="CP78" s="7" t="str">
        <f t="shared" si="85"/>
        <v/>
      </c>
      <c r="CQ78" s="7" t="str">
        <f t="shared" si="85"/>
        <v/>
      </c>
      <c r="CR78" s="7" t="str">
        <f t="shared" si="85"/>
        <v/>
      </c>
      <c r="CS78" s="7">
        <f t="shared" si="82"/>
        <v>6.6879427998349747</v>
      </c>
      <c r="CT78" s="7" t="str">
        <f t="shared" si="82"/>
        <v/>
      </c>
      <c r="CU78" s="7" t="str">
        <f t="shared" si="82"/>
        <v/>
      </c>
      <c r="CV78" s="7" t="str">
        <f t="shared" si="82"/>
        <v/>
      </c>
      <c r="CX78" s="7">
        <f t="shared" si="30"/>
        <v>6.6879427998349747</v>
      </c>
      <c r="DD78" s="7" t="str">
        <f t="shared" si="76"/>
        <v/>
      </c>
      <c r="DE78" s="7" t="str">
        <f t="shared" si="76"/>
        <v/>
      </c>
      <c r="DF78" s="7" t="str">
        <f t="shared" si="76"/>
        <v/>
      </c>
      <c r="DG78" s="7" t="str">
        <f t="shared" si="76"/>
        <v/>
      </c>
      <c r="DH78" s="7">
        <f t="shared" ca="1" si="76"/>
        <v>0.58805941503135317</v>
      </c>
      <c r="DI78" s="7" t="str">
        <f t="shared" si="76"/>
        <v/>
      </c>
      <c r="DJ78" s="7" t="str">
        <f t="shared" si="75"/>
        <v/>
      </c>
      <c r="DK78" s="7" t="str">
        <f t="shared" si="75"/>
        <v/>
      </c>
      <c r="DL78" s="7" t="str">
        <f t="shared" si="75"/>
        <v/>
      </c>
      <c r="DP78" s="7" t="str">
        <f t="shared" si="83"/>
        <v/>
      </c>
      <c r="DQ78" s="7" t="str">
        <f t="shared" si="83"/>
        <v/>
      </c>
      <c r="DR78" s="7" t="str">
        <f t="shared" si="83"/>
        <v/>
      </c>
      <c r="DS78" s="7">
        <f t="shared" ca="1" si="80"/>
        <v>0.58805941503135317</v>
      </c>
      <c r="DT78" s="7" t="str">
        <f t="shared" si="80"/>
        <v/>
      </c>
      <c r="DU78" s="7" t="str">
        <f t="shared" si="80"/>
        <v/>
      </c>
      <c r="DV78" s="7" t="str">
        <f t="shared" si="80"/>
        <v/>
      </c>
      <c r="DZ78" s="7" t="str">
        <f t="shared" si="84"/>
        <v/>
      </c>
      <c r="EA78" s="7" t="str">
        <f t="shared" si="84"/>
        <v/>
      </c>
      <c r="EB78" s="7" t="str">
        <f t="shared" si="84"/>
        <v/>
      </c>
      <c r="EC78" s="7">
        <f t="shared" ca="1" si="81"/>
        <v>0.58805941503135317</v>
      </c>
      <c r="ED78" s="7" t="str">
        <f t="shared" si="81"/>
        <v/>
      </c>
      <c r="EE78" s="7" t="str">
        <f t="shared" si="81"/>
        <v/>
      </c>
      <c r="EF78" s="7" t="str">
        <f t="shared" si="81"/>
        <v/>
      </c>
      <c r="EH78" s="7">
        <f t="shared" ca="1" si="61"/>
        <v>0.58805941503135317</v>
      </c>
      <c r="EK78" s="60" t="str">
        <f t="shared" si="62"/>
        <v/>
      </c>
      <c r="EL78" s="32" t="str">
        <f t="shared" si="86"/>
        <v/>
      </c>
      <c r="EM78" s="32" t="str">
        <f t="shared" si="86"/>
        <v/>
      </c>
      <c r="EN78" s="32" t="str">
        <f t="shared" si="86"/>
        <v/>
      </c>
      <c r="EO78" s="32" t="str">
        <f t="shared" si="86"/>
        <v/>
      </c>
      <c r="EP78" s="32" t="str">
        <f t="shared" si="86"/>
        <v/>
      </c>
      <c r="EQ78" s="32" t="str">
        <f t="shared" si="86"/>
        <v/>
      </c>
      <c r="ER78" s="32" t="str">
        <f t="shared" si="70"/>
        <v/>
      </c>
      <c r="FB78" s="31" t="str">
        <f t="shared" si="64"/>
        <v/>
      </c>
      <c r="FC78" s="31"/>
      <c r="FD78" s="31"/>
      <c r="FI78" s="31" t="str">
        <f t="shared" si="65"/>
        <v/>
      </c>
      <c r="FJ78" s="31" t="str">
        <f t="shared" si="65"/>
        <v/>
      </c>
      <c r="FK78" s="31" t="str">
        <f t="shared" si="65"/>
        <v/>
      </c>
    </row>
    <row r="79" spans="1:167" s="7" customFormat="1">
      <c r="A79" s="7">
        <v>60</v>
      </c>
      <c r="B79" s="7">
        <f t="shared" si="37"/>
        <v>32.890625</v>
      </c>
      <c r="C79" s="7">
        <f t="shared" si="38"/>
        <v>4.4999999999999998E-2</v>
      </c>
      <c r="D79" s="7">
        <f t="shared" si="39"/>
        <v>6.9026190831600704</v>
      </c>
      <c r="E79" s="7">
        <f t="shared" ca="1" si="40"/>
        <v>0.65352865247141934</v>
      </c>
      <c r="H79" s="84">
        <v>0</v>
      </c>
      <c r="J79" s="8">
        <v>-100</v>
      </c>
      <c r="L79" s="8">
        <v>8.3186699999999991</v>
      </c>
      <c r="M79" s="8"/>
      <c r="N79" s="8">
        <v>3.58392</v>
      </c>
      <c r="O79" s="8"/>
      <c r="P79" s="8">
        <v>3.8578600000000001</v>
      </c>
      <c r="R79" s="8">
        <v>1.8546100000000001</v>
      </c>
      <c r="S79" s="8"/>
      <c r="Y79" s="8">
        <v>7.3973300000000002</v>
      </c>
      <c r="AD79" s="7">
        <f t="shared" si="16"/>
        <v>0</v>
      </c>
      <c r="AE79" s="34">
        <f t="shared" si="17"/>
        <v>-100</v>
      </c>
      <c r="AF79" s="7">
        <f t="shared" si="18"/>
        <v>8.3186699999999991</v>
      </c>
      <c r="AG79" s="7">
        <f t="shared" si="19"/>
        <v>3.58392</v>
      </c>
      <c r="AH79" s="7">
        <f t="shared" si="20"/>
        <v>3.8578600000000001</v>
      </c>
      <c r="AI79" s="7">
        <f t="shared" si="21"/>
        <v>1.8546100000000001</v>
      </c>
      <c r="AJ79" s="7" t="str">
        <f t="shared" si="41"/>
        <v/>
      </c>
      <c r="AK79" s="7" t="str">
        <f t="shared" si="73"/>
        <v/>
      </c>
      <c r="AL79" s="7" t="str">
        <f t="shared" si="73"/>
        <v/>
      </c>
      <c r="AM79" s="7" t="str">
        <f t="shared" si="73"/>
        <v/>
      </c>
      <c r="AN79" s="7">
        <f t="shared" si="73"/>
        <v>7.3973300000000002</v>
      </c>
      <c r="AO79" s="7" t="str">
        <f t="shared" si="73"/>
        <v/>
      </c>
      <c r="AP79" s="7" t="str">
        <f t="shared" si="73"/>
        <v/>
      </c>
      <c r="AQ79" s="79" t="str">
        <f t="shared" si="23"/>
        <v/>
      </c>
      <c r="AR79" s="79"/>
      <c r="AS79" s="79"/>
      <c r="AT79" s="7" t="str">
        <f t="shared" si="74"/>
        <v/>
      </c>
      <c r="AU79" s="7" t="str">
        <f t="shared" si="74"/>
        <v/>
      </c>
      <c r="AV79" s="7" t="str">
        <f t="shared" si="74"/>
        <v/>
      </c>
      <c r="AW79" s="7" t="str">
        <f t="shared" si="74"/>
        <v/>
      </c>
      <c r="AX79" s="7">
        <f t="shared" si="74"/>
        <v>1.8546100000000001</v>
      </c>
      <c r="AY79" s="7" t="str">
        <f t="shared" si="74"/>
        <v/>
      </c>
      <c r="AZ79" s="7" t="str">
        <f t="shared" si="74"/>
        <v/>
      </c>
      <c r="BA79" s="7" t="str">
        <f t="shared" si="74"/>
        <v/>
      </c>
      <c r="BD79" s="7" t="str">
        <f t="shared" si="77"/>
        <v/>
      </c>
      <c r="BE79" s="7" t="str">
        <f t="shared" si="77"/>
        <v/>
      </c>
      <c r="BF79" s="7" t="str">
        <f t="shared" si="77"/>
        <v/>
      </c>
      <c r="BG79" s="7" t="str">
        <f t="shared" si="77"/>
        <v/>
      </c>
      <c r="BH79" s="7">
        <f t="shared" si="77"/>
        <v>6.9026190831600704</v>
      </c>
      <c r="BI79" s="7" t="str">
        <f t="shared" si="77"/>
        <v/>
      </c>
      <c r="BJ79" s="7" t="str">
        <f t="shared" si="77"/>
        <v/>
      </c>
      <c r="BK79" s="7" t="str">
        <f t="shared" si="77"/>
        <v/>
      </c>
      <c r="BN79" s="7">
        <f t="shared" si="43"/>
        <v>0</v>
      </c>
      <c r="BO79" s="7">
        <f t="shared" si="44"/>
        <v>0</v>
      </c>
      <c r="BP79" s="7">
        <f t="shared" si="45"/>
        <v>0</v>
      </c>
      <c r="BQ79" s="7">
        <f t="shared" si="46"/>
        <v>0</v>
      </c>
      <c r="BR79" s="7">
        <f t="shared" si="47"/>
        <v>5.9122573078749059E-3</v>
      </c>
      <c r="BS79" s="7">
        <f t="shared" si="48"/>
        <v>0</v>
      </c>
      <c r="BT79" s="7">
        <f t="shared" si="49"/>
        <v>0</v>
      </c>
      <c r="BU79" s="7">
        <f t="shared" si="50"/>
        <v>0</v>
      </c>
      <c r="BX79" s="7">
        <f t="shared" si="51"/>
        <v>0</v>
      </c>
      <c r="BY79" s="7">
        <f t="shared" si="52"/>
        <v>0</v>
      </c>
      <c r="BZ79" s="7">
        <f t="shared" si="53"/>
        <v>0</v>
      </c>
      <c r="CA79" s="7">
        <f t="shared" si="54"/>
        <v>5.9122573078749059E-3</v>
      </c>
      <c r="CB79" s="7" t="str">
        <f t="shared" si="55"/>
        <v/>
      </c>
      <c r="CC79" s="7" t="str">
        <f t="shared" si="56"/>
        <v/>
      </c>
      <c r="CD79" s="7" t="str">
        <f t="shared" si="57"/>
        <v/>
      </c>
      <c r="CG79" s="7" t="str">
        <f t="shared" si="79"/>
        <v/>
      </c>
      <c r="CH79" s="7" t="str">
        <f t="shared" si="79"/>
        <v/>
      </c>
      <c r="CI79" s="7" t="str">
        <f t="shared" si="79"/>
        <v/>
      </c>
      <c r="CJ79" s="7">
        <f t="shared" si="78"/>
        <v>6.9026190831600704</v>
      </c>
      <c r="CK79" s="7" t="str">
        <f t="shared" si="78"/>
        <v/>
      </c>
      <c r="CL79" s="7" t="str">
        <f t="shared" si="78"/>
        <v/>
      </c>
      <c r="CM79" s="7" t="str">
        <f t="shared" si="78"/>
        <v/>
      </c>
      <c r="CP79" s="7" t="str">
        <f t="shared" si="85"/>
        <v/>
      </c>
      <c r="CQ79" s="7" t="str">
        <f t="shared" si="85"/>
        <v/>
      </c>
      <c r="CR79" s="7" t="str">
        <f t="shared" si="85"/>
        <v/>
      </c>
      <c r="CS79" s="7">
        <f t="shared" si="82"/>
        <v>6.9026190831600704</v>
      </c>
      <c r="CT79" s="7" t="str">
        <f t="shared" si="82"/>
        <v/>
      </c>
      <c r="CU79" s="7" t="str">
        <f t="shared" si="82"/>
        <v/>
      </c>
      <c r="CV79" s="7" t="str">
        <f t="shared" si="82"/>
        <v/>
      </c>
      <c r="CX79" s="7">
        <f t="shared" si="30"/>
        <v>6.9026190831600704</v>
      </c>
      <c r="DD79" s="7" t="str">
        <f t="shared" si="76"/>
        <v/>
      </c>
      <c r="DE79" s="7" t="str">
        <f t="shared" si="76"/>
        <v/>
      </c>
      <c r="DF79" s="7" t="str">
        <f t="shared" si="76"/>
        <v/>
      </c>
      <c r="DG79" s="7" t="str">
        <f t="shared" si="76"/>
        <v/>
      </c>
      <c r="DH79" s="7">
        <f t="shared" ca="1" si="76"/>
        <v>0.65352865247141934</v>
      </c>
      <c r="DI79" s="7" t="str">
        <f t="shared" si="76"/>
        <v/>
      </c>
      <c r="DJ79" s="7" t="str">
        <f t="shared" si="75"/>
        <v/>
      </c>
      <c r="DK79" s="7" t="str">
        <f t="shared" si="75"/>
        <v/>
      </c>
      <c r="DL79" s="7" t="str">
        <f t="shared" si="75"/>
        <v/>
      </c>
      <c r="DP79" s="7" t="str">
        <f t="shared" si="83"/>
        <v/>
      </c>
      <c r="DQ79" s="7" t="str">
        <f t="shared" si="83"/>
        <v/>
      </c>
      <c r="DR79" s="7" t="str">
        <f t="shared" si="83"/>
        <v/>
      </c>
      <c r="DS79" s="7">
        <f t="shared" ca="1" si="80"/>
        <v>0.65352865247141934</v>
      </c>
      <c r="DT79" s="7" t="str">
        <f t="shared" si="80"/>
        <v/>
      </c>
      <c r="DU79" s="7" t="str">
        <f t="shared" si="80"/>
        <v/>
      </c>
      <c r="DV79" s="7" t="str">
        <f t="shared" si="80"/>
        <v/>
      </c>
      <c r="DZ79" s="7" t="str">
        <f t="shared" si="84"/>
        <v/>
      </c>
      <c r="EA79" s="7" t="str">
        <f t="shared" si="84"/>
        <v/>
      </c>
      <c r="EB79" s="7" t="str">
        <f t="shared" si="84"/>
        <v/>
      </c>
      <c r="EC79" s="7">
        <f t="shared" ca="1" si="81"/>
        <v>0.65352865247141934</v>
      </c>
      <c r="ED79" s="7" t="str">
        <f t="shared" si="81"/>
        <v/>
      </c>
      <c r="EE79" s="7" t="str">
        <f t="shared" si="81"/>
        <v/>
      </c>
      <c r="EF79" s="7" t="str">
        <f t="shared" si="81"/>
        <v/>
      </c>
      <c r="EH79" s="7">
        <f t="shared" ca="1" si="61"/>
        <v>0.65352865247141934</v>
      </c>
      <c r="EK79" s="60" t="str">
        <f t="shared" si="62"/>
        <v/>
      </c>
      <c r="EL79" s="32" t="str">
        <f t="shared" si="86"/>
        <v/>
      </c>
      <c r="EM79" s="32" t="str">
        <f t="shared" si="86"/>
        <v/>
      </c>
      <c r="EN79" s="32" t="str">
        <f t="shared" si="86"/>
        <v/>
      </c>
      <c r="EO79" s="32" t="str">
        <f t="shared" si="86"/>
        <v/>
      </c>
      <c r="EP79" s="32" t="str">
        <f t="shared" si="86"/>
        <v/>
      </c>
      <c r="EQ79" s="32" t="str">
        <f t="shared" si="86"/>
        <v/>
      </c>
      <c r="ER79" s="32" t="str">
        <f t="shared" si="70"/>
        <v/>
      </c>
      <c r="FB79" s="31" t="str">
        <f t="shared" si="64"/>
        <v/>
      </c>
      <c r="FC79" s="31"/>
      <c r="FD79" s="31"/>
      <c r="FI79" s="31" t="str">
        <f t="shared" si="65"/>
        <v/>
      </c>
      <c r="FJ79" s="31" t="str">
        <f t="shared" si="65"/>
        <v/>
      </c>
      <c r="FK79" s="31" t="str">
        <f t="shared" si="65"/>
        <v/>
      </c>
    </row>
    <row r="80" spans="1:167" s="7" customFormat="1">
      <c r="A80" s="7">
        <v>61</v>
      </c>
      <c r="B80" s="7">
        <f t="shared" si="37"/>
        <v>33.359375</v>
      </c>
      <c r="C80" s="7">
        <f t="shared" si="38"/>
        <v>4.5066405392614826E-2</v>
      </c>
      <c r="D80" s="7">
        <f t="shared" si="39"/>
        <v>6.4738733767877017</v>
      </c>
      <c r="E80" s="7">
        <f t="shared" ca="1" si="40"/>
        <v>0.56116943689169996</v>
      </c>
      <c r="H80" s="84">
        <v>-1.06E-3</v>
      </c>
      <c r="J80" s="8">
        <v>-100</v>
      </c>
      <c r="L80" s="8">
        <v>8.3294999999999995</v>
      </c>
      <c r="M80" s="8"/>
      <c r="N80" s="8">
        <v>0</v>
      </c>
      <c r="O80" s="8"/>
      <c r="P80" s="8">
        <v>3.8656199999999998</v>
      </c>
      <c r="R80" s="8">
        <v>1.86304</v>
      </c>
      <c r="S80" s="8"/>
      <c r="Y80" s="8">
        <v>7.4018899999999999</v>
      </c>
      <c r="AD80" s="7">
        <f t="shared" si="16"/>
        <v>1.06E-3</v>
      </c>
      <c r="AE80" s="34">
        <f t="shared" si="17"/>
        <v>-99.998940000000005</v>
      </c>
      <c r="AF80" s="7">
        <f t="shared" si="18"/>
        <v>8.3305600000000002</v>
      </c>
      <c r="AG80" s="7">
        <f t="shared" si="19"/>
        <v>1.06E-3</v>
      </c>
      <c r="AH80" s="7">
        <f t="shared" si="20"/>
        <v>3.8666799999999997</v>
      </c>
      <c r="AI80" s="7">
        <f t="shared" si="21"/>
        <v>1.8641000000000001</v>
      </c>
      <c r="AJ80" s="7" t="str">
        <f t="shared" si="41"/>
        <v/>
      </c>
      <c r="AK80" s="7" t="str">
        <f t="shared" si="73"/>
        <v/>
      </c>
      <c r="AL80" s="7" t="str">
        <f t="shared" si="73"/>
        <v/>
      </c>
      <c r="AM80" s="7" t="str">
        <f t="shared" si="73"/>
        <v/>
      </c>
      <c r="AN80" s="7">
        <f t="shared" si="73"/>
        <v>7.4029499999999997</v>
      </c>
      <c r="AO80" s="7" t="str">
        <f t="shared" si="73"/>
        <v/>
      </c>
      <c r="AP80" s="7" t="str">
        <f t="shared" si="73"/>
        <v/>
      </c>
      <c r="AQ80" s="79" t="str">
        <f t="shared" si="23"/>
        <v/>
      </c>
      <c r="AR80" s="79"/>
      <c r="AS80" s="79"/>
      <c r="AT80" s="7" t="str">
        <f t="shared" si="74"/>
        <v/>
      </c>
      <c r="AU80" s="7" t="str">
        <f t="shared" si="74"/>
        <v/>
      </c>
      <c r="AV80" s="7" t="str">
        <f t="shared" si="74"/>
        <v/>
      </c>
      <c r="AW80" s="7" t="str">
        <f t="shared" si="74"/>
        <v/>
      </c>
      <c r="AX80" s="7">
        <f t="shared" si="74"/>
        <v>1.8641000000000001</v>
      </c>
      <c r="AY80" s="7" t="str">
        <f t="shared" si="74"/>
        <v/>
      </c>
      <c r="AZ80" s="7" t="str">
        <f t="shared" si="74"/>
        <v/>
      </c>
      <c r="BA80" s="7" t="str">
        <f t="shared" si="74"/>
        <v/>
      </c>
      <c r="BD80" s="7" t="str">
        <f t="shared" si="77"/>
        <v/>
      </c>
      <c r="BE80" s="7" t="str">
        <f t="shared" si="77"/>
        <v/>
      </c>
      <c r="BF80" s="7" t="str">
        <f t="shared" si="77"/>
        <v/>
      </c>
      <c r="BG80" s="7" t="str">
        <f t="shared" si="77"/>
        <v/>
      </c>
      <c r="BH80" s="7">
        <f t="shared" si="77"/>
        <v>6.4738733767877017</v>
      </c>
      <c r="BI80" s="7" t="str">
        <f t="shared" si="77"/>
        <v/>
      </c>
      <c r="BJ80" s="7" t="str">
        <f t="shared" si="77"/>
        <v/>
      </c>
      <c r="BK80" s="7" t="str">
        <f t="shared" si="77"/>
        <v/>
      </c>
      <c r="BN80" s="7">
        <f t="shared" si="43"/>
        <v>0</v>
      </c>
      <c r="BO80" s="7">
        <f t="shared" si="44"/>
        <v>0</v>
      </c>
      <c r="BP80" s="7">
        <f t="shared" si="45"/>
        <v>0</v>
      </c>
      <c r="BQ80" s="7">
        <f t="shared" si="46"/>
        <v>0</v>
      </c>
      <c r="BR80" s="7">
        <f t="shared" si="47"/>
        <v>1.4422012485456204E-2</v>
      </c>
      <c r="BS80" s="7">
        <f t="shared" si="48"/>
        <v>0</v>
      </c>
      <c r="BT80" s="7">
        <f t="shared" si="49"/>
        <v>0</v>
      </c>
      <c r="BU80" s="7">
        <f t="shared" si="50"/>
        <v>0</v>
      </c>
      <c r="BX80" s="7">
        <f t="shared" si="51"/>
        <v>0</v>
      </c>
      <c r="BY80" s="7">
        <f t="shared" si="52"/>
        <v>0</v>
      </c>
      <c r="BZ80" s="7">
        <f t="shared" si="53"/>
        <v>0</v>
      </c>
      <c r="CA80" s="7">
        <f t="shared" si="54"/>
        <v>1.4422012485456204E-2</v>
      </c>
      <c r="CB80" s="7" t="str">
        <f t="shared" si="55"/>
        <v/>
      </c>
      <c r="CC80" s="7" t="str">
        <f t="shared" si="56"/>
        <v/>
      </c>
      <c r="CD80" s="7" t="str">
        <f t="shared" si="57"/>
        <v/>
      </c>
      <c r="CG80" s="7" t="str">
        <f t="shared" si="79"/>
        <v/>
      </c>
      <c r="CH80" s="7" t="str">
        <f t="shared" si="79"/>
        <v/>
      </c>
      <c r="CI80" s="7" t="str">
        <f t="shared" si="79"/>
        <v/>
      </c>
      <c r="CJ80" s="7">
        <f t="shared" si="78"/>
        <v>6.4738733767877017</v>
      </c>
      <c r="CK80" s="7" t="str">
        <f t="shared" si="78"/>
        <v/>
      </c>
      <c r="CL80" s="7" t="str">
        <f t="shared" si="78"/>
        <v/>
      </c>
      <c r="CM80" s="7" t="str">
        <f t="shared" si="78"/>
        <v/>
      </c>
      <c r="CP80" s="7" t="str">
        <f t="shared" si="85"/>
        <v/>
      </c>
      <c r="CQ80" s="7" t="str">
        <f t="shared" si="85"/>
        <v/>
      </c>
      <c r="CR80" s="7" t="str">
        <f t="shared" si="85"/>
        <v/>
      </c>
      <c r="CS80" s="7">
        <f t="shared" si="82"/>
        <v>6.4738733767877017</v>
      </c>
      <c r="CT80" s="7" t="str">
        <f t="shared" si="82"/>
        <v/>
      </c>
      <c r="CU80" s="7" t="str">
        <f t="shared" si="82"/>
        <v/>
      </c>
      <c r="CV80" s="7" t="str">
        <f t="shared" si="82"/>
        <v/>
      </c>
      <c r="CX80" s="7">
        <f t="shared" si="30"/>
        <v>6.4738733767877017</v>
      </c>
      <c r="DD80" s="7" t="str">
        <f t="shared" si="76"/>
        <v/>
      </c>
      <c r="DE80" s="7" t="str">
        <f t="shared" si="76"/>
        <v/>
      </c>
      <c r="DF80" s="7" t="str">
        <f t="shared" si="76"/>
        <v/>
      </c>
      <c r="DG80" s="7" t="str">
        <f t="shared" si="76"/>
        <v/>
      </c>
      <c r="DH80" s="7">
        <f t="shared" ca="1" si="76"/>
        <v>0.56116943689169996</v>
      </c>
      <c r="DI80" s="7" t="str">
        <f t="shared" si="76"/>
        <v/>
      </c>
      <c r="DJ80" s="7" t="str">
        <f t="shared" si="75"/>
        <v/>
      </c>
      <c r="DK80" s="7" t="str">
        <f t="shared" si="75"/>
        <v/>
      </c>
      <c r="DL80" s="7" t="str">
        <f t="shared" si="75"/>
        <v/>
      </c>
      <c r="DP80" s="7" t="str">
        <f t="shared" si="83"/>
        <v/>
      </c>
      <c r="DQ80" s="7" t="str">
        <f t="shared" si="83"/>
        <v/>
      </c>
      <c r="DR80" s="7" t="str">
        <f t="shared" si="83"/>
        <v/>
      </c>
      <c r="DS80" s="7">
        <f t="shared" ca="1" si="80"/>
        <v>0.56116943689169996</v>
      </c>
      <c r="DT80" s="7" t="str">
        <f t="shared" si="80"/>
        <v/>
      </c>
      <c r="DU80" s="7" t="str">
        <f t="shared" si="80"/>
        <v/>
      </c>
      <c r="DV80" s="7" t="str">
        <f t="shared" si="80"/>
        <v/>
      </c>
      <c r="DZ80" s="7" t="str">
        <f t="shared" si="84"/>
        <v/>
      </c>
      <c r="EA80" s="7" t="str">
        <f t="shared" si="84"/>
        <v/>
      </c>
      <c r="EB80" s="7" t="str">
        <f t="shared" si="84"/>
        <v/>
      </c>
      <c r="EC80" s="7">
        <f t="shared" ca="1" si="81"/>
        <v>0.56116943689169996</v>
      </c>
      <c r="ED80" s="7" t="str">
        <f t="shared" si="81"/>
        <v/>
      </c>
      <c r="EE80" s="7" t="str">
        <f t="shared" si="81"/>
        <v/>
      </c>
      <c r="EF80" s="7" t="str">
        <f t="shared" si="81"/>
        <v/>
      </c>
      <c r="EH80" s="7">
        <f t="shared" ca="1" si="61"/>
        <v>0.56116943689169996</v>
      </c>
      <c r="EK80" s="60" t="str">
        <f t="shared" si="62"/>
        <v/>
      </c>
      <c r="EL80" s="32">
        <f t="shared" si="86"/>
        <v>6.6405392614828275E-5</v>
      </c>
      <c r="EM80" s="32" t="str">
        <f t="shared" si="86"/>
        <v/>
      </c>
      <c r="EN80" s="32" t="str">
        <f t="shared" si="86"/>
        <v/>
      </c>
      <c r="EO80" s="32" t="str">
        <f t="shared" si="86"/>
        <v/>
      </c>
      <c r="EP80" s="32" t="str">
        <f t="shared" si="86"/>
        <v/>
      </c>
      <c r="EQ80" s="32" t="str">
        <f t="shared" si="86"/>
        <v/>
      </c>
      <c r="ER80" s="32" t="str">
        <f t="shared" si="70"/>
        <v/>
      </c>
      <c r="FB80" s="31" t="str">
        <f t="shared" si="64"/>
        <v/>
      </c>
      <c r="FC80" s="31"/>
      <c r="FD80" s="31"/>
      <c r="FI80" s="31" t="str">
        <f t="shared" si="65"/>
        <v/>
      </c>
      <c r="FJ80" s="31" t="str">
        <f t="shared" si="65"/>
        <v/>
      </c>
      <c r="FK80" s="31" t="str">
        <f t="shared" si="65"/>
        <v/>
      </c>
    </row>
    <row r="81" spans="1:167" s="7" customFormat="1">
      <c r="A81" s="7">
        <v>62</v>
      </c>
      <c r="B81" s="7">
        <f t="shared" si="37"/>
        <v>33.828125</v>
      </c>
      <c r="C81" s="7">
        <f t="shared" si="38"/>
        <v>5.0158936964053817E-2</v>
      </c>
      <c r="D81" s="7">
        <f t="shared" si="39"/>
        <v>4.7525305943185225</v>
      </c>
      <c r="E81" s="7">
        <f t="shared" ca="1" si="40"/>
        <v>0.54561740970127182</v>
      </c>
      <c r="H81" s="84">
        <v>-1.0399999999999999E-4</v>
      </c>
      <c r="J81" s="8">
        <v>6.3880990879999997</v>
      </c>
      <c r="K81" s="14"/>
      <c r="L81" s="8">
        <v>0</v>
      </c>
      <c r="M81" s="8"/>
      <c r="N81" s="8">
        <v>0</v>
      </c>
      <c r="O81" s="8"/>
      <c r="P81" s="8">
        <v>3.8677600000000001</v>
      </c>
      <c r="R81" s="8">
        <v>2.0178600000000002</v>
      </c>
      <c r="S81" s="8"/>
      <c r="T81" s="14"/>
      <c r="Y81" s="8">
        <v>7.4915099999999999</v>
      </c>
      <c r="AD81" s="7">
        <f t="shared" si="16"/>
        <v>1.0399999999999999E-4</v>
      </c>
      <c r="AE81" s="34">
        <f t="shared" si="17"/>
        <v>6.388203088</v>
      </c>
      <c r="AF81" s="7">
        <f t="shared" si="18"/>
        <v>1.0399999999999999E-4</v>
      </c>
      <c r="AG81" s="7">
        <f t="shared" si="19"/>
        <v>1.0399999999999999E-4</v>
      </c>
      <c r="AH81" s="7">
        <f t="shared" si="20"/>
        <v>3.867864</v>
      </c>
      <c r="AI81" s="7">
        <f t="shared" si="21"/>
        <v>2.0179640000000001</v>
      </c>
      <c r="AJ81" s="7" t="str">
        <f t="shared" si="41"/>
        <v/>
      </c>
      <c r="AK81" s="7" t="str">
        <f t="shared" si="73"/>
        <v/>
      </c>
      <c r="AL81" s="7" t="str">
        <f t="shared" si="73"/>
        <v/>
      </c>
      <c r="AM81" s="7" t="str">
        <f t="shared" si="73"/>
        <v/>
      </c>
      <c r="AN81" s="7">
        <f t="shared" si="73"/>
        <v>7.4916140000000002</v>
      </c>
      <c r="AO81" s="7" t="str">
        <f t="shared" si="73"/>
        <v/>
      </c>
      <c r="AP81" s="7" t="str">
        <f t="shared" si="73"/>
        <v/>
      </c>
      <c r="AQ81" s="79" t="str">
        <f t="shared" si="23"/>
        <v/>
      </c>
      <c r="AR81" s="79"/>
      <c r="AS81" s="79"/>
      <c r="AT81" s="7">
        <f t="shared" si="74"/>
        <v>6.388203088</v>
      </c>
      <c r="AU81" s="7" t="str">
        <f t="shared" si="74"/>
        <v/>
      </c>
      <c r="AV81" s="7" t="str">
        <f t="shared" si="74"/>
        <v/>
      </c>
      <c r="AW81" s="7" t="str">
        <f t="shared" si="74"/>
        <v/>
      </c>
      <c r="AX81" s="7">
        <f t="shared" si="74"/>
        <v>2.0179640000000001</v>
      </c>
      <c r="AY81" s="7" t="str">
        <f t="shared" si="74"/>
        <v/>
      </c>
      <c r="AZ81" s="7" t="str">
        <f t="shared" si="74"/>
        <v/>
      </c>
      <c r="BA81" s="7" t="str">
        <f t="shared" si="74"/>
        <v/>
      </c>
      <c r="BD81" s="7">
        <f t="shared" si="77"/>
        <v>2.2033123287232086</v>
      </c>
      <c r="BE81" s="7" t="str">
        <f t="shared" si="77"/>
        <v/>
      </c>
      <c r="BF81" s="7" t="str">
        <f t="shared" si="77"/>
        <v/>
      </c>
      <c r="BG81" s="7" t="str">
        <f t="shared" si="77"/>
        <v/>
      </c>
      <c r="BH81" s="7">
        <f t="shared" si="77"/>
        <v>4.7525305943185225</v>
      </c>
      <c r="BI81" s="7" t="str">
        <f t="shared" si="77"/>
        <v/>
      </c>
      <c r="BJ81" s="7" t="str">
        <f t="shared" si="77"/>
        <v/>
      </c>
      <c r="BK81" s="7" t="str">
        <f t="shared" si="77"/>
        <v/>
      </c>
      <c r="BN81" s="7">
        <f t="shared" si="43"/>
        <v>1.7084935678248966E-2</v>
      </c>
      <c r="BO81" s="7">
        <f t="shared" si="44"/>
        <v>0</v>
      </c>
      <c r="BP81" s="7">
        <f t="shared" si="45"/>
        <v>0</v>
      </c>
      <c r="BQ81" s="7">
        <f t="shared" si="46"/>
        <v>0</v>
      </c>
      <c r="BR81" s="7">
        <f t="shared" si="47"/>
        <v>3.2576619644286896E-2</v>
      </c>
      <c r="BS81" s="7">
        <f t="shared" si="48"/>
        <v>0</v>
      </c>
      <c r="BT81" s="7">
        <f t="shared" si="49"/>
        <v>0</v>
      </c>
      <c r="BU81" s="7">
        <f t="shared" si="50"/>
        <v>0</v>
      </c>
      <c r="BX81" s="7">
        <f t="shared" si="51"/>
        <v>1.7084935678248966E-2</v>
      </c>
      <c r="BY81" s="7">
        <f t="shared" si="52"/>
        <v>0</v>
      </c>
      <c r="BZ81" s="7">
        <f t="shared" si="53"/>
        <v>0</v>
      </c>
      <c r="CA81" s="7">
        <f t="shared" si="54"/>
        <v>3.2576619644286896E-2</v>
      </c>
      <c r="CB81" s="7" t="str">
        <f t="shared" si="55"/>
        <v/>
      </c>
      <c r="CC81" s="7" t="str">
        <f t="shared" si="56"/>
        <v/>
      </c>
      <c r="CD81" s="7" t="str">
        <f t="shared" si="57"/>
        <v/>
      </c>
      <c r="CG81" s="7">
        <f t="shared" si="79"/>
        <v>2.2033123287232086</v>
      </c>
      <c r="CH81" s="7" t="str">
        <f t="shared" si="79"/>
        <v/>
      </c>
      <c r="CI81" s="7" t="str">
        <f t="shared" si="79"/>
        <v/>
      </c>
      <c r="CJ81" s="7">
        <f t="shared" si="78"/>
        <v>4.7525305943185225</v>
      </c>
      <c r="CK81" s="7" t="str">
        <f t="shared" si="78"/>
        <v/>
      </c>
      <c r="CL81" s="7" t="str">
        <f t="shared" si="78"/>
        <v/>
      </c>
      <c r="CM81" s="7" t="str">
        <f t="shared" si="78"/>
        <v/>
      </c>
      <c r="CP81" s="7" t="str">
        <f t="shared" si="85"/>
        <v/>
      </c>
      <c r="CQ81" s="7" t="str">
        <f t="shared" si="85"/>
        <v/>
      </c>
      <c r="CR81" s="7" t="str">
        <f t="shared" si="85"/>
        <v/>
      </c>
      <c r="CS81" s="7">
        <f t="shared" si="82"/>
        <v>4.7525305943185225</v>
      </c>
      <c r="CT81" s="7" t="str">
        <f t="shared" si="82"/>
        <v/>
      </c>
      <c r="CU81" s="7" t="str">
        <f t="shared" si="82"/>
        <v/>
      </c>
      <c r="CV81" s="7" t="str">
        <f t="shared" si="82"/>
        <v/>
      </c>
      <c r="CX81" s="7">
        <f t="shared" si="30"/>
        <v>4.7525305943185225</v>
      </c>
      <c r="DD81" s="7">
        <f t="shared" ca="1" si="76"/>
        <v>0.11604090047639452</v>
      </c>
      <c r="DE81" s="7" t="str">
        <f t="shared" si="76"/>
        <v/>
      </c>
      <c r="DF81" s="7" t="str">
        <f t="shared" si="76"/>
        <v/>
      </c>
      <c r="DG81" s="7" t="str">
        <f t="shared" si="76"/>
        <v/>
      </c>
      <c r="DH81" s="7">
        <f t="shared" ca="1" si="76"/>
        <v>0.54561740970127182</v>
      </c>
      <c r="DI81" s="7" t="str">
        <f t="shared" si="76"/>
        <v/>
      </c>
      <c r="DJ81" s="7" t="str">
        <f t="shared" si="75"/>
        <v/>
      </c>
      <c r="DK81" s="7" t="str">
        <f t="shared" si="75"/>
        <v/>
      </c>
      <c r="DL81" s="7" t="str">
        <f t="shared" si="75"/>
        <v/>
      </c>
      <c r="DP81" s="7">
        <f t="shared" ca="1" si="83"/>
        <v>0.11604090047639452</v>
      </c>
      <c r="DQ81" s="7" t="str">
        <f t="shared" si="83"/>
        <v/>
      </c>
      <c r="DR81" s="7" t="str">
        <f t="shared" si="83"/>
        <v/>
      </c>
      <c r="DS81" s="7">
        <f t="shared" ca="1" si="80"/>
        <v>0.54561740970127182</v>
      </c>
      <c r="DT81" s="7" t="str">
        <f t="shared" si="80"/>
        <v/>
      </c>
      <c r="DU81" s="7" t="str">
        <f t="shared" si="80"/>
        <v/>
      </c>
      <c r="DV81" s="7" t="str">
        <f t="shared" si="80"/>
        <v/>
      </c>
      <c r="DZ81" s="7" t="str">
        <f t="shared" si="84"/>
        <v/>
      </c>
      <c r="EA81" s="7" t="str">
        <f t="shared" si="84"/>
        <v/>
      </c>
      <c r="EB81" s="7" t="str">
        <f t="shared" si="84"/>
        <v/>
      </c>
      <c r="EC81" s="7">
        <f t="shared" ca="1" si="81"/>
        <v>0.54561740970127182</v>
      </c>
      <c r="ED81" s="7" t="str">
        <f t="shared" si="81"/>
        <v/>
      </c>
      <c r="EE81" s="7" t="str">
        <f t="shared" si="81"/>
        <v/>
      </c>
      <c r="EF81" s="7" t="str">
        <f t="shared" si="81"/>
        <v/>
      </c>
      <c r="EH81" s="7">
        <f t="shared" ca="1" si="61"/>
        <v>0.54561740970127182</v>
      </c>
      <c r="EK81" s="60">
        <f t="shared" si="62"/>
        <v>5.1589369640538171E-3</v>
      </c>
      <c r="EL81" s="32" t="str">
        <f t="shared" si="86"/>
        <v/>
      </c>
      <c r="EM81" s="32" t="str">
        <f t="shared" si="86"/>
        <v/>
      </c>
      <c r="EN81" s="32" t="str">
        <f t="shared" si="86"/>
        <v/>
      </c>
      <c r="EO81" s="32" t="str">
        <f t="shared" si="86"/>
        <v/>
      </c>
      <c r="EP81" s="32" t="str">
        <f t="shared" si="86"/>
        <v/>
      </c>
      <c r="EQ81" s="32" t="str">
        <f t="shared" si="86"/>
        <v/>
      </c>
      <c r="ER81" s="32" t="str">
        <f t="shared" si="70"/>
        <v/>
      </c>
      <c r="FB81" s="31" t="str">
        <f t="shared" si="64"/>
        <v/>
      </c>
      <c r="FC81" s="31"/>
      <c r="FD81" s="31"/>
      <c r="FI81" s="31" t="str">
        <f t="shared" si="65"/>
        <v/>
      </c>
      <c r="FJ81" s="31" t="str">
        <f t="shared" si="65"/>
        <v/>
      </c>
      <c r="FK81" s="31" t="str">
        <f t="shared" si="65"/>
        <v/>
      </c>
    </row>
    <row r="82" spans="1:167" s="7" customFormat="1">
      <c r="A82" s="7">
        <v>63</v>
      </c>
      <c r="B82" s="7">
        <f t="shared" si="37"/>
        <v>34.296875</v>
      </c>
      <c r="C82" s="7">
        <f t="shared" si="38"/>
        <v>8.0238114292489837E-2</v>
      </c>
      <c r="D82" s="7">
        <f t="shared" si="39"/>
        <v>2.337008746475465</v>
      </c>
      <c r="E82" s="7">
        <f t="shared" ca="1" si="40"/>
        <v>0.19134594606741281</v>
      </c>
      <c r="H82" s="8">
        <v>0</v>
      </c>
      <c r="J82" s="8">
        <v>6.4404335100000001</v>
      </c>
      <c r="L82" s="8">
        <v>8.3467000000000002</v>
      </c>
      <c r="M82" s="8"/>
      <c r="N82" s="8">
        <v>0</v>
      </c>
      <c r="O82" s="8"/>
      <c r="P82" s="8">
        <v>4.1886999999999999</v>
      </c>
      <c r="R82" s="8">
        <v>1.8935599999999999</v>
      </c>
      <c r="S82" s="8"/>
      <c r="Y82" s="8">
        <v>7.6077199999999996</v>
      </c>
      <c r="AD82" s="7">
        <f t="shared" si="16"/>
        <v>0</v>
      </c>
      <c r="AE82" s="34">
        <f t="shared" si="17"/>
        <v>6.4404335100000001</v>
      </c>
      <c r="AF82" s="7">
        <f t="shared" si="18"/>
        <v>8.3467000000000002</v>
      </c>
      <c r="AG82" s="7">
        <f t="shared" si="19"/>
        <v>0</v>
      </c>
      <c r="AH82" s="7">
        <f t="shared" si="20"/>
        <v>4.1886999999999999</v>
      </c>
      <c r="AI82" s="7">
        <f t="shared" si="21"/>
        <v>1.8935599999999999</v>
      </c>
      <c r="AJ82" s="7" t="str">
        <f t="shared" si="41"/>
        <v/>
      </c>
      <c r="AK82" s="7" t="str">
        <f t="shared" si="73"/>
        <v/>
      </c>
      <c r="AL82" s="7" t="str">
        <f t="shared" si="73"/>
        <v/>
      </c>
      <c r="AM82" s="7" t="str">
        <f t="shared" si="73"/>
        <v/>
      </c>
      <c r="AN82" s="7">
        <f t="shared" si="73"/>
        <v>7.6077199999999996</v>
      </c>
      <c r="AO82" s="7" t="str">
        <f t="shared" si="73"/>
        <v/>
      </c>
      <c r="AP82" s="7" t="str">
        <f t="shared" si="73"/>
        <v/>
      </c>
      <c r="AQ82" s="79" t="str">
        <f t="shared" si="23"/>
        <v/>
      </c>
      <c r="AR82" s="79"/>
      <c r="AS82" s="79"/>
      <c r="AT82" s="7">
        <f t="shared" si="74"/>
        <v>6.4404335100000001</v>
      </c>
      <c r="AU82" s="7">
        <f t="shared" si="74"/>
        <v>8.3467000000000002</v>
      </c>
      <c r="AV82" s="7" t="str">
        <f t="shared" si="74"/>
        <v/>
      </c>
      <c r="AW82" s="7" t="str">
        <f t="shared" si="74"/>
        <v/>
      </c>
      <c r="AX82" s="7">
        <f t="shared" si="74"/>
        <v>1.8935599999999999</v>
      </c>
      <c r="AY82" s="7" t="str">
        <f t="shared" si="74"/>
        <v/>
      </c>
      <c r="AZ82" s="7" t="str">
        <f t="shared" si="74"/>
        <v/>
      </c>
      <c r="BA82" s="7" t="str">
        <f t="shared" si="74"/>
        <v/>
      </c>
      <c r="BD82" s="7">
        <f t="shared" si="77"/>
        <v>1.3646766297326329</v>
      </c>
      <c r="BE82" s="7">
        <f t="shared" si="77"/>
        <v>4.0576539205311661</v>
      </c>
      <c r="BF82" s="7" t="str">
        <f t="shared" si="77"/>
        <v/>
      </c>
      <c r="BG82" s="7" t="str">
        <f t="shared" si="77"/>
        <v/>
      </c>
      <c r="BH82" s="7">
        <f t="shared" si="77"/>
        <v>5.9292628329466108</v>
      </c>
      <c r="BI82" s="7" t="str">
        <f t="shared" si="77"/>
        <v/>
      </c>
      <c r="BJ82" s="7" t="str">
        <f t="shared" si="77"/>
        <v/>
      </c>
      <c r="BK82" s="7" t="str">
        <f t="shared" si="77"/>
        <v/>
      </c>
      <c r="BN82" s="7">
        <f t="shared" si="43"/>
        <v>3.2651702000028419E-2</v>
      </c>
      <c r="BO82" s="7">
        <f t="shared" si="44"/>
        <v>1.8451391954397232E-2</v>
      </c>
      <c r="BP82" s="7">
        <f t="shared" si="45"/>
        <v>0</v>
      </c>
      <c r="BQ82" s="7">
        <f t="shared" si="46"/>
        <v>0</v>
      </c>
      <c r="BR82" s="7">
        <f t="shared" si="47"/>
        <v>3.5368988370933926E-2</v>
      </c>
      <c r="BS82" s="7">
        <f t="shared" si="48"/>
        <v>0</v>
      </c>
      <c r="BT82" s="7">
        <f t="shared" si="49"/>
        <v>0</v>
      </c>
      <c r="BU82" s="7">
        <f t="shared" si="50"/>
        <v>0</v>
      </c>
      <c r="BX82" s="7">
        <f t="shared" si="51"/>
        <v>5.1103093954425652E-2</v>
      </c>
      <c r="BY82" s="7">
        <f t="shared" si="52"/>
        <v>1.8451391954397232E-2</v>
      </c>
      <c r="BZ82" s="7">
        <f t="shared" si="53"/>
        <v>0</v>
      </c>
      <c r="CA82" s="7">
        <f t="shared" si="54"/>
        <v>3.5368988370933926E-2</v>
      </c>
      <c r="CB82" s="7" t="str">
        <f t="shared" si="55"/>
        <v/>
      </c>
      <c r="CC82" s="7" t="str">
        <f t="shared" si="56"/>
        <v/>
      </c>
      <c r="CD82" s="7" t="str">
        <f t="shared" si="57"/>
        <v/>
      </c>
      <c r="CG82" s="7">
        <f t="shared" si="79"/>
        <v>2.337008746475465</v>
      </c>
      <c r="CH82" s="7">
        <f t="shared" si="79"/>
        <v>4.0576539205311661</v>
      </c>
      <c r="CI82" s="7" t="str">
        <f t="shared" si="79"/>
        <v/>
      </c>
      <c r="CJ82" s="7">
        <f t="shared" si="78"/>
        <v>5.9292628329466108</v>
      </c>
      <c r="CK82" s="7" t="str">
        <f t="shared" si="78"/>
        <v/>
      </c>
      <c r="CL82" s="7" t="str">
        <f t="shared" si="78"/>
        <v/>
      </c>
      <c r="CM82" s="7" t="str">
        <f t="shared" si="78"/>
        <v/>
      </c>
      <c r="CP82" s="7">
        <f t="shared" si="85"/>
        <v>2.337008746475465</v>
      </c>
      <c r="CQ82" s="7" t="str">
        <f t="shared" si="85"/>
        <v/>
      </c>
      <c r="CR82" s="7" t="str">
        <f t="shared" si="85"/>
        <v/>
      </c>
      <c r="CS82" s="7" t="str">
        <f t="shared" si="82"/>
        <v/>
      </c>
      <c r="CT82" s="7" t="str">
        <f t="shared" si="82"/>
        <v/>
      </c>
      <c r="CU82" s="7" t="str">
        <f t="shared" si="82"/>
        <v/>
      </c>
      <c r="CV82" s="7" t="str">
        <f t="shared" si="82"/>
        <v/>
      </c>
      <c r="CX82" s="7">
        <f t="shared" si="30"/>
        <v>2.337008746475465</v>
      </c>
      <c r="DD82" s="7">
        <f t="shared" ca="1" si="76"/>
        <v>5.7132978429711906E-2</v>
      </c>
      <c r="DE82" s="7">
        <f t="shared" ca="1" si="76"/>
        <v>0.42885007771647826</v>
      </c>
      <c r="DF82" s="7" t="str">
        <f t="shared" si="76"/>
        <v/>
      </c>
      <c r="DG82" s="7" t="str">
        <f t="shared" si="76"/>
        <v/>
      </c>
      <c r="DH82" s="7">
        <f t="shared" ca="1" si="76"/>
        <v>0.54507493281666053</v>
      </c>
      <c r="DI82" s="7" t="str">
        <f t="shared" si="76"/>
        <v/>
      </c>
      <c r="DJ82" s="7" t="str">
        <f t="shared" si="75"/>
        <v/>
      </c>
      <c r="DK82" s="7" t="str">
        <f t="shared" si="75"/>
        <v/>
      </c>
      <c r="DL82" s="7" t="str">
        <f t="shared" si="75"/>
        <v/>
      </c>
      <c r="DP82" s="7">
        <f t="shared" ca="1" si="83"/>
        <v>0.19134594606741281</v>
      </c>
      <c r="DQ82" s="7">
        <f t="shared" ca="1" si="83"/>
        <v>0.42885007771647826</v>
      </c>
      <c r="DR82" s="7" t="str">
        <f t="shared" si="83"/>
        <v/>
      </c>
      <c r="DS82" s="7">
        <f t="shared" ca="1" si="80"/>
        <v>0.54507493281666053</v>
      </c>
      <c r="DT82" s="7" t="str">
        <f t="shared" si="80"/>
        <v/>
      </c>
      <c r="DU82" s="7" t="str">
        <f t="shared" si="80"/>
        <v/>
      </c>
      <c r="DV82" s="7" t="str">
        <f t="shared" si="80"/>
        <v/>
      </c>
      <c r="DZ82" s="7">
        <f t="shared" ca="1" si="84"/>
        <v>0.19134594606741281</v>
      </c>
      <c r="EA82" s="7" t="str">
        <f t="shared" si="84"/>
        <v/>
      </c>
      <c r="EB82" s="7" t="str">
        <f t="shared" si="84"/>
        <v/>
      </c>
      <c r="EC82" s="7" t="str">
        <f t="shared" si="81"/>
        <v/>
      </c>
      <c r="ED82" s="7" t="str">
        <f t="shared" si="81"/>
        <v/>
      </c>
      <c r="EE82" s="7" t="str">
        <f t="shared" si="81"/>
        <v/>
      </c>
      <c r="EF82" s="7" t="str">
        <f t="shared" si="81"/>
        <v/>
      </c>
      <c r="EH82" s="7">
        <f t="shared" ca="1" si="61"/>
        <v>0.19134594606741281</v>
      </c>
      <c r="EK82" s="60">
        <f t="shared" si="62"/>
        <v>3.4780975018430201E-2</v>
      </c>
      <c r="EL82" s="32">
        <f t="shared" si="86"/>
        <v>4.5713927405963118E-4</v>
      </c>
      <c r="EM82" s="32" t="str">
        <f t="shared" si="86"/>
        <v/>
      </c>
      <c r="EN82" s="32" t="str">
        <f t="shared" si="86"/>
        <v/>
      </c>
      <c r="EO82" s="32" t="str">
        <f t="shared" si="86"/>
        <v/>
      </c>
      <c r="EP82" s="32" t="str">
        <f t="shared" si="86"/>
        <v/>
      </c>
      <c r="EQ82" s="32" t="str">
        <f t="shared" si="86"/>
        <v/>
      </c>
      <c r="ER82" s="32" t="str">
        <f t="shared" si="70"/>
        <v/>
      </c>
      <c r="FB82" s="31" t="str">
        <f t="shared" si="64"/>
        <v/>
      </c>
      <c r="FC82" s="31"/>
      <c r="FD82" s="31"/>
      <c r="FI82" s="31" t="str">
        <f t="shared" si="65"/>
        <v/>
      </c>
      <c r="FJ82" s="31" t="str">
        <f t="shared" si="65"/>
        <v/>
      </c>
      <c r="FK82" s="31" t="str">
        <f t="shared" si="65"/>
        <v/>
      </c>
    </row>
    <row r="83" spans="1:167" s="7" customFormat="1">
      <c r="A83" s="7">
        <v>64</v>
      </c>
      <c r="B83" s="7">
        <f t="shared" si="37"/>
        <v>34.765625</v>
      </c>
      <c r="C83" s="7">
        <f t="shared" si="38"/>
        <v>4.4999999999999998E-2</v>
      </c>
      <c r="D83" s="7" t="str">
        <f t="shared" si="39"/>
        <v/>
      </c>
      <c r="E83" s="7" t="str">
        <f t="shared" si="40"/>
        <v/>
      </c>
      <c r="H83" s="8">
        <v>0</v>
      </c>
      <c r="J83" s="8">
        <v>-100</v>
      </c>
      <c r="L83" s="8">
        <v>0</v>
      </c>
      <c r="M83" s="8"/>
      <c r="N83" s="8">
        <v>0</v>
      </c>
      <c r="O83" s="8"/>
      <c r="P83" s="8">
        <v>4.1745000000000001</v>
      </c>
      <c r="R83" s="8">
        <v>1.8022400000000001</v>
      </c>
      <c r="S83" s="8"/>
      <c r="Y83" s="8">
        <v>7.5267499999999998</v>
      </c>
      <c r="AD83" s="7">
        <f t="shared" si="16"/>
        <v>0</v>
      </c>
      <c r="AE83" s="34">
        <f t="shared" si="17"/>
        <v>-100</v>
      </c>
      <c r="AF83" s="7">
        <f t="shared" si="18"/>
        <v>0</v>
      </c>
      <c r="AG83" s="7">
        <f t="shared" si="19"/>
        <v>0</v>
      </c>
      <c r="AH83" s="7">
        <f t="shared" si="20"/>
        <v>4.1745000000000001</v>
      </c>
      <c r="AI83" s="7">
        <f t="shared" si="21"/>
        <v>1.8022400000000001</v>
      </c>
      <c r="AJ83" s="7" t="str">
        <f t="shared" si="41"/>
        <v/>
      </c>
      <c r="AK83" s="7" t="str">
        <f t="shared" si="73"/>
        <v/>
      </c>
      <c r="AL83" s="7" t="str">
        <f t="shared" si="73"/>
        <v/>
      </c>
      <c r="AM83" s="7" t="str">
        <f t="shared" si="73"/>
        <v/>
      </c>
      <c r="AN83" s="7">
        <f t="shared" si="73"/>
        <v>7.5267499999999998</v>
      </c>
      <c r="AO83" s="7" t="str">
        <f t="shared" si="73"/>
        <v/>
      </c>
      <c r="AP83" s="7" t="str">
        <f t="shared" si="73"/>
        <v/>
      </c>
      <c r="AQ83" s="79" t="str">
        <f t="shared" si="23"/>
        <v/>
      </c>
      <c r="AR83" s="79"/>
      <c r="AS83" s="79"/>
      <c r="AT83" s="7" t="str">
        <f t="shared" si="74"/>
        <v/>
      </c>
      <c r="AU83" s="7" t="str">
        <f t="shared" si="74"/>
        <v/>
      </c>
      <c r="AV83" s="7" t="str">
        <f t="shared" si="74"/>
        <v/>
      </c>
      <c r="AW83" s="7" t="str">
        <f t="shared" si="74"/>
        <v/>
      </c>
      <c r="AX83" s="7" t="str">
        <f t="shared" si="74"/>
        <v/>
      </c>
      <c r="AY83" s="7" t="str">
        <f t="shared" si="74"/>
        <v/>
      </c>
      <c r="AZ83" s="7" t="str">
        <f t="shared" si="74"/>
        <v/>
      </c>
      <c r="BA83" s="7" t="str">
        <f t="shared" ref="BA83" si="87">IF(AL83="","",IF(AL$9&lt;0,IF(AL83&gt;AL$6-$B$2,"",IF(AL83&lt;AL$5+$B$2,"",AL83)),IF(AL83&lt;AL$6+$B$2,"",IF(AL83&gt;AL$5-$B$2,"",AL83))))</f>
        <v/>
      </c>
      <c r="BD83" s="7" t="str">
        <f t="shared" si="77"/>
        <v/>
      </c>
      <c r="BE83" s="7" t="str">
        <f t="shared" si="77"/>
        <v/>
      </c>
      <c r="BF83" s="7" t="str">
        <f t="shared" si="77"/>
        <v/>
      </c>
      <c r="BG83" s="7" t="str">
        <f t="shared" si="77"/>
        <v/>
      </c>
      <c r="BH83" s="7" t="str">
        <f t="shared" si="77"/>
        <v/>
      </c>
      <c r="BI83" s="7" t="str">
        <f t="shared" si="77"/>
        <v/>
      </c>
      <c r="BJ83" s="7" t="str">
        <f t="shared" si="77"/>
        <v/>
      </c>
      <c r="BK83" s="7" t="str">
        <f t="shared" si="77"/>
        <v/>
      </c>
      <c r="BN83" s="7">
        <f t="shared" si="43"/>
        <v>0</v>
      </c>
      <c r="BO83" s="7">
        <f t="shared" si="44"/>
        <v>0</v>
      </c>
      <c r="BP83" s="7">
        <f t="shared" si="45"/>
        <v>0</v>
      </c>
      <c r="BQ83" s="7">
        <f t="shared" si="46"/>
        <v>0</v>
      </c>
      <c r="BR83" s="7">
        <f t="shared" si="47"/>
        <v>0</v>
      </c>
      <c r="BS83" s="7">
        <f t="shared" si="48"/>
        <v>0</v>
      </c>
      <c r="BT83" s="7">
        <f t="shared" si="49"/>
        <v>0</v>
      </c>
      <c r="BU83" s="7">
        <f t="shared" si="50"/>
        <v>0</v>
      </c>
      <c r="BX83" s="7">
        <f t="shared" si="51"/>
        <v>0</v>
      </c>
      <c r="BY83" s="7">
        <f t="shared" si="52"/>
        <v>0</v>
      </c>
      <c r="BZ83" s="7">
        <f t="shared" si="53"/>
        <v>0</v>
      </c>
      <c r="CA83" s="7">
        <f t="shared" si="54"/>
        <v>0</v>
      </c>
      <c r="CB83" s="7" t="str">
        <f t="shared" si="55"/>
        <v/>
      </c>
      <c r="CC83" s="7" t="str">
        <f t="shared" si="56"/>
        <v/>
      </c>
      <c r="CD83" s="7" t="str">
        <f t="shared" si="57"/>
        <v/>
      </c>
      <c r="CG83" s="7" t="str">
        <f t="shared" si="79"/>
        <v/>
      </c>
      <c r="CH83" s="7" t="str">
        <f t="shared" si="79"/>
        <v/>
      </c>
      <c r="CI83" s="7" t="str">
        <f t="shared" si="79"/>
        <v/>
      </c>
      <c r="CJ83" s="7" t="str">
        <f t="shared" si="78"/>
        <v/>
      </c>
      <c r="CK83" s="7" t="str">
        <f t="shared" si="78"/>
        <v/>
      </c>
      <c r="CL83" s="7" t="str">
        <f t="shared" si="78"/>
        <v/>
      </c>
      <c r="CM83" s="7" t="str">
        <f t="shared" si="78"/>
        <v/>
      </c>
      <c r="CP83" s="7" t="str">
        <f t="shared" si="85"/>
        <v/>
      </c>
      <c r="CQ83" s="7" t="str">
        <f t="shared" si="85"/>
        <v/>
      </c>
      <c r="CR83" s="7" t="str">
        <f t="shared" si="85"/>
        <v/>
      </c>
      <c r="CS83" s="7" t="str">
        <f t="shared" si="82"/>
        <v/>
      </c>
      <c r="CT83" s="7" t="str">
        <f t="shared" si="82"/>
        <v/>
      </c>
      <c r="CU83" s="7" t="str">
        <f t="shared" si="82"/>
        <v/>
      </c>
      <c r="CV83" s="7" t="str">
        <f t="shared" si="82"/>
        <v/>
      </c>
      <c r="CX83" s="7" t="str">
        <f t="shared" si="30"/>
        <v/>
      </c>
      <c r="DD83" s="7" t="str">
        <f t="shared" si="76"/>
        <v/>
      </c>
      <c r="DE83" s="7" t="str">
        <f t="shared" si="76"/>
        <v/>
      </c>
      <c r="DF83" s="7" t="str">
        <f t="shared" si="76"/>
        <v/>
      </c>
      <c r="DG83" s="7" t="str">
        <f t="shared" si="76"/>
        <v/>
      </c>
      <c r="DH83" s="7" t="str">
        <f t="shared" si="76"/>
        <v/>
      </c>
      <c r="DI83" s="7" t="str">
        <f t="shared" si="76"/>
        <v/>
      </c>
      <c r="DJ83" s="7" t="str">
        <f t="shared" si="75"/>
        <v/>
      </c>
      <c r="DK83" s="7" t="str">
        <f t="shared" si="75"/>
        <v/>
      </c>
      <c r="DL83" s="7" t="str">
        <f t="shared" si="75"/>
        <v/>
      </c>
      <c r="DP83" s="7" t="str">
        <f t="shared" si="83"/>
        <v/>
      </c>
      <c r="DQ83" s="7" t="str">
        <f t="shared" si="83"/>
        <v/>
      </c>
      <c r="DR83" s="7" t="str">
        <f t="shared" si="83"/>
        <v/>
      </c>
      <c r="DS83" s="7" t="str">
        <f t="shared" si="80"/>
        <v/>
      </c>
      <c r="DT83" s="7" t="str">
        <f t="shared" si="80"/>
        <v/>
      </c>
      <c r="DU83" s="7" t="str">
        <f t="shared" si="80"/>
        <v/>
      </c>
      <c r="DV83" s="7" t="str">
        <f t="shared" si="80"/>
        <v/>
      </c>
      <c r="DZ83" s="7" t="str">
        <f t="shared" si="84"/>
        <v/>
      </c>
      <c r="EA83" s="7" t="str">
        <f t="shared" si="84"/>
        <v/>
      </c>
      <c r="EB83" s="7" t="str">
        <f t="shared" si="84"/>
        <v/>
      </c>
      <c r="EC83" s="7" t="str">
        <f t="shared" si="81"/>
        <v/>
      </c>
      <c r="ED83" s="7" t="str">
        <f t="shared" si="81"/>
        <v/>
      </c>
      <c r="EE83" s="7" t="str">
        <f t="shared" si="81"/>
        <v/>
      </c>
      <c r="EF83" s="7" t="str">
        <f t="shared" si="81"/>
        <v/>
      </c>
      <c r="EH83" s="7" t="str">
        <f t="shared" si="61"/>
        <v/>
      </c>
      <c r="EK83" s="60" t="str">
        <f t="shared" si="62"/>
        <v/>
      </c>
      <c r="EL83" s="32" t="str">
        <f t="shared" si="86"/>
        <v/>
      </c>
      <c r="EM83" s="32" t="str">
        <f t="shared" si="86"/>
        <v/>
      </c>
      <c r="EN83" s="32" t="str">
        <f t="shared" si="86"/>
        <v/>
      </c>
      <c r="EO83" s="32" t="str">
        <f t="shared" si="86"/>
        <v/>
      </c>
      <c r="EP83" s="32" t="str">
        <f t="shared" si="86"/>
        <v/>
      </c>
      <c r="EQ83" s="32" t="str">
        <f t="shared" si="86"/>
        <v/>
      </c>
      <c r="ER83" s="32" t="str">
        <f t="shared" si="70"/>
        <v/>
      </c>
      <c r="FB83" s="31" t="str">
        <f t="shared" si="64"/>
        <v/>
      </c>
      <c r="FC83" s="31"/>
      <c r="FD83" s="31"/>
      <c r="FI83" s="31" t="str">
        <f t="shared" si="65"/>
        <v/>
      </c>
      <c r="FJ83" s="31" t="str">
        <f t="shared" si="65"/>
        <v/>
      </c>
      <c r="FK83" s="31" t="str">
        <f t="shared" si="65"/>
        <v/>
      </c>
    </row>
    <row r="140" spans="8:9">
      <c r="H140" s="26"/>
      <c r="I140" s="26"/>
    </row>
    <row r="141" spans="8:9">
      <c r="H141" s="26"/>
      <c r="I141" s="26"/>
    </row>
    <row r="142" spans="8:9">
      <c r="H142" s="26"/>
      <c r="I142" s="26"/>
    </row>
    <row r="143" spans="8:9">
      <c r="H143" s="26"/>
      <c r="I143" s="26"/>
    </row>
    <row r="144" spans="8:9">
      <c r="H144" s="26"/>
      <c r="I144" s="26"/>
    </row>
    <row r="145" spans="8:9">
      <c r="H145" s="26"/>
      <c r="I145" s="26"/>
    </row>
    <row r="146" spans="8:9">
      <c r="H146" s="26"/>
      <c r="I146" s="26"/>
    </row>
    <row r="147" spans="8:9">
      <c r="H147" s="26"/>
      <c r="I147" s="26"/>
    </row>
  </sheetData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1DDBA25D8FEC14A9BF8AC7F309C7EB6" ma:contentTypeVersion="15" ma:contentTypeDescription="Create a new document." ma:contentTypeScope="" ma:versionID="d610e1ba54883152e2547099f8c55ae0">
  <xsd:schema xmlns:xsd="http://www.w3.org/2001/XMLSchema" xmlns:xs="http://www.w3.org/2001/XMLSchema" xmlns:p="http://schemas.microsoft.com/office/2006/metadata/properties" xmlns:ns3="1fbbfbf5-7f0f-4837-8863-83bfca3628f6" xmlns:ns4="7ed1c1ac-ecd5-451e-ace0-81dfc50cc05c" targetNamespace="http://schemas.microsoft.com/office/2006/metadata/properties" ma:root="true" ma:fieldsID="2e64782f04ad69d0ac67326b5f2a6a22" ns3:_="" ns4:_="">
    <xsd:import namespace="1fbbfbf5-7f0f-4837-8863-83bfca3628f6"/>
    <xsd:import namespace="7ed1c1ac-ecd5-451e-ace0-81dfc50cc05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_activity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bbfbf5-7f0f-4837-8863-83bfca3628f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d1c1ac-ecd5-451e-ace0-81dfc50cc05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fbbfbf5-7f0f-4837-8863-83bfca3628f6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0213E39-F24B-4734-833A-EE47EFE4527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fbbfbf5-7f0f-4837-8863-83bfca3628f6"/>
    <ds:schemaRef ds:uri="7ed1c1ac-ecd5-451e-ace0-81dfc50cc05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F20F28E-3544-4786-9CAA-A8D7F018353D}">
  <ds:schemaRefs>
    <ds:schemaRef ds:uri="http://purl.org/dc/elements/1.1/"/>
    <ds:schemaRef ds:uri="http://schemas.microsoft.com/office/2006/metadata/properties"/>
    <ds:schemaRef ds:uri="7ed1c1ac-ecd5-451e-ace0-81dfc50cc05c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1fbbfbf5-7f0f-4837-8863-83bfca3628f6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350830A6-155C-466E-A543-6C6DA911F8A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Mnova DHB (CD3CN-H2O)</vt:lpstr>
      <vt:lpstr>Mnova Triazole (CD3CN-H2O)</vt:lpstr>
      <vt:lpstr>Bruker Topspin DHB (CD3CN-H2O)</vt:lpstr>
      <vt:lpstr>Bruker (Triazole CD3CN-H2O)</vt:lpstr>
      <vt:lpstr>DMG (CD3CN-H2O)</vt:lpstr>
      <vt:lpstr>Glycolate (CD3CN-H2O)</vt:lpstr>
      <vt:lpstr>Acetate (CD3CN-H2O)</vt:lpstr>
      <vt:lpstr>pKa Salicylic acid (CD3CN-H2O)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MW</dc:creator>
  <cp:lastModifiedBy>Matthew Wallace (PHA - Staff)</cp:lastModifiedBy>
  <dcterms:created xsi:type="dcterms:W3CDTF">2023-05-31T18:49:33Z</dcterms:created>
  <dcterms:modified xsi:type="dcterms:W3CDTF">2023-08-31T10:56:10Z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0x010100D1DDBA25D8FEC14A9BF8AC7F309C7EB6</vt:lpwstr>
  </property>
</Properties>
</file>